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1Z -  SO 01 Zpevněné plo..." sheetId="2" r:id="rId2"/>
    <sheet name="02ZVO - SO 02 Veřejné osv..." sheetId="3" r:id="rId3"/>
    <sheet name="02ZK - SO 02  Kamerový sy..." sheetId="4" r:id="rId4"/>
    <sheet name="02ZP - SO 02 Počítání náv..." sheetId="5" r:id="rId5"/>
    <sheet name="04Z - SO 04 WC dolní etáž" sheetId="6" r:id="rId6"/>
    <sheet name="05ZST - SO 05  Stavební část" sheetId="7" r:id="rId7"/>
    <sheet name="05ZVZT - SO 05 Vzduchotec..." sheetId="8" r:id="rId8"/>
    <sheet name="05ZZTI - SO 05 Zdravotní ..." sheetId="9" r:id="rId9"/>
    <sheet name="05ZVK - SO 05 vodovod,kan..." sheetId="10" r:id="rId10"/>
    <sheet name="05ZEL - SO 05 Elektroinst..." sheetId="11" r:id="rId11"/>
    <sheet name="06Z - SO 06 WC Pacákovy sady" sheetId="12" r:id="rId12"/>
    <sheet name="07Z03 - Vedlejší náklady" sheetId="13" r:id="rId13"/>
    <sheet name="07201 - Opěrná zeď 19a" sheetId="14" r:id="rId14"/>
    <sheet name="07202 - Opěrná zeď 19b" sheetId="15" r:id="rId15"/>
    <sheet name="01N - SO 01 Zpevněné ploc..." sheetId="16" r:id="rId16"/>
    <sheet name="02N - SO 02 veřejné osvět..." sheetId="17" r:id="rId17"/>
    <sheet name="03N - SO 03  Kamerový sys..." sheetId="18" r:id="rId18"/>
    <sheet name="Pokyny pro vyplnění" sheetId="19" r:id="rId19"/>
  </sheets>
  <definedNames>
    <definedName name="_xlnm.Print_Area" localSheetId="0">'Rekapitulace stavby'!$D$4:$AO$33,'Rekapitulace stavby'!$C$39:$AQ$74</definedName>
    <definedName name="_xlnm.Print_Titles" localSheetId="0">'Rekapitulace stavby'!$49:$49</definedName>
    <definedName name="_xlnm._FilterDatabase" localSheetId="1" hidden="1">'01Z -  SO 01 Zpevněné plo...'!$C$100:$K$227</definedName>
    <definedName name="_xlnm.Print_Area" localSheetId="1">'01Z -  SO 01 Zpevněné plo...'!$C$4:$J$38,'01Z -  SO 01 Zpevněné plo...'!$C$44:$J$80,'01Z -  SO 01 Zpevněné plo...'!$C$86:$K$227</definedName>
    <definedName name="_xlnm.Print_Titles" localSheetId="1">'01Z -  SO 01 Zpevněné plo...'!$100:$100</definedName>
    <definedName name="_xlnm._FilterDatabase" localSheetId="2" hidden="1">'02ZVO - SO 02 Veřejné osv...'!$C$91:$K$108</definedName>
    <definedName name="_xlnm.Print_Area" localSheetId="2">'02ZVO - SO 02 Veřejné osv...'!$C$4:$J$40,'02ZVO - SO 02 Veřejné osv...'!$C$46:$J$69,'02ZVO - SO 02 Veřejné osv...'!$C$75:$K$108</definedName>
    <definedName name="_xlnm.Print_Titles" localSheetId="2">'02ZVO - SO 02 Veřejné osv...'!$91:$91</definedName>
    <definedName name="_xlnm._FilterDatabase" localSheetId="3" hidden="1">'02ZK - SO 02  Kamerový sy...'!$C$87:$K$180</definedName>
    <definedName name="_xlnm.Print_Area" localSheetId="3">'02ZK - SO 02  Kamerový sy...'!$C$4:$J$40,'02ZK - SO 02  Kamerový sy...'!$C$46:$J$65,'02ZK - SO 02  Kamerový sy...'!$C$71:$K$180</definedName>
    <definedName name="_xlnm.Print_Titles" localSheetId="3">'02ZK - SO 02  Kamerový sy...'!$87:$87</definedName>
    <definedName name="_xlnm._FilterDatabase" localSheetId="4" hidden="1">'02ZP - SO 02 Počítání náv...'!$C$87:$K$126</definedName>
    <definedName name="_xlnm.Print_Area" localSheetId="4">'02ZP - SO 02 Počítání náv...'!$C$4:$J$40,'02ZP - SO 02 Počítání náv...'!$C$46:$J$65,'02ZP - SO 02 Počítání náv...'!$C$71:$K$126</definedName>
    <definedName name="_xlnm.Print_Titles" localSheetId="4">'02ZP - SO 02 Počítání náv...'!$87:$87</definedName>
    <definedName name="_xlnm._FilterDatabase" localSheetId="5" hidden="1">'04Z - SO 04 WC dolní etáž'!$C$95:$K$284</definedName>
    <definedName name="_xlnm.Print_Area" localSheetId="5">'04Z - SO 04 WC dolní etáž'!$C$4:$J$38,'04Z - SO 04 WC dolní etáž'!$C$44:$J$75,'04Z - SO 04 WC dolní etáž'!$C$81:$K$284</definedName>
    <definedName name="_xlnm.Print_Titles" localSheetId="5">'04Z - SO 04 WC dolní etáž'!$95:$95</definedName>
    <definedName name="_xlnm._FilterDatabase" localSheetId="6" hidden="1">'05ZST - SO 05  Stavební část'!$C$112:$K$415</definedName>
    <definedName name="_xlnm.Print_Area" localSheetId="6">'05ZST - SO 05  Stavební část'!$C$4:$J$40,'05ZST - SO 05  Stavební část'!$C$46:$J$90,'05ZST - SO 05  Stavební část'!$C$96:$K$415</definedName>
    <definedName name="_xlnm.Print_Titles" localSheetId="6">'05ZST - SO 05  Stavební část'!$112:$112</definedName>
    <definedName name="_xlnm._FilterDatabase" localSheetId="7" hidden="1">'05ZVZT - SO 05 Vzduchotec...'!$C$88:$K$96</definedName>
    <definedName name="_xlnm.Print_Area" localSheetId="7">'05ZVZT - SO 05 Vzduchotec...'!$C$4:$J$40,'05ZVZT - SO 05 Vzduchotec...'!$C$46:$J$66,'05ZVZT - SO 05 Vzduchotec...'!$C$72:$K$96</definedName>
    <definedName name="_xlnm.Print_Titles" localSheetId="7">'05ZVZT - SO 05 Vzduchotec...'!$88:$88</definedName>
    <definedName name="_xlnm._FilterDatabase" localSheetId="8" hidden="1">'05ZZTI - SO 05 Zdravotní ...'!$C$98:$K$251</definedName>
    <definedName name="_xlnm.Print_Area" localSheetId="8">'05ZZTI - SO 05 Zdravotní ...'!$C$4:$J$40,'05ZZTI - SO 05 Zdravotní ...'!$C$46:$J$76,'05ZZTI - SO 05 Zdravotní ...'!$C$82:$K$251</definedName>
    <definedName name="_xlnm.Print_Titles" localSheetId="8">'05ZZTI - SO 05 Zdravotní ...'!$98:$98</definedName>
    <definedName name="_xlnm._FilterDatabase" localSheetId="9" hidden="1">'05ZVK - SO 05 vodovod,kan...'!$C$95:$K$189</definedName>
    <definedName name="_xlnm.Print_Area" localSheetId="9">'05ZVK - SO 05 vodovod,kan...'!$C$4:$J$40,'05ZVK - SO 05 vodovod,kan...'!$C$46:$J$73,'05ZVK - SO 05 vodovod,kan...'!$C$79:$K$189</definedName>
    <definedName name="_xlnm.Print_Titles" localSheetId="9">'05ZVK - SO 05 vodovod,kan...'!$95:$95</definedName>
    <definedName name="_xlnm._FilterDatabase" localSheetId="10" hidden="1">'05ZEL - SO 05 Elektroinst...'!$C$93:$K$113</definedName>
    <definedName name="_xlnm.Print_Area" localSheetId="10">'05ZEL - SO 05 Elektroinst...'!$C$4:$J$40,'05ZEL - SO 05 Elektroinst...'!$C$46:$J$71,'05ZEL - SO 05 Elektroinst...'!$C$77:$K$113</definedName>
    <definedName name="_xlnm.Print_Titles" localSheetId="10">'05ZEL - SO 05 Elektroinst...'!$93:$93</definedName>
    <definedName name="_xlnm._FilterDatabase" localSheetId="11" hidden="1">'06Z - SO 06 WC Pacákovy sady'!$C$103:$K$245</definedName>
    <definedName name="_xlnm.Print_Area" localSheetId="11">'06Z - SO 06 WC Pacákovy sady'!$C$4:$J$38,'06Z - SO 06 WC Pacákovy sady'!$C$44:$J$83,'06Z - SO 06 WC Pacákovy sady'!$C$89:$K$245</definedName>
    <definedName name="_xlnm.Print_Titles" localSheetId="11">'06Z - SO 06 WC Pacákovy sady'!$103:$103</definedName>
    <definedName name="_xlnm._FilterDatabase" localSheetId="12" hidden="1">'07Z03 - Vedlejší náklady'!$C$90:$K$102</definedName>
    <definedName name="_xlnm.Print_Area" localSheetId="12">'07Z03 - Vedlejší náklady'!$C$4:$J$40,'07Z03 - Vedlejší náklady'!$C$46:$J$68,'07Z03 - Vedlejší náklady'!$C$74:$K$102</definedName>
    <definedName name="_xlnm.Print_Titles" localSheetId="12">'07Z03 - Vedlejší náklady'!$90:$90</definedName>
    <definedName name="_xlnm._FilterDatabase" localSheetId="13" hidden="1">'07201 - Opěrná zeď 19a'!$C$95:$K$131</definedName>
    <definedName name="_xlnm.Print_Area" localSheetId="13">'07201 - Opěrná zeď 19a'!$C$4:$J$40,'07201 - Opěrná zeď 19a'!$C$46:$J$73,'07201 - Opěrná zeď 19a'!$C$79:$K$131</definedName>
    <definedName name="_xlnm.Print_Titles" localSheetId="13">'07201 - Opěrná zeď 19a'!$95:$95</definedName>
    <definedName name="_xlnm._FilterDatabase" localSheetId="14" hidden="1">'07202 - Opěrná zeď 19b'!$C$97:$K$164</definedName>
    <definedName name="_xlnm.Print_Area" localSheetId="14">'07202 - Opěrná zeď 19b'!$C$4:$J$40,'07202 - Opěrná zeď 19b'!$C$46:$J$75,'07202 - Opěrná zeď 19b'!$C$81:$K$164</definedName>
    <definedName name="_xlnm.Print_Titles" localSheetId="14">'07202 - Opěrná zeď 19b'!$97:$97</definedName>
    <definedName name="_xlnm._FilterDatabase" localSheetId="15" hidden="1">'01N - SO 01 Zpevněné ploc...'!$C$95:$K$207</definedName>
    <definedName name="_xlnm.Print_Area" localSheetId="15">'01N - SO 01 Zpevněné ploc...'!$C$4:$J$38,'01N - SO 01 Zpevněné ploc...'!$C$44:$J$75,'01N - SO 01 Zpevněné ploc...'!$C$81:$K$207</definedName>
    <definedName name="_xlnm.Print_Titles" localSheetId="15">'01N - SO 01 Zpevněné ploc...'!$95:$95</definedName>
    <definedName name="_xlnm._FilterDatabase" localSheetId="16" hidden="1">'02N - SO 02 veřejné osvět...'!$C$85:$K$94</definedName>
    <definedName name="_xlnm.Print_Area" localSheetId="16">'02N - SO 02 veřejné osvět...'!$C$4:$J$38,'02N - SO 02 veřejné osvět...'!$C$44:$J$65,'02N - SO 02 veřejné osvět...'!$C$71:$K$94</definedName>
    <definedName name="_xlnm.Print_Titles" localSheetId="16">'02N - SO 02 veřejné osvět...'!$85:$85</definedName>
    <definedName name="_xlnm._FilterDatabase" localSheetId="17" hidden="1">'03N - SO 03  Kamerový sys...'!$C$81:$K$128</definedName>
    <definedName name="_xlnm.Print_Area" localSheetId="17">'03N - SO 03  Kamerový sys...'!$C$4:$J$38,'03N - SO 03  Kamerový sys...'!$C$44:$J$61,'03N - SO 03  Kamerový sys...'!$C$67:$K$128</definedName>
    <definedName name="_xlnm.Print_Titles" localSheetId="17">'03N - SO 03  Kamerový sys...'!$81:$81</definedName>
    <definedName name="_xlnm.Print_Area" localSheetId="18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73"/>
  <c r="AX73"/>
  <c i="18"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F36"/>
  <c i="1" r="BD73"/>
  <c i="18" r="BH83"/>
  <c r="F35"/>
  <c i="1" r="BC73"/>
  <c i="18" r="BG83"/>
  <c r="F34"/>
  <c i="1" r="BB73"/>
  <c i="18" r="BF83"/>
  <c r="J33"/>
  <c i="1" r="AW73"/>
  <c i="18" r="F33"/>
  <c i="1" r="BA73"/>
  <c i="18" r="T83"/>
  <c r="T82"/>
  <c r="R83"/>
  <c r="R82"/>
  <c r="P83"/>
  <c r="P82"/>
  <c i="1" r="AU73"/>
  <c i="18" r="BK83"/>
  <c r="BK82"/>
  <c r="J82"/>
  <c r="J60"/>
  <c r="J29"/>
  <c i="1" r="AG73"/>
  <c i="18" r="J83"/>
  <c r="BE83"/>
  <c r="J32"/>
  <c i="1" r="AV73"/>
  <c i="18" r="F32"/>
  <c i="1" r="AZ73"/>
  <c i="18" r="F78"/>
  <c r="F76"/>
  <c r="E74"/>
  <c r="F55"/>
  <c r="F53"/>
  <c r="E51"/>
  <c r="J38"/>
  <c r="J23"/>
  <c r="E23"/>
  <c r="J78"/>
  <c r="J55"/>
  <c r="J22"/>
  <c r="J20"/>
  <c r="E20"/>
  <c r="F79"/>
  <c r="F56"/>
  <c r="J19"/>
  <c r="J14"/>
  <c r="J76"/>
  <c r="J53"/>
  <c r="E7"/>
  <c r="E70"/>
  <c r="E47"/>
  <c i="1" r="AY72"/>
  <c r="AX72"/>
  <c i="17" r="BI94"/>
  <c r="BH94"/>
  <c r="BG94"/>
  <c r="BF94"/>
  <c r="T94"/>
  <c r="T93"/>
  <c r="R94"/>
  <c r="R93"/>
  <c r="P94"/>
  <c r="P93"/>
  <c r="BK94"/>
  <c r="BK93"/>
  <c r="J93"/>
  <c r="J94"/>
  <c r="BE94"/>
  <c r="J64"/>
  <c r="BI92"/>
  <c r="BH92"/>
  <c r="BG92"/>
  <c r="BF92"/>
  <c r="T92"/>
  <c r="T91"/>
  <c r="T90"/>
  <c r="R92"/>
  <c r="R91"/>
  <c r="R90"/>
  <c r="P92"/>
  <c r="P91"/>
  <c r="P90"/>
  <c r="BK92"/>
  <c r="BK91"/>
  <c r="J91"/>
  <c r="BK90"/>
  <c r="J90"/>
  <c r="J92"/>
  <c r="BE92"/>
  <c r="J63"/>
  <c r="J62"/>
  <c r="BI89"/>
  <c r="BH89"/>
  <c r="BG89"/>
  <c r="BF89"/>
  <c r="T89"/>
  <c r="R89"/>
  <c r="P89"/>
  <c r="BK89"/>
  <c r="J89"/>
  <c r="BE89"/>
  <c r="BI88"/>
  <c r="F36"/>
  <c i="1" r="BD72"/>
  <c i="17" r="BH88"/>
  <c r="F35"/>
  <c i="1" r="BC72"/>
  <c i="17" r="BG88"/>
  <c r="F34"/>
  <c i="1" r="BB72"/>
  <c i="17" r="BF88"/>
  <c r="J33"/>
  <c i="1" r="AW72"/>
  <c i="17" r="F33"/>
  <c i="1" r="BA72"/>
  <c i="17" r="T88"/>
  <c r="T87"/>
  <c r="T86"/>
  <c r="R88"/>
  <c r="R87"/>
  <c r="R86"/>
  <c r="P88"/>
  <c r="P87"/>
  <c r="P86"/>
  <c i="1" r="AU72"/>
  <c i="17" r="BK88"/>
  <c r="BK87"/>
  <c r="J87"/>
  <c r="BK86"/>
  <c r="J86"/>
  <c r="J60"/>
  <c r="J29"/>
  <c i="1" r="AG72"/>
  <c i="17" r="J88"/>
  <c r="BE88"/>
  <c r="J32"/>
  <c i="1" r="AV72"/>
  <c i="17" r="F32"/>
  <c i="1" r="AZ72"/>
  <c i="17" r="J61"/>
  <c r="F82"/>
  <c r="F80"/>
  <c r="E78"/>
  <c r="F55"/>
  <c r="F53"/>
  <c r="E51"/>
  <c r="J38"/>
  <c r="J23"/>
  <c r="E23"/>
  <c r="J82"/>
  <c r="J55"/>
  <c r="J22"/>
  <c r="J20"/>
  <c r="E20"/>
  <c r="F83"/>
  <c r="F56"/>
  <c r="J19"/>
  <c r="J14"/>
  <c r="J80"/>
  <c r="J53"/>
  <c r="E7"/>
  <c r="E74"/>
  <c r="E47"/>
  <c i="1" r="AY71"/>
  <c r="AX71"/>
  <c i="16"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T202"/>
  <c r="R203"/>
  <c r="R202"/>
  <c r="P203"/>
  <c r="P202"/>
  <c r="BK203"/>
  <c r="BK202"/>
  <c r="J202"/>
  <c r="J203"/>
  <c r="BE203"/>
  <c r="J74"/>
  <c r="BI201"/>
  <c r="BH201"/>
  <c r="BG201"/>
  <c r="BF201"/>
  <c r="T201"/>
  <c r="R201"/>
  <c r="P201"/>
  <c r="BK201"/>
  <c r="J201"/>
  <c r="BE201"/>
  <c r="BI197"/>
  <c r="BH197"/>
  <c r="BG197"/>
  <c r="BF197"/>
  <c r="T197"/>
  <c r="R197"/>
  <c r="P197"/>
  <c r="BK197"/>
  <c r="J197"/>
  <c r="BE197"/>
  <c r="BI196"/>
  <c r="BH196"/>
  <c r="BG196"/>
  <c r="BF196"/>
  <c r="T196"/>
  <c r="T195"/>
  <c r="R196"/>
  <c r="R195"/>
  <c r="P196"/>
  <c r="P195"/>
  <c r="BK196"/>
  <c r="BK195"/>
  <c r="J195"/>
  <c r="J196"/>
  <c r="BE196"/>
  <c r="J73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T191"/>
  <c r="R192"/>
  <c r="R191"/>
  <c r="P192"/>
  <c r="P191"/>
  <c r="BK192"/>
  <c r="BK191"/>
  <c r="J191"/>
  <c r="J192"/>
  <c r="BE192"/>
  <c r="J72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4"/>
  <c r="BH184"/>
  <c r="BG184"/>
  <c r="BF184"/>
  <c r="T184"/>
  <c r="T183"/>
  <c r="R184"/>
  <c r="R183"/>
  <c r="P184"/>
  <c r="P183"/>
  <c r="BK184"/>
  <c r="BK183"/>
  <c r="J183"/>
  <c r="J184"/>
  <c r="BE184"/>
  <c r="J71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T178"/>
  <c r="R179"/>
  <c r="R178"/>
  <c r="P179"/>
  <c r="P178"/>
  <c r="BK179"/>
  <c r="BK178"/>
  <c r="J178"/>
  <c r="J179"/>
  <c r="BE179"/>
  <c r="J70"/>
  <c r="BI177"/>
  <c r="BH177"/>
  <c r="BG177"/>
  <c r="BF177"/>
  <c r="T177"/>
  <c r="R177"/>
  <c r="P177"/>
  <c r="BK177"/>
  <c r="J177"/>
  <c r="BE177"/>
  <c r="BI175"/>
  <c r="BH175"/>
  <c r="BG175"/>
  <c r="BF175"/>
  <c r="T175"/>
  <c r="R175"/>
  <c r="P175"/>
  <c r="BK175"/>
  <c r="J175"/>
  <c r="BE175"/>
  <c r="BI174"/>
  <c r="BH174"/>
  <c r="BG174"/>
  <c r="BF174"/>
  <c r="T174"/>
  <c r="T173"/>
  <c r="R174"/>
  <c r="R173"/>
  <c r="P174"/>
  <c r="P173"/>
  <c r="BK174"/>
  <c r="BK173"/>
  <c r="J173"/>
  <c r="J174"/>
  <c r="BE174"/>
  <c r="J69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T167"/>
  <c r="R168"/>
  <c r="R167"/>
  <c r="P168"/>
  <c r="P167"/>
  <c r="BK168"/>
  <c r="BK167"/>
  <c r="J167"/>
  <c r="J168"/>
  <c r="BE168"/>
  <c r="J68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T161"/>
  <c r="R162"/>
  <c r="R161"/>
  <c r="P162"/>
  <c r="P161"/>
  <c r="BK162"/>
  <c r="BK161"/>
  <c r="J161"/>
  <c r="J162"/>
  <c r="BE162"/>
  <c r="J67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5"/>
  <c r="BH155"/>
  <c r="BG155"/>
  <c r="BF155"/>
  <c r="T155"/>
  <c r="R155"/>
  <c r="P155"/>
  <c r="BK155"/>
  <c r="J155"/>
  <c r="BE155"/>
  <c r="BI153"/>
  <c r="BH153"/>
  <c r="BG153"/>
  <c r="BF153"/>
  <c r="T153"/>
  <c r="T152"/>
  <c r="R153"/>
  <c r="R152"/>
  <c r="P153"/>
  <c r="P152"/>
  <c r="BK153"/>
  <c r="BK152"/>
  <c r="J152"/>
  <c r="J153"/>
  <c r="BE153"/>
  <c r="J66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6"/>
  <c r="BH146"/>
  <c r="BG146"/>
  <c r="BF146"/>
  <c r="T146"/>
  <c r="T145"/>
  <c r="R146"/>
  <c r="R145"/>
  <c r="P146"/>
  <c r="P145"/>
  <c r="BK146"/>
  <c r="BK145"/>
  <c r="J145"/>
  <c r="J146"/>
  <c r="BE146"/>
  <c r="J6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28"/>
  <c r="BH128"/>
  <c r="BG128"/>
  <c r="BF128"/>
  <c r="T128"/>
  <c r="R128"/>
  <c r="P128"/>
  <c r="BK128"/>
  <c r="J128"/>
  <c r="BE128"/>
  <c r="BI125"/>
  <c r="BH125"/>
  <c r="BG125"/>
  <c r="BF125"/>
  <c r="T125"/>
  <c r="R125"/>
  <c r="P125"/>
  <c r="BK125"/>
  <c r="J125"/>
  <c r="BE125"/>
  <c r="BI122"/>
  <c r="BH122"/>
  <c r="BG122"/>
  <c r="BF122"/>
  <c r="T122"/>
  <c r="T121"/>
  <c r="R122"/>
  <c r="R121"/>
  <c r="P122"/>
  <c r="P121"/>
  <c r="BK122"/>
  <c r="BK121"/>
  <c r="J121"/>
  <c r="J122"/>
  <c r="BE122"/>
  <c r="J64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3"/>
  <c r="BH113"/>
  <c r="BG113"/>
  <c r="BF113"/>
  <c r="T113"/>
  <c r="T112"/>
  <c r="R113"/>
  <c r="R112"/>
  <c r="P113"/>
  <c r="P112"/>
  <c r="BK113"/>
  <c r="BK112"/>
  <c r="J112"/>
  <c r="J113"/>
  <c r="BE113"/>
  <c r="J63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9"/>
  <c r="F36"/>
  <c i="1" r="BD71"/>
  <c i="16" r="BH99"/>
  <c r="F35"/>
  <c i="1" r="BC71"/>
  <c i="16" r="BG99"/>
  <c r="F34"/>
  <c i="1" r="BB71"/>
  <c i="16" r="BF99"/>
  <c r="J33"/>
  <c i="1" r="AW71"/>
  <c i="16" r="F33"/>
  <c i="1" r="BA71"/>
  <c i="16" r="T99"/>
  <c r="T98"/>
  <c r="T97"/>
  <c r="T96"/>
  <c r="R99"/>
  <c r="R98"/>
  <c r="R97"/>
  <c r="R96"/>
  <c r="P99"/>
  <c r="P98"/>
  <c r="P97"/>
  <c r="P96"/>
  <c i="1" r="AU71"/>
  <c i="16" r="BK99"/>
  <c r="BK98"/>
  <c r="J98"/>
  <c r="BK97"/>
  <c r="J97"/>
  <c r="BK96"/>
  <c r="J96"/>
  <c r="J60"/>
  <c r="J29"/>
  <c i="1" r="AG71"/>
  <c i="16" r="J99"/>
  <c r="BE99"/>
  <c r="J32"/>
  <c i="1" r="AV71"/>
  <c i="16" r="F32"/>
  <c i="1" r="AZ71"/>
  <c i="16" r="J62"/>
  <c r="J61"/>
  <c r="F92"/>
  <c r="F90"/>
  <c r="E88"/>
  <c r="F55"/>
  <c r="F53"/>
  <c r="E51"/>
  <c r="J38"/>
  <c r="J23"/>
  <c r="E23"/>
  <c r="J92"/>
  <c r="J55"/>
  <c r="J22"/>
  <c r="J20"/>
  <c r="E20"/>
  <c r="F93"/>
  <c r="F56"/>
  <c r="J19"/>
  <c r="J14"/>
  <c r="J90"/>
  <c r="J53"/>
  <c r="E7"/>
  <c r="E84"/>
  <c r="E47"/>
  <c i="1" r="AY69"/>
  <c r="AX69"/>
  <c i="15" r="BI164"/>
  <c r="BH164"/>
  <c r="BG164"/>
  <c r="BF164"/>
  <c r="T164"/>
  <c r="R164"/>
  <c r="P164"/>
  <c r="BK164"/>
  <c r="J164"/>
  <c r="BE164"/>
  <c r="BI163"/>
  <c r="BH163"/>
  <c r="BG163"/>
  <c r="BF163"/>
  <c r="T163"/>
  <c r="T162"/>
  <c r="T161"/>
  <c r="R163"/>
  <c r="R162"/>
  <c r="R161"/>
  <c r="P163"/>
  <c r="P162"/>
  <c r="P161"/>
  <c r="BK163"/>
  <c r="BK162"/>
  <c r="J162"/>
  <c r="BK161"/>
  <c r="J161"/>
  <c r="J163"/>
  <c r="BE163"/>
  <c r="J74"/>
  <c r="J73"/>
  <c r="BI160"/>
  <c r="BH160"/>
  <c r="BG160"/>
  <c r="BF160"/>
  <c r="T160"/>
  <c r="T159"/>
  <c r="R160"/>
  <c r="R159"/>
  <c r="P160"/>
  <c r="P159"/>
  <c r="BK160"/>
  <c r="BK159"/>
  <c r="J159"/>
  <c r="J160"/>
  <c r="BE160"/>
  <c r="J72"/>
  <c r="BI158"/>
  <c r="BH158"/>
  <c r="BG158"/>
  <c r="BF158"/>
  <c r="T158"/>
  <c r="R158"/>
  <c r="P158"/>
  <c r="BK158"/>
  <c r="J158"/>
  <c r="BE158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39"/>
  <c r="BH139"/>
  <c r="BG139"/>
  <c r="BF139"/>
  <c r="T139"/>
  <c r="R139"/>
  <c r="P139"/>
  <c r="BK139"/>
  <c r="J139"/>
  <c r="BE139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T134"/>
  <c r="R135"/>
  <c r="R134"/>
  <c r="P135"/>
  <c r="P134"/>
  <c r="BK135"/>
  <c r="BK134"/>
  <c r="J134"/>
  <c r="J135"/>
  <c r="BE135"/>
  <c r="J71"/>
  <c r="BI132"/>
  <c r="BH132"/>
  <c r="BG132"/>
  <c r="BF132"/>
  <c r="T132"/>
  <c r="T131"/>
  <c r="R132"/>
  <c r="R131"/>
  <c r="P132"/>
  <c r="P131"/>
  <c r="BK132"/>
  <c r="BK131"/>
  <c r="J131"/>
  <c r="J132"/>
  <c r="BE132"/>
  <c r="J70"/>
  <c r="BI129"/>
  <c r="BH129"/>
  <c r="BG129"/>
  <c r="BF129"/>
  <c r="T129"/>
  <c r="R129"/>
  <c r="P129"/>
  <c r="BK129"/>
  <c r="J129"/>
  <c r="BE129"/>
  <c r="BI127"/>
  <c r="BH127"/>
  <c r="BG127"/>
  <c r="BF127"/>
  <c r="T127"/>
  <c r="T126"/>
  <c r="R127"/>
  <c r="R126"/>
  <c r="P127"/>
  <c r="P126"/>
  <c r="BK127"/>
  <c r="BK126"/>
  <c r="J126"/>
  <c r="J127"/>
  <c r="BE127"/>
  <c r="J69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T118"/>
  <c r="R119"/>
  <c r="R118"/>
  <c r="P119"/>
  <c r="P118"/>
  <c r="BK119"/>
  <c r="BK118"/>
  <c r="J118"/>
  <c r="J119"/>
  <c r="BE119"/>
  <c r="J6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10"/>
  <c r="BH110"/>
  <c r="BG110"/>
  <c r="BF110"/>
  <c r="T110"/>
  <c r="R110"/>
  <c r="P110"/>
  <c r="BK110"/>
  <c r="J110"/>
  <c r="BE110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5"/>
  <c r="BH105"/>
  <c r="BG105"/>
  <c r="BF105"/>
  <c r="T105"/>
  <c r="T104"/>
  <c r="R105"/>
  <c r="R104"/>
  <c r="P105"/>
  <c r="P104"/>
  <c r="BK105"/>
  <c r="BK104"/>
  <c r="J104"/>
  <c r="J105"/>
  <c r="BE105"/>
  <c r="J67"/>
  <c r="BI102"/>
  <c r="BH102"/>
  <c r="BG102"/>
  <c r="BF102"/>
  <c r="T102"/>
  <c r="R102"/>
  <c r="P102"/>
  <c r="BK102"/>
  <c r="J102"/>
  <c r="BE102"/>
  <c r="BI101"/>
  <c r="F38"/>
  <c i="1" r="BD69"/>
  <c i="15" r="BH101"/>
  <c r="F37"/>
  <c i="1" r="BC69"/>
  <c i="15" r="BG101"/>
  <c r="F36"/>
  <c i="1" r="BB69"/>
  <c i="15" r="BF101"/>
  <c r="J35"/>
  <c i="1" r="AW69"/>
  <c i="15" r="F35"/>
  <c i="1" r="BA69"/>
  <c i="15" r="T101"/>
  <c r="T100"/>
  <c r="T99"/>
  <c r="T98"/>
  <c r="R101"/>
  <c r="R100"/>
  <c r="R99"/>
  <c r="R98"/>
  <c r="P101"/>
  <c r="P100"/>
  <c r="P99"/>
  <c r="P98"/>
  <c i="1" r="AU69"/>
  <c i="15" r="BK101"/>
  <c r="BK100"/>
  <c r="J100"/>
  <c r="BK99"/>
  <c r="J99"/>
  <c r="BK98"/>
  <c r="J98"/>
  <c r="J64"/>
  <c r="J31"/>
  <c i="1" r="AG69"/>
  <c i="15" r="J101"/>
  <c r="BE101"/>
  <c r="J34"/>
  <c i="1" r="AV69"/>
  <c i="15" r="F34"/>
  <c i="1" r="AZ69"/>
  <c i="15" r="J66"/>
  <c r="J65"/>
  <c r="F94"/>
  <c r="F92"/>
  <c r="E90"/>
  <c r="F59"/>
  <c r="F57"/>
  <c r="E55"/>
  <c r="J40"/>
  <c r="J25"/>
  <c r="E25"/>
  <c r="J94"/>
  <c r="J59"/>
  <c r="J24"/>
  <c r="J22"/>
  <c r="E22"/>
  <c r="F95"/>
  <c r="F60"/>
  <c r="J21"/>
  <c r="J16"/>
  <c r="J92"/>
  <c r="J57"/>
  <c r="E7"/>
  <c r="E84"/>
  <c r="E49"/>
  <c i="1" r="AY68"/>
  <c r="AX68"/>
  <c i="14" r="BI131"/>
  <c r="BH131"/>
  <c r="BG131"/>
  <c r="BF131"/>
  <c r="T131"/>
  <c r="R131"/>
  <c r="P131"/>
  <c r="BK131"/>
  <c r="J131"/>
  <c r="BE131"/>
  <c r="BI130"/>
  <c r="BH130"/>
  <c r="BG130"/>
  <c r="BF130"/>
  <c r="T130"/>
  <c r="T129"/>
  <c r="T128"/>
  <c r="R130"/>
  <c r="R129"/>
  <c r="R128"/>
  <c r="P130"/>
  <c r="P129"/>
  <c r="P128"/>
  <c r="BK130"/>
  <c r="BK129"/>
  <c r="J129"/>
  <c r="BK128"/>
  <c r="J128"/>
  <c r="J130"/>
  <c r="BE130"/>
  <c r="J72"/>
  <c r="J71"/>
  <c r="BI127"/>
  <c r="BH127"/>
  <c r="BG127"/>
  <c r="BF127"/>
  <c r="T127"/>
  <c r="T126"/>
  <c r="R127"/>
  <c r="R126"/>
  <c r="P127"/>
  <c r="P126"/>
  <c r="BK127"/>
  <c r="BK126"/>
  <c r="J126"/>
  <c r="J127"/>
  <c r="BE127"/>
  <c r="J70"/>
  <c r="BI125"/>
  <c r="BH125"/>
  <c r="BG125"/>
  <c r="BF125"/>
  <c r="T125"/>
  <c r="R125"/>
  <c r="P125"/>
  <c r="BK125"/>
  <c r="J125"/>
  <c r="BE125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6"/>
  <c r="BH116"/>
  <c r="BG116"/>
  <c r="BF116"/>
  <c r="T116"/>
  <c r="R116"/>
  <c r="P116"/>
  <c r="BK116"/>
  <c r="J116"/>
  <c r="BE116"/>
  <c r="BI114"/>
  <c r="BH114"/>
  <c r="BG114"/>
  <c r="BF114"/>
  <c r="T114"/>
  <c r="T113"/>
  <c r="R114"/>
  <c r="R113"/>
  <c r="P114"/>
  <c r="P113"/>
  <c r="BK114"/>
  <c r="BK113"/>
  <c r="J113"/>
  <c r="J114"/>
  <c r="BE114"/>
  <c r="J69"/>
  <c r="BI112"/>
  <c r="BH112"/>
  <c r="BG112"/>
  <c r="BF112"/>
  <c r="T112"/>
  <c r="T111"/>
  <c r="R112"/>
  <c r="R111"/>
  <c r="P112"/>
  <c r="P111"/>
  <c r="BK112"/>
  <c r="BK111"/>
  <c r="J111"/>
  <c r="J112"/>
  <c r="BE112"/>
  <c r="J68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T102"/>
  <c r="R103"/>
  <c r="R102"/>
  <c r="P103"/>
  <c r="P102"/>
  <c r="BK103"/>
  <c r="BK102"/>
  <c r="J102"/>
  <c r="J103"/>
  <c r="BE103"/>
  <c r="J67"/>
  <c r="BI100"/>
  <c r="BH100"/>
  <c r="BG100"/>
  <c r="BF100"/>
  <c r="T100"/>
  <c r="R100"/>
  <c r="P100"/>
  <c r="BK100"/>
  <c r="J100"/>
  <c r="BE100"/>
  <c r="BI99"/>
  <c r="F38"/>
  <c i="1" r="BD68"/>
  <c i="14" r="BH99"/>
  <c r="F37"/>
  <c i="1" r="BC68"/>
  <c i="14" r="BG99"/>
  <c r="F36"/>
  <c i="1" r="BB68"/>
  <c i="14" r="BF99"/>
  <c r="J35"/>
  <c i="1" r="AW68"/>
  <c i="14" r="F35"/>
  <c i="1" r="BA68"/>
  <c i="14" r="T99"/>
  <c r="T98"/>
  <c r="T97"/>
  <c r="T96"/>
  <c r="R99"/>
  <c r="R98"/>
  <c r="R97"/>
  <c r="R96"/>
  <c r="P99"/>
  <c r="P98"/>
  <c r="P97"/>
  <c r="P96"/>
  <c i="1" r="AU68"/>
  <c i="14" r="BK99"/>
  <c r="BK98"/>
  <c r="J98"/>
  <c r="BK97"/>
  <c r="J97"/>
  <c r="BK96"/>
  <c r="J96"/>
  <c r="J64"/>
  <c r="J31"/>
  <c i="1" r="AG68"/>
  <c i="14" r="J99"/>
  <c r="BE99"/>
  <c r="J34"/>
  <c i="1" r="AV68"/>
  <c i="14" r="F34"/>
  <c i="1" r="AZ68"/>
  <c i="14" r="J66"/>
  <c r="J65"/>
  <c r="F92"/>
  <c r="F90"/>
  <c r="E88"/>
  <c r="F59"/>
  <c r="F57"/>
  <c r="E55"/>
  <c r="J40"/>
  <c r="J25"/>
  <c r="E25"/>
  <c r="J92"/>
  <c r="J59"/>
  <c r="J24"/>
  <c r="J22"/>
  <c r="E22"/>
  <c r="F93"/>
  <c r="F60"/>
  <c r="J21"/>
  <c r="J16"/>
  <c r="J90"/>
  <c r="J57"/>
  <c r="E7"/>
  <c r="E82"/>
  <c r="E49"/>
  <c i="1" r="AY67"/>
  <c r="AX67"/>
  <c i="13"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T96"/>
  <c r="R97"/>
  <c r="R96"/>
  <c r="P97"/>
  <c r="P96"/>
  <c r="BK97"/>
  <c r="BK96"/>
  <c r="J96"/>
  <c r="J97"/>
  <c r="BE97"/>
  <c r="J67"/>
  <c r="BI95"/>
  <c r="BH95"/>
  <c r="BG95"/>
  <c r="BF95"/>
  <c r="T95"/>
  <c r="R95"/>
  <c r="P95"/>
  <c r="BK95"/>
  <c r="J95"/>
  <c r="BE95"/>
  <c r="BI94"/>
  <c r="F38"/>
  <c i="1" r="BD67"/>
  <c i="13" r="BH94"/>
  <c r="F37"/>
  <c i="1" r="BC67"/>
  <c i="13" r="BG94"/>
  <c r="F36"/>
  <c i="1" r="BB67"/>
  <c i="13" r="BF94"/>
  <c r="J35"/>
  <c i="1" r="AW67"/>
  <c i="13" r="F35"/>
  <c i="1" r="BA67"/>
  <c i="13" r="T94"/>
  <c r="T93"/>
  <c r="T92"/>
  <c r="T91"/>
  <c r="R94"/>
  <c r="R93"/>
  <c r="R92"/>
  <c r="R91"/>
  <c r="P94"/>
  <c r="P93"/>
  <c r="P92"/>
  <c r="P91"/>
  <c i="1" r="AU67"/>
  <c i="13" r="BK94"/>
  <c r="BK93"/>
  <c r="J93"/>
  <c r="BK92"/>
  <c r="J92"/>
  <c r="BK91"/>
  <c r="J91"/>
  <c r="J64"/>
  <c r="J31"/>
  <c i="1" r="AG67"/>
  <c i="13" r="J94"/>
  <c r="BE94"/>
  <c r="J34"/>
  <c i="1" r="AV67"/>
  <c i="13" r="F34"/>
  <c i="1" r="AZ67"/>
  <c i="13" r="J66"/>
  <c r="J65"/>
  <c r="F87"/>
  <c r="F85"/>
  <c r="E83"/>
  <c r="F59"/>
  <c r="F57"/>
  <c r="E55"/>
  <c r="J40"/>
  <c r="J25"/>
  <c r="E25"/>
  <c r="J87"/>
  <c r="J59"/>
  <c r="J24"/>
  <c r="J22"/>
  <c r="E22"/>
  <c r="F88"/>
  <c r="F60"/>
  <c r="J21"/>
  <c r="J16"/>
  <c r="J85"/>
  <c r="J57"/>
  <c r="E7"/>
  <c r="E77"/>
  <c r="E49"/>
  <c i="1" r="AY65"/>
  <c r="AX65"/>
  <c i="12" r="BI245"/>
  <c r="BH245"/>
  <c r="BG245"/>
  <c r="BF245"/>
  <c r="T245"/>
  <c r="T244"/>
  <c r="R245"/>
  <c r="R244"/>
  <c r="P245"/>
  <c r="P244"/>
  <c r="BK245"/>
  <c r="BK244"/>
  <c r="J244"/>
  <c r="J245"/>
  <c r="BE245"/>
  <c r="J82"/>
  <c r="BI243"/>
  <c r="BH243"/>
  <c r="BG243"/>
  <c r="BF243"/>
  <c r="T243"/>
  <c r="T242"/>
  <c r="R243"/>
  <c r="R242"/>
  <c r="P243"/>
  <c r="P242"/>
  <c r="BK243"/>
  <c r="BK242"/>
  <c r="J242"/>
  <c r="J243"/>
  <c r="BE243"/>
  <c r="J81"/>
  <c r="BI237"/>
  <c r="BH237"/>
  <c r="BG237"/>
  <c r="BF237"/>
  <c r="T237"/>
  <c r="T236"/>
  <c r="R237"/>
  <c r="R236"/>
  <c r="P237"/>
  <c r="P236"/>
  <c r="BK237"/>
  <c r="BK236"/>
  <c r="J236"/>
  <c r="J237"/>
  <c r="BE237"/>
  <c r="J80"/>
  <c r="BI235"/>
  <c r="BH235"/>
  <c r="BG235"/>
  <c r="BF235"/>
  <c r="T235"/>
  <c r="T234"/>
  <c r="R235"/>
  <c r="R234"/>
  <c r="P235"/>
  <c r="P234"/>
  <c r="BK235"/>
  <c r="BK234"/>
  <c r="J234"/>
  <c r="J235"/>
  <c r="BE235"/>
  <c r="J79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28"/>
  <c r="BH228"/>
  <c r="BG228"/>
  <c r="BF228"/>
  <c r="T228"/>
  <c r="T227"/>
  <c r="R228"/>
  <c r="R227"/>
  <c r="P228"/>
  <c r="P227"/>
  <c r="BK228"/>
  <c r="BK227"/>
  <c r="J227"/>
  <c r="J228"/>
  <c r="BE228"/>
  <c r="J78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3"/>
  <c r="BH223"/>
  <c r="BG223"/>
  <c r="BF223"/>
  <c r="T223"/>
  <c r="T222"/>
  <c r="R223"/>
  <c r="R222"/>
  <c r="P223"/>
  <c r="P222"/>
  <c r="BK223"/>
  <c r="BK222"/>
  <c r="J222"/>
  <c r="J223"/>
  <c r="BE223"/>
  <c r="J77"/>
  <c r="BI221"/>
  <c r="BH221"/>
  <c r="BG221"/>
  <c r="BF221"/>
  <c r="T221"/>
  <c r="R221"/>
  <c r="P221"/>
  <c r="BK221"/>
  <c r="J221"/>
  <c r="BE221"/>
  <c r="BI220"/>
  <c r="BH220"/>
  <c r="BG220"/>
  <c r="BF220"/>
  <c r="T220"/>
  <c r="R220"/>
  <c r="P220"/>
  <c r="BK220"/>
  <c r="J220"/>
  <c r="BE220"/>
  <c r="BI219"/>
  <c r="BH219"/>
  <c r="BG219"/>
  <c r="BF219"/>
  <c r="T219"/>
  <c r="R219"/>
  <c r="P219"/>
  <c r="BK219"/>
  <c r="J219"/>
  <c r="BE219"/>
  <c r="BI217"/>
  <c r="BH217"/>
  <c r="BG217"/>
  <c r="BF217"/>
  <c r="T217"/>
  <c r="R217"/>
  <c r="P217"/>
  <c r="BK217"/>
  <c r="J217"/>
  <c r="BE217"/>
  <c r="BI215"/>
  <c r="BH215"/>
  <c r="BG215"/>
  <c r="BF215"/>
  <c r="T215"/>
  <c r="T214"/>
  <c r="R215"/>
  <c r="R214"/>
  <c r="P215"/>
  <c r="P214"/>
  <c r="BK215"/>
  <c r="BK214"/>
  <c r="J214"/>
  <c r="J215"/>
  <c r="BE215"/>
  <c r="J76"/>
  <c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11"/>
  <c r="BH211"/>
  <c r="BG211"/>
  <c r="BF211"/>
  <c r="T211"/>
  <c r="R211"/>
  <c r="P211"/>
  <c r="BK211"/>
  <c r="J211"/>
  <c r="BE211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T207"/>
  <c r="R208"/>
  <c r="R207"/>
  <c r="P208"/>
  <c r="P207"/>
  <c r="BK208"/>
  <c r="BK207"/>
  <c r="J207"/>
  <c r="J208"/>
  <c r="BE208"/>
  <c r="J75"/>
  <c r="BI206"/>
  <c r="BH206"/>
  <c r="BG206"/>
  <c r="BF206"/>
  <c r="T206"/>
  <c r="R206"/>
  <c r="P206"/>
  <c r="BK206"/>
  <c r="J206"/>
  <c r="BE206"/>
  <c r="BI205"/>
  <c r="BH205"/>
  <c r="BG205"/>
  <c r="BF205"/>
  <c r="T205"/>
  <c r="T204"/>
  <c r="R205"/>
  <c r="R204"/>
  <c r="P205"/>
  <c r="P204"/>
  <c r="BK205"/>
  <c r="BK204"/>
  <c r="J204"/>
  <c r="J205"/>
  <c r="BE205"/>
  <c r="J7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T200"/>
  <c r="R201"/>
  <c r="R200"/>
  <c r="P201"/>
  <c r="P200"/>
  <c r="BK201"/>
  <c r="BK200"/>
  <c r="J200"/>
  <c r="J201"/>
  <c r="BE201"/>
  <c r="J73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T182"/>
  <c r="R183"/>
  <c r="R182"/>
  <c r="P183"/>
  <c r="P182"/>
  <c r="BK183"/>
  <c r="BK182"/>
  <c r="J182"/>
  <c r="J183"/>
  <c r="BE183"/>
  <c r="J7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T172"/>
  <c r="R173"/>
  <c r="R172"/>
  <c r="P173"/>
  <c r="P172"/>
  <c r="BK173"/>
  <c r="BK172"/>
  <c r="J172"/>
  <c r="J173"/>
  <c r="BE173"/>
  <c r="J71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T164"/>
  <c r="R165"/>
  <c r="R164"/>
  <c r="P165"/>
  <c r="P164"/>
  <c r="BK165"/>
  <c r="BK164"/>
  <c r="J164"/>
  <c r="J165"/>
  <c r="BE165"/>
  <c r="J70"/>
  <c r="BI163"/>
  <c r="BH163"/>
  <c r="BG163"/>
  <c r="BF163"/>
  <c r="T163"/>
  <c r="R163"/>
  <c r="P163"/>
  <c r="BK163"/>
  <c r="J163"/>
  <c r="BE163"/>
  <c r="BI162"/>
  <c r="BH162"/>
  <c r="BG162"/>
  <c r="BF162"/>
  <c r="T162"/>
  <c r="T161"/>
  <c r="R162"/>
  <c r="R161"/>
  <c r="P162"/>
  <c r="P161"/>
  <c r="BK162"/>
  <c r="BK161"/>
  <c r="J161"/>
  <c r="J162"/>
  <c r="BE162"/>
  <c r="J69"/>
  <c r="BI160"/>
  <c r="BH160"/>
  <c r="BG160"/>
  <c r="BF160"/>
  <c r="T160"/>
  <c r="T159"/>
  <c r="R160"/>
  <c r="R159"/>
  <c r="P160"/>
  <c r="P159"/>
  <c r="BK160"/>
  <c r="BK159"/>
  <c r="J159"/>
  <c r="J160"/>
  <c r="BE160"/>
  <c r="J68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T155"/>
  <c r="R156"/>
  <c r="R155"/>
  <c r="P156"/>
  <c r="P155"/>
  <c r="BK156"/>
  <c r="BK155"/>
  <c r="J155"/>
  <c r="J156"/>
  <c r="BE156"/>
  <c r="J67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5"/>
  <c r="BH145"/>
  <c r="BG145"/>
  <c r="BF145"/>
  <c r="T145"/>
  <c r="R145"/>
  <c r="P145"/>
  <c r="BK145"/>
  <c r="J145"/>
  <c r="BE145"/>
  <c r="BI144"/>
  <c r="BH144"/>
  <c r="BG144"/>
  <c r="BF144"/>
  <c r="T144"/>
  <c r="T143"/>
  <c r="R144"/>
  <c r="R143"/>
  <c r="P144"/>
  <c r="P143"/>
  <c r="BK144"/>
  <c r="BK143"/>
  <c r="J143"/>
  <c r="J144"/>
  <c r="BE144"/>
  <c r="J66"/>
  <c r="BI142"/>
  <c r="BH142"/>
  <c r="BG142"/>
  <c r="BF142"/>
  <c r="T142"/>
  <c r="R142"/>
  <c r="P142"/>
  <c r="BK142"/>
  <c r="J142"/>
  <c r="BE142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7"/>
  <c r="BH137"/>
  <c r="BG137"/>
  <c r="BF137"/>
  <c r="T137"/>
  <c r="R137"/>
  <c r="P137"/>
  <c r="BK137"/>
  <c r="J137"/>
  <c r="BE137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T130"/>
  <c r="R131"/>
  <c r="R130"/>
  <c r="P131"/>
  <c r="P130"/>
  <c r="BK131"/>
  <c r="BK130"/>
  <c r="J130"/>
  <c r="J131"/>
  <c r="BE131"/>
  <c r="J65"/>
  <c r="BI129"/>
  <c r="BH129"/>
  <c r="BG129"/>
  <c r="BF129"/>
  <c r="T129"/>
  <c r="R129"/>
  <c r="P129"/>
  <c r="BK129"/>
  <c r="J129"/>
  <c r="BE129"/>
  <c r="BI127"/>
  <c r="BH127"/>
  <c r="BG127"/>
  <c r="BF127"/>
  <c r="T127"/>
  <c r="R127"/>
  <c r="P127"/>
  <c r="BK127"/>
  <c r="J127"/>
  <c r="BE127"/>
  <c r="BI125"/>
  <c r="BH125"/>
  <c r="BG125"/>
  <c r="BF125"/>
  <c r="T125"/>
  <c r="T124"/>
  <c r="R125"/>
  <c r="R124"/>
  <c r="P125"/>
  <c r="P124"/>
  <c r="BK125"/>
  <c r="BK124"/>
  <c r="J124"/>
  <c r="J125"/>
  <c r="BE125"/>
  <c r="J64"/>
  <c r="BI122"/>
  <c r="BH122"/>
  <c r="BG122"/>
  <c r="BF122"/>
  <c r="T122"/>
  <c r="R122"/>
  <c r="P122"/>
  <c r="BK122"/>
  <c r="J122"/>
  <c r="BE122"/>
  <c r="BI120"/>
  <c r="BH120"/>
  <c r="BG120"/>
  <c r="BF120"/>
  <c r="T120"/>
  <c r="T119"/>
  <c r="R120"/>
  <c r="R119"/>
  <c r="P120"/>
  <c r="P119"/>
  <c r="BK120"/>
  <c r="BK119"/>
  <c r="J119"/>
  <c r="J120"/>
  <c r="BE120"/>
  <c r="J63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5"/>
  <c r="BH115"/>
  <c r="BG115"/>
  <c r="BF115"/>
  <c r="T115"/>
  <c r="T114"/>
  <c r="R115"/>
  <c r="R114"/>
  <c r="P115"/>
  <c r="P114"/>
  <c r="BK115"/>
  <c r="BK114"/>
  <c r="J114"/>
  <c r="J115"/>
  <c r="BE115"/>
  <c r="J62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8"/>
  <c r="BH108"/>
  <c r="BG108"/>
  <c r="BF108"/>
  <c r="T108"/>
  <c r="R108"/>
  <c r="P108"/>
  <c r="BK108"/>
  <c r="J108"/>
  <c r="BE108"/>
  <c r="BI106"/>
  <c r="F36"/>
  <c i="1" r="BD65"/>
  <c i="12" r="BH106"/>
  <c r="F35"/>
  <c i="1" r="BC65"/>
  <c i="12" r="BG106"/>
  <c r="F34"/>
  <c i="1" r="BB65"/>
  <c i="12" r="BF106"/>
  <c r="J33"/>
  <c i="1" r="AW65"/>
  <c i="12" r="F33"/>
  <c i="1" r="BA65"/>
  <c i="12" r="T106"/>
  <c r="T105"/>
  <c r="T104"/>
  <c r="R106"/>
  <c r="R105"/>
  <c r="R104"/>
  <c r="P106"/>
  <c r="P105"/>
  <c r="P104"/>
  <c i="1" r="AU65"/>
  <c i="12" r="BK106"/>
  <c r="BK105"/>
  <c r="J105"/>
  <c r="BK104"/>
  <c r="J104"/>
  <c r="J60"/>
  <c r="J29"/>
  <c i="1" r="AG65"/>
  <c i="12" r="J106"/>
  <c r="BE106"/>
  <c r="J32"/>
  <c i="1" r="AV65"/>
  <c i="12" r="F32"/>
  <c i="1" r="AZ65"/>
  <c i="12" r="J61"/>
  <c r="F100"/>
  <c r="F98"/>
  <c r="E96"/>
  <c r="F55"/>
  <c r="F53"/>
  <c r="E51"/>
  <c r="J38"/>
  <c r="J23"/>
  <c r="E23"/>
  <c r="J100"/>
  <c r="J55"/>
  <c r="J22"/>
  <c r="J20"/>
  <c r="E20"/>
  <c r="F101"/>
  <c r="F56"/>
  <c r="J19"/>
  <c r="J14"/>
  <c r="J98"/>
  <c r="J53"/>
  <c r="E7"/>
  <c r="E92"/>
  <c r="E47"/>
  <c i="1" r="AY64"/>
  <c r="AX64"/>
  <c i="11" r="BI113"/>
  <c r="BH113"/>
  <c r="BG113"/>
  <c r="BF113"/>
  <c r="T113"/>
  <c r="T112"/>
  <c r="R113"/>
  <c r="R112"/>
  <c r="P113"/>
  <c r="P112"/>
  <c r="BK113"/>
  <c r="BK112"/>
  <c r="J112"/>
  <c r="J113"/>
  <c r="BE113"/>
  <c r="J70"/>
  <c r="BI111"/>
  <c r="BH111"/>
  <c r="BG111"/>
  <c r="BF111"/>
  <c r="T111"/>
  <c r="R111"/>
  <c r="P111"/>
  <c r="BK111"/>
  <c r="J111"/>
  <c r="BE111"/>
  <c r="BI110"/>
  <c r="BH110"/>
  <c r="BG110"/>
  <c r="BF110"/>
  <c r="T110"/>
  <c r="T109"/>
  <c r="R110"/>
  <c r="R109"/>
  <c r="P110"/>
  <c r="P109"/>
  <c r="BK110"/>
  <c r="BK109"/>
  <c r="J109"/>
  <c r="J110"/>
  <c r="BE110"/>
  <c r="J69"/>
  <c r="BI108"/>
  <c r="BH108"/>
  <c r="BG108"/>
  <c r="BF108"/>
  <c r="T108"/>
  <c r="R108"/>
  <c r="P108"/>
  <c r="BK108"/>
  <c r="J108"/>
  <c r="BE108"/>
  <c r="BI107"/>
  <c r="BH107"/>
  <c r="BG107"/>
  <c r="BF107"/>
  <c r="T107"/>
  <c r="T106"/>
  <c r="R107"/>
  <c r="R106"/>
  <c r="P107"/>
  <c r="P106"/>
  <c r="BK107"/>
  <c r="BK106"/>
  <c r="J106"/>
  <c r="J107"/>
  <c r="BE107"/>
  <c r="J68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T101"/>
  <c r="R102"/>
  <c r="R101"/>
  <c r="P102"/>
  <c r="P101"/>
  <c r="BK102"/>
  <c r="BK101"/>
  <c r="J101"/>
  <c r="J102"/>
  <c r="BE102"/>
  <c r="J67"/>
  <c r="BI100"/>
  <c r="BH100"/>
  <c r="BG100"/>
  <c r="BF100"/>
  <c r="T100"/>
  <c r="R100"/>
  <c r="P100"/>
  <c r="BK100"/>
  <c r="J100"/>
  <c r="BE100"/>
  <c r="BI99"/>
  <c r="BH99"/>
  <c r="BG99"/>
  <c r="BF99"/>
  <c r="T99"/>
  <c r="T98"/>
  <c r="R99"/>
  <c r="R98"/>
  <c r="P99"/>
  <c r="P98"/>
  <c r="BK99"/>
  <c r="BK98"/>
  <c r="J98"/>
  <c r="J99"/>
  <c r="BE99"/>
  <c r="J66"/>
  <c r="BI97"/>
  <c r="BH97"/>
  <c r="BG97"/>
  <c r="BF97"/>
  <c r="T97"/>
  <c r="R97"/>
  <c r="P97"/>
  <c r="BK97"/>
  <c r="J97"/>
  <c r="BE97"/>
  <c r="BI96"/>
  <c r="F38"/>
  <c i="1" r="BD64"/>
  <c i="11" r="BH96"/>
  <c r="F37"/>
  <c i="1" r="BC64"/>
  <c i="11" r="BG96"/>
  <c r="F36"/>
  <c i="1" r="BB64"/>
  <c i="11" r="BF96"/>
  <c r="J35"/>
  <c i="1" r="AW64"/>
  <c i="11" r="F35"/>
  <c i="1" r="BA64"/>
  <c i="11" r="T96"/>
  <c r="T95"/>
  <c r="T94"/>
  <c r="R96"/>
  <c r="R95"/>
  <c r="R94"/>
  <c r="P96"/>
  <c r="P95"/>
  <c r="P94"/>
  <c i="1" r="AU64"/>
  <c i="11" r="BK96"/>
  <c r="BK95"/>
  <c r="J95"/>
  <c r="BK94"/>
  <c r="J94"/>
  <c r="J64"/>
  <c r="J31"/>
  <c i="1" r="AG64"/>
  <c i="11" r="J96"/>
  <c r="BE96"/>
  <c r="J34"/>
  <c i="1" r="AV64"/>
  <c i="11" r="F34"/>
  <c i="1" r="AZ64"/>
  <c i="11" r="J65"/>
  <c r="F90"/>
  <c r="F88"/>
  <c r="E86"/>
  <c r="F59"/>
  <c r="F57"/>
  <c r="E55"/>
  <c r="J40"/>
  <c r="J25"/>
  <c r="E25"/>
  <c r="J90"/>
  <c r="J59"/>
  <c r="J24"/>
  <c r="J22"/>
  <c r="E22"/>
  <c r="F91"/>
  <c r="F60"/>
  <c r="J21"/>
  <c r="J16"/>
  <c r="J88"/>
  <c r="J57"/>
  <c r="E7"/>
  <c r="E80"/>
  <c r="E49"/>
  <c i="1" r="AY63"/>
  <c r="AX63"/>
  <c i="10" r="BI189"/>
  <c r="BH189"/>
  <c r="BG189"/>
  <c r="BF189"/>
  <c r="T189"/>
  <c r="T188"/>
  <c r="R189"/>
  <c r="R188"/>
  <c r="P189"/>
  <c r="P188"/>
  <c r="BK189"/>
  <c r="BK188"/>
  <c r="J188"/>
  <c r="J189"/>
  <c r="BE189"/>
  <c r="J72"/>
  <c r="BI187"/>
  <c r="BH187"/>
  <c r="BG187"/>
  <c r="BF187"/>
  <c r="T187"/>
  <c r="T186"/>
  <c r="T185"/>
  <c r="R187"/>
  <c r="R186"/>
  <c r="R185"/>
  <c r="P187"/>
  <c r="P186"/>
  <c r="P185"/>
  <c r="BK187"/>
  <c r="BK186"/>
  <c r="J186"/>
  <c r="BK185"/>
  <c r="J185"/>
  <c r="J187"/>
  <c r="BE187"/>
  <c r="J71"/>
  <c r="J70"/>
  <c r="BI184"/>
  <c r="BH184"/>
  <c r="BG184"/>
  <c r="BF184"/>
  <c r="T184"/>
  <c r="T183"/>
  <c r="R184"/>
  <c r="R183"/>
  <c r="P184"/>
  <c r="P183"/>
  <c r="BK184"/>
  <c r="BK183"/>
  <c r="J183"/>
  <c r="J184"/>
  <c r="BE184"/>
  <c r="J69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4"/>
  <c r="BH174"/>
  <c r="BG174"/>
  <c r="BF174"/>
  <c r="T174"/>
  <c r="R174"/>
  <c r="P174"/>
  <c r="BK174"/>
  <c r="J174"/>
  <c r="BE174"/>
  <c r="BI171"/>
  <c r="BH171"/>
  <c r="BG171"/>
  <c r="BF171"/>
  <c r="T171"/>
  <c r="R171"/>
  <c r="P171"/>
  <c r="BK171"/>
  <c r="J171"/>
  <c r="BE171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5"/>
  <c r="BH155"/>
  <c r="BG155"/>
  <c r="BF155"/>
  <c r="T155"/>
  <c r="R155"/>
  <c r="P155"/>
  <c r="BK155"/>
  <c r="J155"/>
  <c r="BE155"/>
  <c r="BI152"/>
  <c r="BH152"/>
  <c r="BG152"/>
  <c r="BF152"/>
  <c r="T152"/>
  <c r="R152"/>
  <c r="P152"/>
  <c r="BK152"/>
  <c r="J152"/>
  <c r="BE152"/>
  <c r="BI149"/>
  <c r="BH149"/>
  <c r="BG149"/>
  <c r="BF149"/>
  <c r="T149"/>
  <c r="T148"/>
  <c r="R149"/>
  <c r="R148"/>
  <c r="P149"/>
  <c r="P148"/>
  <c r="BK149"/>
  <c r="BK148"/>
  <c r="J148"/>
  <c r="J149"/>
  <c r="BE149"/>
  <c r="J68"/>
  <c r="BI144"/>
  <c r="BH144"/>
  <c r="BG144"/>
  <c r="BF144"/>
  <c r="T144"/>
  <c r="T143"/>
  <c r="R144"/>
  <c r="R143"/>
  <c r="P144"/>
  <c r="P143"/>
  <c r="BK144"/>
  <c r="BK143"/>
  <c r="J143"/>
  <c r="J144"/>
  <c r="BE144"/>
  <c r="J67"/>
  <c r="BI140"/>
  <c r="BH140"/>
  <c r="BG140"/>
  <c r="BF140"/>
  <c r="T140"/>
  <c r="R140"/>
  <c r="P140"/>
  <c r="BK140"/>
  <c r="J140"/>
  <c r="BE140"/>
  <c r="BI137"/>
  <c r="BH137"/>
  <c r="BG137"/>
  <c r="BF137"/>
  <c r="T137"/>
  <c r="R137"/>
  <c r="P137"/>
  <c r="BK137"/>
  <c r="J137"/>
  <c r="BE137"/>
  <c r="BI134"/>
  <c r="BH134"/>
  <c r="BG134"/>
  <c r="BF134"/>
  <c r="T134"/>
  <c r="R134"/>
  <c r="P134"/>
  <c r="BK134"/>
  <c r="J134"/>
  <c r="BE134"/>
  <c r="BI130"/>
  <c r="BH130"/>
  <c r="BG130"/>
  <c r="BF130"/>
  <c r="T130"/>
  <c r="R130"/>
  <c r="P130"/>
  <c r="BK130"/>
  <c r="J130"/>
  <c r="BE130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19"/>
  <c r="BH119"/>
  <c r="BG119"/>
  <c r="BF119"/>
  <c r="T119"/>
  <c r="R119"/>
  <c r="P119"/>
  <c r="BK119"/>
  <c r="J119"/>
  <c r="BE119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06"/>
  <c r="BH106"/>
  <c r="BG106"/>
  <c r="BF106"/>
  <c r="T106"/>
  <c r="R106"/>
  <c r="P106"/>
  <c r="BK106"/>
  <c r="J106"/>
  <c r="BE106"/>
  <c r="BI102"/>
  <c r="BH102"/>
  <c r="BG102"/>
  <c r="BF102"/>
  <c r="T102"/>
  <c r="R102"/>
  <c r="P102"/>
  <c r="BK102"/>
  <c r="J102"/>
  <c r="BE102"/>
  <c r="BI99"/>
  <c r="F38"/>
  <c i="1" r="BD63"/>
  <c i="10" r="BH99"/>
  <c r="F37"/>
  <c i="1" r="BC63"/>
  <c i="10" r="BG99"/>
  <c r="F36"/>
  <c i="1" r="BB63"/>
  <c i="10" r="BF99"/>
  <c r="J35"/>
  <c i="1" r="AW63"/>
  <c i="10" r="F35"/>
  <c i="1" r="BA63"/>
  <c i="10" r="T99"/>
  <c r="T98"/>
  <c r="T97"/>
  <c r="T96"/>
  <c r="R99"/>
  <c r="R98"/>
  <c r="R97"/>
  <c r="R96"/>
  <c r="P99"/>
  <c r="P98"/>
  <c r="P97"/>
  <c r="P96"/>
  <c i="1" r="AU63"/>
  <c i="10" r="BK99"/>
  <c r="BK98"/>
  <c r="J98"/>
  <c r="BK97"/>
  <c r="J97"/>
  <c r="BK96"/>
  <c r="J96"/>
  <c r="J64"/>
  <c r="J31"/>
  <c i="1" r="AG63"/>
  <c i="10" r="J99"/>
  <c r="BE99"/>
  <c r="J34"/>
  <c i="1" r="AV63"/>
  <c i="10" r="F34"/>
  <c i="1" r="AZ63"/>
  <c i="10" r="J66"/>
  <c r="J65"/>
  <c r="F92"/>
  <c r="F90"/>
  <c r="E88"/>
  <c r="F59"/>
  <c r="F57"/>
  <c r="E55"/>
  <c r="J40"/>
  <c r="J25"/>
  <c r="E25"/>
  <c r="J92"/>
  <c r="J59"/>
  <c r="J24"/>
  <c r="J22"/>
  <c r="E22"/>
  <c r="F93"/>
  <c r="F60"/>
  <c r="J21"/>
  <c r="J16"/>
  <c r="J90"/>
  <c r="J57"/>
  <c r="E7"/>
  <c r="E82"/>
  <c r="E49"/>
  <c i="1" r="AY62"/>
  <c r="AX62"/>
  <c i="9" r="BI251"/>
  <c r="BH251"/>
  <c r="BG251"/>
  <c r="BF251"/>
  <c r="T251"/>
  <c r="T250"/>
  <c r="R251"/>
  <c r="R250"/>
  <c r="P251"/>
  <c r="P250"/>
  <c r="BK251"/>
  <c r="BK250"/>
  <c r="J250"/>
  <c r="J251"/>
  <c r="BE251"/>
  <c r="J75"/>
  <c r="BI249"/>
  <c r="BH249"/>
  <c r="BG249"/>
  <c r="BF249"/>
  <c r="T249"/>
  <c r="T248"/>
  <c r="T247"/>
  <c r="R249"/>
  <c r="R248"/>
  <c r="R247"/>
  <c r="P249"/>
  <c r="P248"/>
  <c r="P247"/>
  <c r="BK249"/>
  <c r="BK248"/>
  <c r="J248"/>
  <c r="BK247"/>
  <c r="J247"/>
  <c r="J249"/>
  <c r="BE249"/>
  <c r="J74"/>
  <c r="J73"/>
  <c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/>
  <c r="BI239"/>
  <c r="BH239"/>
  <c r="BG239"/>
  <c r="BF239"/>
  <c r="T239"/>
  <c r="R239"/>
  <c r="P239"/>
  <c r="BK239"/>
  <c r="J239"/>
  <c r="BE239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6"/>
  <c r="BH236"/>
  <c r="BG236"/>
  <c r="BF236"/>
  <c r="T236"/>
  <c r="R236"/>
  <c r="P236"/>
  <c r="BK236"/>
  <c r="J236"/>
  <c r="BE236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31"/>
  <c r="BH231"/>
  <c r="BG231"/>
  <c r="BF231"/>
  <c r="T231"/>
  <c r="R231"/>
  <c r="P231"/>
  <c r="BK231"/>
  <c r="J231"/>
  <c r="BE231"/>
  <c r="BI230"/>
  <c r="BH230"/>
  <c r="BG230"/>
  <c r="BF230"/>
  <c r="T230"/>
  <c r="R230"/>
  <c r="P230"/>
  <c r="BK230"/>
  <c r="J230"/>
  <c r="BE230"/>
  <c r="BI229"/>
  <c r="BH229"/>
  <c r="BG229"/>
  <c r="BF229"/>
  <c r="T229"/>
  <c r="R229"/>
  <c r="P229"/>
  <c r="BK229"/>
  <c r="J229"/>
  <c r="BE229"/>
  <c r="BI228"/>
  <c r="BH228"/>
  <c r="BG228"/>
  <c r="BF228"/>
  <c r="T228"/>
  <c r="T227"/>
  <c r="R228"/>
  <c r="R227"/>
  <c r="P228"/>
  <c r="P227"/>
  <c r="BK228"/>
  <c r="BK227"/>
  <c r="J227"/>
  <c r="J228"/>
  <c r="BE228"/>
  <c r="J72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2"/>
  <c r="BH222"/>
  <c r="BG222"/>
  <c r="BF222"/>
  <c r="T222"/>
  <c r="R222"/>
  <c r="P222"/>
  <c r="BK222"/>
  <c r="J222"/>
  <c r="BE222"/>
  <c r="BI219"/>
  <c r="BH219"/>
  <c r="BG219"/>
  <c r="BF219"/>
  <c r="T219"/>
  <c r="R219"/>
  <c r="P219"/>
  <c r="BK219"/>
  <c r="J219"/>
  <c r="BE219"/>
  <c r="BI216"/>
  <c r="BH216"/>
  <c r="BG216"/>
  <c r="BF216"/>
  <c r="T216"/>
  <c r="R216"/>
  <c r="P216"/>
  <c r="BK216"/>
  <c r="J216"/>
  <c r="BE216"/>
  <c r="BI213"/>
  <c r="BH213"/>
  <c r="BG213"/>
  <c r="BF213"/>
  <c r="T213"/>
  <c r="R213"/>
  <c r="P213"/>
  <c r="BK213"/>
  <c r="J213"/>
  <c r="BE213"/>
  <c r="BI210"/>
  <c r="BH210"/>
  <c r="BG210"/>
  <c r="BF210"/>
  <c r="T210"/>
  <c r="R210"/>
  <c r="P210"/>
  <c r="BK210"/>
  <c r="J210"/>
  <c r="BE210"/>
  <c r="BI207"/>
  <c r="BH207"/>
  <c r="BG207"/>
  <c r="BF207"/>
  <c r="T207"/>
  <c r="R207"/>
  <c r="P207"/>
  <c r="BK207"/>
  <c r="J207"/>
  <c r="BE207"/>
  <c r="BI204"/>
  <c r="BH204"/>
  <c r="BG204"/>
  <c r="BF204"/>
  <c r="T204"/>
  <c r="R204"/>
  <c r="P204"/>
  <c r="BK204"/>
  <c r="J204"/>
  <c r="BE204"/>
  <c r="BI201"/>
  <c r="BH201"/>
  <c r="BG201"/>
  <c r="BF201"/>
  <c r="T201"/>
  <c r="R201"/>
  <c r="P201"/>
  <c r="BK201"/>
  <c r="J201"/>
  <c r="BE201"/>
  <c r="BI198"/>
  <c r="BH198"/>
  <c r="BG198"/>
  <c r="BF198"/>
  <c r="T198"/>
  <c r="R198"/>
  <c r="P198"/>
  <c r="BK198"/>
  <c r="J198"/>
  <c r="BE198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1"/>
  <c r="BH191"/>
  <c r="BG191"/>
  <c r="BF191"/>
  <c r="T191"/>
  <c r="R191"/>
  <c r="P191"/>
  <c r="BK191"/>
  <c r="J191"/>
  <c r="BE191"/>
  <c r="BI188"/>
  <c r="BH188"/>
  <c r="BG188"/>
  <c r="BF188"/>
  <c r="T188"/>
  <c r="R188"/>
  <c r="P188"/>
  <c r="BK188"/>
  <c r="J188"/>
  <c r="BE188"/>
  <c r="BI185"/>
  <c r="BH185"/>
  <c r="BG185"/>
  <c r="BF185"/>
  <c r="T185"/>
  <c r="R185"/>
  <c r="P185"/>
  <c r="BK185"/>
  <c r="J185"/>
  <c r="BE185"/>
  <c r="BI182"/>
  <c r="BH182"/>
  <c r="BG182"/>
  <c r="BF182"/>
  <c r="T182"/>
  <c r="R182"/>
  <c r="P182"/>
  <c r="BK182"/>
  <c r="J182"/>
  <c r="BE182"/>
  <c r="BI179"/>
  <c r="BH179"/>
  <c r="BG179"/>
  <c r="BF179"/>
  <c r="T179"/>
  <c r="R179"/>
  <c r="P179"/>
  <c r="BK179"/>
  <c r="J179"/>
  <c r="BE179"/>
  <c r="BI176"/>
  <c r="BH176"/>
  <c r="BG176"/>
  <c r="BF176"/>
  <c r="T176"/>
  <c r="T175"/>
  <c r="R176"/>
  <c r="R175"/>
  <c r="P176"/>
  <c r="P175"/>
  <c r="BK176"/>
  <c r="BK175"/>
  <c r="J175"/>
  <c r="J176"/>
  <c r="BE176"/>
  <c r="J71"/>
  <c r="BI174"/>
  <c r="BH174"/>
  <c r="BG174"/>
  <c r="BF174"/>
  <c r="T174"/>
  <c r="R174"/>
  <c r="P174"/>
  <c r="BK174"/>
  <c r="J174"/>
  <c r="BE174"/>
  <c r="BI171"/>
  <c r="BH171"/>
  <c r="BG171"/>
  <c r="BF171"/>
  <c r="T171"/>
  <c r="R171"/>
  <c r="P171"/>
  <c r="BK171"/>
  <c r="J171"/>
  <c r="BE171"/>
  <c r="BI168"/>
  <c r="BH168"/>
  <c r="BG168"/>
  <c r="BF168"/>
  <c r="T168"/>
  <c r="R168"/>
  <c r="P168"/>
  <c r="BK168"/>
  <c r="J168"/>
  <c r="BE168"/>
  <c r="BI165"/>
  <c r="BH165"/>
  <c r="BG165"/>
  <c r="BF165"/>
  <c r="T165"/>
  <c r="R165"/>
  <c r="P165"/>
  <c r="BK165"/>
  <c r="J165"/>
  <c r="BE165"/>
  <c r="BI162"/>
  <c r="BH162"/>
  <c r="BG162"/>
  <c r="BF162"/>
  <c r="T162"/>
  <c r="R162"/>
  <c r="P162"/>
  <c r="BK162"/>
  <c r="J162"/>
  <c r="BE162"/>
  <c r="BI159"/>
  <c r="BH159"/>
  <c r="BG159"/>
  <c r="BF159"/>
  <c r="T159"/>
  <c r="R159"/>
  <c r="P159"/>
  <c r="BK159"/>
  <c r="J159"/>
  <c r="BE159"/>
  <c r="BI156"/>
  <c r="BH156"/>
  <c r="BG156"/>
  <c r="BF156"/>
  <c r="T156"/>
  <c r="R156"/>
  <c r="P156"/>
  <c r="BK156"/>
  <c r="J156"/>
  <c r="BE156"/>
  <c r="BI153"/>
  <c r="BH153"/>
  <c r="BG153"/>
  <c r="BF153"/>
  <c r="T153"/>
  <c r="R153"/>
  <c r="P153"/>
  <c r="BK153"/>
  <c r="J153"/>
  <c r="BE153"/>
  <c r="BI150"/>
  <c r="BH150"/>
  <c r="BG150"/>
  <c r="BF150"/>
  <c r="T150"/>
  <c r="R150"/>
  <c r="P150"/>
  <c r="BK150"/>
  <c r="J150"/>
  <c r="BE150"/>
  <c r="BI147"/>
  <c r="BH147"/>
  <c r="BG147"/>
  <c r="BF147"/>
  <c r="T147"/>
  <c r="R147"/>
  <c r="P147"/>
  <c r="BK147"/>
  <c r="J147"/>
  <c r="BE147"/>
  <c r="BI144"/>
  <c r="BH144"/>
  <c r="BG144"/>
  <c r="BF144"/>
  <c r="T144"/>
  <c r="R144"/>
  <c r="P144"/>
  <c r="BK144"/>
  <c r="J144"/>
  <c r="BE144"/>
  <c r="BI141"/>
  <c r="BH141"/>
  <c r="BG141"/>
  <c r="BF141"/>
  <c r="T141"/>
  <c r="R141"/>
  <c r="P141"/>
  <c r="BK141"/>
  <c r="J141"/>
  <c r="BE141"/>
  <c r="BI138"/>
  <c r="BH138"/>
  <c r="BG138"/>
  <c r="BF138"/>
  <c r="T138"/>
  <c r="R138"/>
  <c r="P138"/>
  <c r="BK138"/>
  <c r="J138"/>
  <c r="BE138"/>
  <c r="BI135"/>
  <c r="BH135"/>
  <c r="BG135"/>
  <c r="BF135"/>
  <c r="T135"/>
  <c r="R135"/>
  <c r="P135"/>
  <c r="BK135"/>
  <c r="J135"/>
  <c r="BE135"/>
  <c r="BI132"/>
  <c r="BH132"/>
  <c r="BG132"/>
  <c r="BF132"/>
  <c r="T132"/>
  <c r="T131"/>
  <c r="T130"/>
  <c r="R132"/>
  <c r="R131"/>
  <c r="R130"/>
  <c r="P132"/>
  <c r="P131"/>
  <c r="P130"/>
  <c r="BK132"/>
  <c r="BK131"/>
  <c r="J131"/>
  <c r="BK130"/>
  <c r="J130"/>
  <c r="J132"/>
  <c r="BE132"/>
  <c r="J70"/>
  <c r="J69"/>
  <c r="BI129"/>
  <c r="BH129"/>
  <c r="BG129"/>
  <c r="BF129"/>
  <c r="T129"/>
  <c r="T128"/>
  <c r="R129"/>
  <c r="R128"/>
  <c r="P129"/>
  <c r="P128"/>
  <c r="BK129"/>
  <c r="BK128"/>
  <c r="J128"/>
  <c r="J129"/>
  <c r="BE129"/>
  <c r="J68"/>
  <c r="BI125"/>
  <c r="BH125"/>
  <c r="BG125"/>
  <c r="BF125"/>
  <c r="T125"/>
  <c r="T124"/>
  <c r="R125"/>
  <c r="R124"/>
  <c r="P125"/>
  <c r="P124"/>
  <c r="BK125"/>
  <c r="BK124"/>
  <c r="J124"/>
  <c r="J125"/>
  <c r="BE125"/>
  <c r="J67"/>
  <c r="BI121"/>
  <c r="BH121"/>
  <c r="BG121"/>
  <c r="BF121"/>
  <c r="T121"/>
  <c r="R121"/>
  <c r="P121"/>
  <c r="BK121"/>
  <c r="J121"/>
  <c r="BE121"/>
  <c r="BI118"/>
  <c r="BH118"/>
  <c r="BG118"/>
  <c r="BF118"/>
  <c r="T118"/>
  <c r="R118"/>
  <c r="P118"/>
  <c r="BK118"/>
  <c r="J118"/>
  <c r="BE118"/>
  <c r="BI115"/>
  <c r="BH115"/>
  <c r="BG115"/>
  <c r="BF115"/>
  <c r="T115"/>
  <c r="R115"/>
  <c r="P115"/>
  <c r="BK115"/>
  <c r="J115"/>
  <c r="BE115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08"/>
  <c r="BH108"/>
  <c r="BG108"/>
  <c r="BF108"/>
  <c r="T108"/>
  <c r="R108"/>
  <c r="P108"/>
  <c r="BK108"/>
  <c r="J108"/>
  <c r="BE108"/>
  <c r="BI105"/>
  <c r="BH105"/>
  <c r="BG105"/>
  <c r="BF105"/>
  <c r="T105"/>
  <c r="R105"/>
  <c r="P105"/>
  <c r="BK105"/>
  <c r="J105"/>
  <c r="BE105"/>
  <c r="BI102"/>
  <c r="F38"/>
  <c i="1" r="BD62"/>
  <c i="9" r="BH102"/>
  <c r="F37"/>
  <c i="1" r="BC62"/>
  <c i="9" r="BG102"/>
  <c r="F36"/>
  <c i="1" r="BB62"/>
  <c i="9" r="BF102"/>
  <c r="J35"/>
  <c i="1" r="AW62"/>
  <c i="9" r="F35"/>
  <c i="1" r="BA62"/>
  <c i="9" r="T102"/>
  <c r="T101"/>
  <c r="T100"/>
  <c r="T99"/>
  <c r="R102"/>
  <c r="R101"/>
  <c r="R100"/>
  <c r="R99"/>
  <c r="P102"/>
  <c r="P101"/>
  <c r="P100"/>
  <c r="P99"/>
  <c i="1" r="AU62"/>
  <c i="9" r="BK102"/>
  <c r="BK101"/>
  <c r="J101"/>
  <c r="BK100"/>
  <c r="J100"/>
  <c r="BK99"/>
  <c r="J99"/>
  <c r="J64"/>
  <c r="J31"/>
  <c i="1" r="AG62"/>
  <c i="9" r="J102"/>
  <c r="BE102"/>
  <c r="J34"/>
  <c i="1" r="AV62"/>
  <c i="9" r="F34"/>
  <c i="1" r="AZ62"/>
  <c i="9" r="J66"/>
  <c r="J65"/>
  <c r="F95"/>
  <c r="F93"/>
  <c r="E91"/>
  <c r="F59"/>
  <c r="F57"/>
  <c r="E55"/>
  <c r="J40"/>
  <c r="J25"/>
  <c r="E25"/>
  <c r="J95"/>
  <c r="J59"/>
  <c r="J24"/>
  <c r="J22"/>
  <c r="E22"/>
  <c r="F96"/>
  <c r="F60"/>
  <c r="J21"/>
  <c r="J16"/>
  <c r="J93"/>
  <c r="J57"/>
  <c r="E7"/>
  <c r="E85"/>
  <c r="E49"/>
  <c i="1" r="AY61"/>
  <c r="AX61"/>
  <c i="8"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F38"/>
  <c i="1" r="BD61"/>
  <c i="8" r="BH91"/>
  <c r="F37"/>
  <c i="1" r="BC61"/>
  <c i="8" r="BG91"/>
  <c r="F36"/>
  <c i="1" r="BB61"/>
  <c i="8" r="BF91"/>
  <c r="J35"/>
  <c i="1" r="AW61"/>
  <c i="8" r="F35"/>
  <c i="1" r="BA61"/>
  <c i="8" r="T91"/>
  <c r="T90"/>
  <c r="T89"/>
  <c r="R91"/>
  <c r="R90"/>
  <c r="R89"/>
  <c r="P91"/>
  <c r="P90"/>
  <c r="P89"/>
  <c i="1" r="AU61"/>
  <c i="8" r="BK91"/>
  <c r="BK90"/>
  <c r="J90"/>
  <c r="BK89"/>
  <c r="J89"/>
  <c r="J64"/>
  <c r="J31"/>
  <c i="1" r="AG61"/>
  <c i="8" r="J91"/>
  <c r="BE91"/>
  <c r="J34"/>
  <c i="1" r="AV61"/>
  <c i="8" r="F34"/>
  <c i="1" r="AZ61"/>
  <c i="8" r="J65"/>
  <c r="F85"/>
  <c r="F83"/>
  <c r="E81"/>
  <c r="F59"/>
  <c r="F57"/>
  <c r="E55"/>
  <c r="J40"/>
  <c r="J25"/>
  <c r="E25"/>
  <c r="J85"/>
  <c r="J59"/>
  <c r="J24"/>
  <c r="J22"/>
  <c r="E22"/>
  <c r="F86"/>
  <c r="F60"/>
  <c r="J21"/>
  <c r="J16"/>
  <c r="J83"/>
  <c r="J57"/>
  <c r="E7"/>
  <c r="E75"/>
  <c r="E49"/>
  <c i="1" r="AY60"/>
  <c r="AX60"/>
  <c i="7" r="BI415"/>
  <c r="BH415"/>
  <c r="BG415"/>
  <c r="BF415"/>
  <c r="T415"/>
  <c r="R415"/>
  <c r="P415"/>
  <c r="BK415"/>
  <c r="J415"/>
  <c r="BE415"/>
  <c r="BI414"/>
  <c r="BH414"/>
  <c r="BG414"/>
  <c r="BF414"/>
  <c r="T414"/>
  <c r="T413"/>
  <c r="R414"/>
  <c r="R413"/>
  <c r="P414"/>
  <c r="P413"/>
  <c r="BK414"/>
  <c r="BK413"/>
  <c r="J413"/>
  <c r="J414"/>
  <c r="BE414"/>
  <c r="J89"/>
  <c r="BI409"/>
  <c r="BH409"/>
  <c r="BG409"/>
  <c r="BF409"/>
  <c r="T409"/>
  <c r="R409"/>
  <c r="P409"/>
  <c r="BK409"/>
  <c r="J409"/>
  <c r="BE409"/>
  <c r="BI406"/>
  <c r="BH406"/>
  <c r="BG406"/>
  <c r="BF406"/>
  <c r="T406"/>
  <c r="T405"/>
  <c r="R406"/>
  <c r="R405"/>
  <c r="P406"/>
  <c r="P405"/>
  <c r="BK406"/>
  <c r="BK405"/>
  <c r="J405"/>
  <c r="J406"/>
  <c r="BE406"/>
  <c r="J88"/>
  <c r="BI404"/>
  <c r="BH404"/>
  <c r="BG404"/>
  <c r="BF404"/>
  <c r="T404"/>
  <c r="R404"/>
  <c r="P404"/>
  <c r="BK404"/>
  <c r="J404"/>
  <c r="BE404"/>
  <c r="BI401"/>
  <c r="BH401"/>
  <c r="BG401"/>
  <c r="BF401"/>
  <c r="T401"/>
  <c r="R401"/>
  <c r="P401"/>
  <c r="BK401"/>
  <c r="J401"/>
  <c r="BE401"/>
  <c r="BI396"/>
  <c r="BH396"/>
  <c r="BG396"/>
  <c r="BF396"/>
  <c r="T396"/>
  <c r="T395"/>
  <c r="R396"/>
  <c r="R395"/>
  <c r="P396"/>
  <c r="P395"/>
  <c r="BK396"/>
  <c r="BK395"/>
  <c r="J395"/>
  <c r="J396"/>
  <c r="BE396"/>
  <c r="J87"/>
  <c r="BI394"/>
  <c r="BH394"/>
  <c r="BG394"/>
  <c r="BF394"/>
  <c r="T394"/>
  <c r="R394"/>
  <c r="P394"/>
  <c r="BK394"/>
  <c r="J394"/>
  <c r="BE394"/>
  <c r="BI393"/>
  <c r="BH393"/>
  <c r="BG393"/>
  <c r="BF393"/>
  <c r="T393"/>
  <c r="R393"/>
  <c r="P393"/>
  <c r="BK393"/>
  <c r="J393"/>
  <c r="BE393"/>
  <c r="BI392"/>
  <c r="BH392"/>
  <c r="BG392"/>
  <c r="BF392"/>
  <c r="T392"/>
  <c r="R392"/>
  <c r="P392"/>
  <c r="BK392"/>
  <c r="J392"/>
  <c r="BE392"/>
  <c r="BI391"/>
  <c r="BH391"/>
  <c r="BG391"/>
  <c r="BF391"/>
  <c r="T391"/>
  <c r="R391"/>
  <c r="P391"/>
  <c r="BK391"/>
  <c r="J391"/>
  <c r="BE391"/>
  <c r="BI386"/>
  <c r="BH386"/>
  <c r="BG386"/>
  <c r="BF386"/>
  <c r="T386"/>
  <c r="T385"/>
  <c r="R386"/>
  <c r="R385"/>
  <c r="P386"/>
  <c r="P385"/>
  <c r="BK386"/>
  <c r="BK385"/>
  <c r="J385"/>
  <c r="J386"/>
  <c r="BE386"/>
  <c r="J86"/>
  <c r="BI384"/>
  <c r="BH384"/>
  <c r="BG384"/>
  <c r="BF384"/>
  <c r="T384"/>
  <c r="R384"/>
  <c r="P384"/>
  <c r="BK384"/>
  <c r="J384"/>
  <c r="BE384"/>
  <c r="BI383"/>
  <c r="BH383"/>
  <c r="BG383"/>
  <c r="BF383"/>
  <c r="T383"/>
  <c r="R383"/>
  <c r="P383"/>
  <c r="BK383"/>
  <c r="J383"/>
  <c r="BE383"/>
  <c r="BI382"/>
  <c r="BH382"/>
  <c r="BG382"/>
  <c r="BF382"/>
  <c r="T382"/>
  <c r="R382"/>
  <c r="P382"/>
  <c r="BK382"/>
  <c r="J382"/>
  <c r="BE382"/>
  <c r="BI381"/>
  <c r="BH381"/>
  <c r="BG381"/>
  <c r="BF381"/>
  <c r="T381"/>
  <c r="R381"/>
  <c r="P381"/>
  <c r="BK381"/>
  <c r="J381"/>
  <c r="BE381"/>
  <c r="BI380"/>
  <c r="BH380"/>
  <c r="BG380"/>
  <c r="BF380"/>
  <c r="T380"/>
  <c r="R380"/>
  <c r="P380"/>
  <c r="BK380"/>
  <c r="J380"/>
  <c r="BE380"/>
  <c r="BI377"/>
  <c r="BH377"/>
  <c r="BG377"/>
  <c r="BF377"/>
  <c r="T377"/>
  <c r="T376"/>
  <c r="R377"/>
  <c r="R376"/>
  <c r="P377"/>
  <c r="P376"/>
  <c r="BK377"/>
  <c r="BK376"/>
  <c r="J376"/>
  <c r="J377"/>
  <c r="BE377"/>
  <c r="J85"/>
  <c r="BI375"/>
  <c r="BH375"/>
  <c r="BG375"/>
  <c r="BF375"/>
  <c r="T375"/>
  <c r="R375"/>
  <c r="P375"/>
  <c r="BK375"/>
  <c r="J375"/>
  <c r="BE375"/>
  <c r="BI374"/>
  <c r="BH374"/>
  <c r="BG374"/>
  <c r="BF374"/>
  <c r="T374"/>
  <c r="R374"/>
  <c r="P374"/>
  <c r="BK374"/>
  <c r="J374"/>
  <c r="BE374"/>
  <c r="BI373"/>
  <c r="BH373"/>
  <c r="BG373"/>
  <c r="BF373"/>
  <c r="T373"/>
  <c r="R373"/>
  <c r="P373"/>
  <c r="BK373"/>
  <c r="J373"/>
  <c r="BE373"/>
  <c r="BI372"/>
  <c r="BH372"/>
  <c r="BG372"/>
  <c r="BF372"/>
  <c r="T372"/>
  <c r="R372"/>
  <c r="P372"/>
  <c r="BK372"/>
  <c r="J372"/>
  <c r="BE372"/>
  <c r="BI371"/>
  <c r="BH371"/>
  <c r="BG371"/>
  <c r="BF371"/>
  <c r="T371"/>
  <c r="R371"/>
  <c r="P371"/>
  <c r="BK371"/>
  <c r="J371"/>
  <c r="BE371"/>
  <c r="BI370"/>
  <c r="BH370"/>
  <c r="BG370"/>
  <c r="BF370"/>
  <c r="T370"/>
  <c r="R370"/>
  <c r="P370"/>
  <c r="BK370"/>
  <c r="J370"/>
  <c r="BE370"/>
  <c r="BI369"/>
  <c r="BH369"/>
  <c r="BG369"/>
  <c r="BF369"/>
  <c r="T369"/>
  <c r="R369"/>
  <c r="P369"/>
  <c r="BK369"/>
  <c r="J369"/>
  <c r="BE369"/>
  <c r="BI368"/>
  <c r="BH368"/>
  <c r="BG368"/>
  <c r="BF368"/>
  <c r="T368"/>
  <c r="T367"/>
  <c r="R368"/>
  <c r="R367"/>
  <c r="P368"/>
  <c r="P367"/>
  <c r="BK368"/>
  <c r="BK367"/>
  <c r="J367"/>
  <c r="J368"/>
  <c r="BE368"/>
  <c r="J84"/>
  <c r="BI366"/>
  <c r="BH366"/>
  <c r="BG366"/>
  <c r="BF366"/>
  <c r="T366"/>
  <c r="R366"/>
  <c r="P366"/>
  <c r="BK366"/>
  <c r="J366"/>
  <c r="BE366"/>
  <c r="BI365"/>
  <c r="BH365"/>
  <c r="BG365"/>
  <c r="BF365"/>
  <c r="T365"/>
  <c r="R365"/>
  <c r="P365"/>
  <c r="BK365"/>
  <c r="J365"/>
  <c r="BE365"/>
  <c r="BI364"/>
  <c r="BH364"/>
  <c r="BG364"/>
  <c r="BF364"/>
  <c r="T364"/>
  <c r="R364"/>
  <c r="P364"/>
  <c r="BK364"/>
  <c r="J364"/>
  <c r="BE364"/>
  <c r="BI363"/>
  <c r="BH363"/>
  <c r="BG363"/>
  <c r="BF363"/>
  <c r="T363"/>
  <c r="R363"/>
  <c r="P363"/>
  <c r="BK363"/>
  <c r="J363"/>
  <c r="BE363"/>
  <c r="BI362"/>
  <c r="BH362"/>
  <c r="BG362"/>
  <c r="BF362"/>
  <c r="T362"/>
  <c r="R362"/>
  <c r="P362"/>
  <c r="BK362"/>
  <c r="J362"/>
  <c r="BE362"/>
  <c r="BI359"/>
  <c r="BH359"/>
  <c r="BG359"/>
  <c r="BF359"/>
  <c r="T359"/>
  <c r="R359"/>
  <c r="P359"/>
  <c r="BK359"/>
  <c r="J359"/>
  <c r="BE359"/>
  <c r="BI356"/>
  <c r="BH356"/>
  <c r="BG356"/>
  <c r="BF356"/>
  <c r="T356"/>
  <c r="T355"/>
  <c r="R356"/>
  <c r="R355"/>
  <c r="P356"/>
  <c r="P355"/>
  <c r="BK356"/>
  <c r="BK355"/>
  <c r="J355"/>
  <c r="J356"/>
  <c r="BE356"/>
  <c r="J83"/>
  <c r="BI354"/>
  <c r="BH354"/>
  <c r="BG354"/>
  <c r="BF354"/>
  <c r="T354"/>
  <c r="R354"/>
  <c r="P354"/>
  <c r="BK354"/>
  <c r="J354"/>
  <c r="BE354"/>
  <c r="BI353"/>
  <c r="BH353"/>
  <c r="BG353"/>
  <c r="BF353"/>
  <c r="T353"/>
  <c r="R353"/>
  <c r="P353"/>
  <c r="BK353"/>
  <c r="J353"/>
  <c r="BE353"/>
  <c r="BI352"/>
  <c r="BH352"/>
  <c r="BG352"/>
  <c r="BF352"/>
  <c r="T352"/>
  <c r="R352"/>
  <c r="P352"/>
  <c r="BK352"/>
  <c r="J352"/>
  <c r="BE352"/>
  <c r="BI349"/>
  <c r="BH349"/>
  <c r="BG349"/>
  <c r="BF349"/>
  <c r="T349"/>
  <c r="R349"/>
  <c r="P349"/>
  <c r="BK349"/>
  <c r="J349"/>
  <c r="BE349"/>
  <c r="BI348"/>
  <c r="BH348"/>
  <c r="BG348"/>
  <c r="BF348"/>
  <c r="T348"/>
  <c r="R348"/>
  <c r="P348"/>
  <c r="BK348"/>
  <c r="J348"/>
  <c r="BE348"/>
  <c r="BI347"/>
  <c r="BH347"/>
  <c r="BG347"/>
  <c r="BF347"/>
  <c r="T347"/>
  <c r="R347"/>
  <c r="P347"/>
  <c r="BK347"/>
  <c r="J347"/>
  <c r="BE347"/>
  <c r="BI346"/>
  <c r="BH346"/>
  <c r="BG346"/>
  <c r="BF346"/>
  <c r="T346"/>
  <c r="R346"/>
  <c r="P346"/>
  <c r="BK346"/>
  <c r="J346"/>
  <c r="BE346"/>
  <c r="BI343"/>
  <c r="BH343"/>
  <c r="BG343"/>
  <c r="BF343"/>
  <c r="T343"/>
  <c r="T342"/>
  <c r="R343"/>
  <c r="R342"/>
  <c r="P343"/>
  <c r="P342"/>
  <c r="BK343"/>
  <c r="BK342"/>
  <c r="J342"/>
  <c r="J343"/>
  <c r="BE343"/>
  <c r="J82"/>
  <c r="BI341"/>
  <c r="BH341"/>
  <c r="BG341"/>
  <c r="BF341"/>
  <c r="T341"/>
  <c r="R341"/>
  <c r="P341"/>
  <c r="BK341"/>
  <c r="J341"/>
  <c r="BE341"/>
  <c r="BI340"/>
  <c r="BH340"/>
  <c r="BG340"/>
  <c r="BF340"/>
  <c r="T340"/>
  <c r="R340"/>
  <c r="P340"/>
  <c r="BK340"/>
  <c r="J340"/>
  <c r="BE340"/>
  <c r="BI339"/>
  <c r="BH339"/>
  <c r="BG339"/>
  <c r="BF339"/>
  <c r="T339"/>
  <c r="R339"/>
  <c r="P339"/>
  <c r="BK339"/>
  <c r="J339"/>
  <c r="BE339"/>
  <c r="BI338"/>
  <c r="BH338"/>
  <c r="BG338"/>
  <c r="BF338"/>
  <c r="T338"/>
  <c r="R338"/>
  <c r="P338"/>
  <c r="BK338"/>
  <c r="J338"/>
  <c r="BE338"/>
  <c r="BI335"/>
  <c r="BH335"/>
  <c r="BG335"/>
  <c r="BF335"/>
  <c r="T335"/>
  <c r="R335"/>
  <c r="P335"/>
  <c r="BK335"/>
  <c r="J335"/>
  <c r="BE335"/>
  <c r="BI330"/>
  <c r="BH330"/>
  <c r="BG330"/>
  <c r="BF330"/>
  <c r="T330"/>
  <c r="R330"/>
  <c r="P330"/>
  <c r="BK330"/>
  <c r="J330"/>
  <c r="BE330"/>
  <c r="BI329"/>
  <c r="BH329"/>
  <c r="BG329"/>
  <c r="BF329"/>
  <c r="T329"/>
  <c r="R329"/>
  <c r="P329"/>
  <c r="BK329"/>
  <c r="J329"/>
  <c r="BE329"/>
  <c r="BI328"/>
  <c r="BH328"/>
  <c r="BG328"/>
  <c r="BF328"/>
  <c r="T328"/>
  <c r="R328"/>
  <c r="P328"/>
  <c r="BK328"/>
  <c r="J328"/>
  <c r="BE328"/>
  <c r="BI327"/>
  <c r="BH327"/>
  <c r="BG327"/>
  <c r="BF327"/>
  <c r="T327"/>
  <c r="R327"/>
  <c r="P327"/>
  <c r="BK327"/>
  <c r="J327"/>
  <c r="BE327"/>
  <c r="BI324"/>
  <c r="BH324"/>
  <c r="BG324"/>
  <c r="BF324"/>
  <c r="T324"/>
  <c r="R324"/>
  <c r="P324"/>
  <c r="BK324"/>
  <c r="J324"/>
  <c r="BE324"/>
  <c r="BI321"/>
  <c r="BH321"/>
  <c r="BG321"/>
  <c r="BF321"/>
  <c r="T321"/>
  <c r="R321"/>
  <c r="P321"/>
  <c r="BK321"/>
  <c r="J321"/>
  <c r="BE321"/>
  <c r="BI320"/>
  <c r="BH320"/>
  <c r="BG320"/>
  <c r="BF320"/>
  <c r="T320"/>
  <c r="R320"/>
  <c r="P320"/>
  <c r="BK320"/>
  <c r="J320"/>
  <c r="BE320"/>
  <c r="BI319"/>
  <c r="BH319"/>
  <c r="BG319"/>
  <c r="BF319"/>
  <c r="T319"/>
  <c r="R319"/>
  <c r="P319"/>
  <c r="BK319"/>
  <c r="J319"/>
  <c r="BE319"/>
  <c r="BI316"/>
  <c r="BH316"/>
  <c r="BG316"/>
  <c r="BF316"/>
  <c r="T316"/>
  <c r="R316"/>
  <c r="P316"/>
  <c r="BK316"/>
  <c r="J316"/>
  <c r="BE316"/>
  <c r="BI315"/>
  <c r="BH315"/>
  <c r="BG315"/>
  <c r="BF315"/>
  <c r="T315"/>
  <c r="R315"/>
  <c r="P315"/>
  <c r="BK315"/>
  <c r="J315"/>
  <c r="BE315"/>
  <c r="BI312"/>
  <c r="BH312"/>
  <c r="BG312"/>
  <c r="BF312"/>
  <c r="T312"/>
  <c r="R312"/>
  <c r="P312"/>
  <c r="BK312"/>
  <c r="J312"/>
  <c r="BE312"/>
  <c r="BI308"/>
  <c r="BH308"/>
  <c r="BG308"/>
  <c r="BF308"/>
  <c r="T308"/>
  <c r="R308"/>
  <c r="P308"/>
  <c r="BK308"/>
  <c r="J308"/>
  <c r="BE308"/>
  <c r="BI307"/>
  <c r="BH307"/>
  <c r="BG307"/>
  <c r="BF307"/>
  <c r="T307"/>
  <c r="R307"/>
  <c r="P307"/>
  <c r="BK307"/>
  <c r="J307"/>
  <c r="BE307"/>
  <c r="BI306"/>
  <c r="BH306"/>
  <c r="BG306"/>
  <c r="BF306"/>
  <c r="T306"/>
  <c r="T305"/>
  <c r="R306"/>
  <c r="R305"/>
  <c r="P306"/>
  <c r="P305"/>
  <c r="BK306"/>
  <c r="BK305"/>
  <c r="J305"/>
  <c r="J306"/>
  <c r="BE306"/>
  <c r="J81"/>
  <c r="BI304"/>
  <c r="BH304"/>
  <c r="BG304"/>
  <c r="BF304"/>
  <c r="T304"/>
  <c r="R304"/>
  <c r="P304"/>
  <c r="BK304"/>
  <c r="J304"/>
  <c r="BE304"/>
  <c r="BI303"/>
  <c r="BH303"/>
  <c r="BG303"/>
  <c r="BF303"/>
  <c r="T303"/>
  <c r="R303"/>
  <c r="P303"/>
  <c r="BK303"/>
  <c r="J303"/>
  <c r="BE303"/>
  <c r="BI302"/>
  <c r="BH302"/>
  <c r="BG302"/>
  <c r="BF302"/>
  <c r="T302"/>
  <c r="R302"/>
  <c r="P302"/>
  <c r="BK302"/>
  <c r="J302"/>
  <c r="BE302"/>
  <c r="BI301"/>
  <c r="BH301"/>
  <c r="BG301"/>
  <c r="BF301"/>
  <c r="T301"/>
  <c r="R301"/>
  <c r="P301"/>
  <c r="BK301"/>
  <c r="J301"/>
  <c r="BE301"/>
  <c r="BI298"/>
  <c r="BH298"/>
  <c r="BG298"/>
  <c r="BF298"/>
  <c r="T298"/>
  <c r="R298"/>
  <c r="P298"/>
  <c r="BK298"/>
  <c r="J298"/>
  <c r="BE298"/>
  <c r="BI297"/>
  <c r="BH297"/>
  <c r="BG297"/>
  <c r="BF297"/>
  <c r="T297"/>
  <c r="R297"/>
  <c r="P297"/>
  <c r="BK297"/>
  <c r="J297"/>
  <c r="BE297"/>
  <c r="BI294"/>
  <c r="BH294"/>
  <c r="BG294"/>
  <c r="BF294"/>
  <c r="T294"/>
  <c r="T293"/>
  <c r="R294"/>
  <c r="R293"/>
  <c r="P294"/>
  <c r="P293"/>
  <c r="BK294"/>
  <c r="BK293"/>
  <c r="J293"/>
  <c r="J294"/>
  <c r="BE294"/>
  <c r="J80"/>
  <c r="BI292"/>
  <c r="BH292"/>
  <c r="BG292"/>
  <c r="BF292"/>
  <c r="T292"/>
  <c r="R292"/>
  <c r="P292"/>
  <c r="BK292"/>
  <c r="J292"/>
  <c r="BE292"/>
  <c r="BI291"/>
  <c r="BH291"/>
  <c r="BG291"/>
  <c r="BF291"/>
  <c r="T291"/>
  <c r="R291"/>
  <c r="P291"/>
  <c r="BK291"/>
  <c r="J291"/>
  <c r="BE291"/>
  <c r="BI288"/>
  <c r="BH288"/>
  <c r="BG288"/>
  <c r="BF288"/>
  <c r="T288"/>
  <c r="T287"/>
  <c r="R288"/>
  <c r="R287"/>
  <c r="P288"/>
  <c r="P287"/>
  <c r="BK288"/>
  <c r="BK287"/>
  <c r="J287"/>
  <c r="J288"/>
  <c r="BE288"/>
  <c r="J79"/>
  <c r="BI286"/>
  <c r="BH286"/>
  <c r="BG286"/>
  <c r="BF286"/>
  <c r="T286"/>
  <c r="R286"/>
  <c r="P286"/>
  <c r="BK286"/>
  <c r="J286"/>
  <c r="BE286"/>
  <c r="BI285"/>
  <c r="BH285"/>
  <c r="BG285"/>
  <c r="BF285"/>
  <c r="T285"/>
  <c r="R285"/>
  <c r="P285"/>
  <c r="BK285"/>
  <c r="J285"/>
  <c r="BE285"/>
  <c r="BI284"/>
  <c r="BH284"/>
  <c r="BG284"/>
  <c r="BF284"/>
  <c r="T284"/>
  <c r="R284"/>
  <c r="P284"/>
  <c r="BK284"/>
  <c r="J284"/>
  <c r="BE284"/>
  <c r="BI283"/>
  <c r="BH283"/>
  <c r="BG283"/>
  <c r="BF283"/>
  <c r="T283"/>
  <c r="R283"/>
  <c r="P283"/>
  <c r="BK283"/>
  <c r="J283"/>
  <c r="BE283"/>
  <c r="BI282"/>
  <c r="BH282"/>
  <c r="BG282"/>
  <c r="BF282"/>
  <c r="T282"/>
  <c r="R282"/>
  <c r="P282"/>
  <c r="BK282"/>
  <c r="J282"/>
  <c r="BE282"/>
  <c r="BI281"/>
  <c r="BH281"/>
  <c r="BG281"/>
  <c r="BF281"/>
  <c r="T281"/>
  <c r="R281"/>
  <c r="P281"/>
  <c r="BK281"/>
  <c r="J281"/>
  <c r="BE281"/>
  <c r="BI278"/>
  <c r="BH278"/>
  <c r="BG278"/>
  <c r="BF278"/>
  <c r="T278"/>
  <c r="R278"/>
  <c r="P278"/>
  <c r="BK278"/>
  <c r="J278"/>
  <c r="BE278"/>
  <c r="BI277"/>
  <c r="BH277"/>
  <c r="BG277"/>
  <c r="BF277"/>
  <c r="T277"/>
  <c r="R277"/>
  <c r="P277"/>
  <c r="BK277"/>
  <c r="J277"/>
  <c r="BE277"/>
  <c r="BI274"/>
  <c r="BH274"/>
  <c r="BG274"/>
  <c r="BF274"/>
  <c r="T274"/>
  <c r="T273"/>
  <c r="T272"/>
  <c r="R274"/>
  <c r="R273"/>
  <c r="R272"/>
  <c r="P274"/>
  <c r="P273"/>
  <c r="P272"/>
  <c r="BK274"/>
  <c r="BK273"/>
  <c r="J273"/>
  <c r="BK272"/>
  <c r="J272"/>
  <c r="J274"/>
  <c r="BE274"/>
  <c r="J78"/>
  <c r="J77"/>
  <c r="BI271"/>
  <c r="BH271"/>
  <c r="BG271"/>
  <c r="BF271"/>
  <c r="T271"/>
  <c r="T270"/>
  <c r="R271"/>
  <c r="R270"/>
  <c r="P271"/>
  <c r="P270"/>
  <c r="BK271"/>
  <c r="BK270"/>
  <c r="J270"/>
  <c r="J271"/>
  <c r="BE271"/>
  <c r="J76"/>
  <c r="BI267"/>
  <c r="BH267"/>
  <c r="BG267"/>
  <c r="BF267"/>
  <c r="T267"/>
  <c r="R267"/>
  <c r="P267"/>
  <c r="BK267"/>
  <c r="J267"/>
  <c r="BE267"/>
  <c r="BI264"/>
  <c r="BH264"/>
  <c r="BG264"/>
  <c r="BF264"/>
  <c r="T264"/>
  <c r="R264"/>
  <c r="P264"/>
  <c r="BK264"/>
  <c r="J264"/>
  <c r="BE264"/>
  <c r="BI263"/>
  <c r="BH263"/>
  <c r="BG263"/>
  <c r="BF263"/>
  <c r="T263"/>
  <c r="R263"/>
  <c r="P263"/>
  <c r="BK263"/>
  <c r="J263"/>
  <c r="BE263"/>
  <c r="BI262"/>
  <c r="BH262"/>
  <c r="BG262"/>
  <c r="BF262"/>
  <c r="T262"/>
  <c r="R262"/>
  <c r="P262"/>
  <c r="BK262"/>
  <c r="J262"/>
  <c r="BE262"/>
  <c r="BI259"/>
  <c r="BH259"/>
  <c r="BG259"/>
  <c r="BF259"/>
  <c r="T259"/>
  <c r="T258"/>
  <c r="R259"/>
  <c r="R258"/>
  <c r="P259"/>
  <c r="P258"/>
  <c r="BK259"/>
  <c r="BK258"/>
  <c r="J258"/>
  <c r="J259"/>
  <c r="BE259"/>
  <c r="J75"/>
  <c r="BI255"/>
  <c r="BH255"/>
  <c r="BG255"/>
  <c r="BF255"/>
  <c r="T255"/>
  <c r="R255"/>
  <c r="P255"/>
  <c r="BK255"/>
  <c r="J255"/>
  <c r="BE255"/>
  <c r="BI252"/>
  <c r="BH252"/>
  <c r="BG252"/>
  <c r="BF252"/>
  <c r="T252"/>
  <c r="T251"/>
  <c r="R252"/>
  <c r="R251"/>
  <c r="P252"/>
  <c r="P251"/>
  <c r="BK252"/>
  <c r="BK251"/>
  <c r="J251"/>
  <c r="J252"/>
  <c r="BE252"/>
  <c r="J74"/>
  <c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38"/>
  <c r="BH238"/>
  <c r="BG238"/>
  <c r="BF238"/>
  <c r="T238"/>
  <c r="T237"/>
  <c r="R238"/>
  <c r="R237"/>
  <c r="P238"/>
  <c r="P237"/>
  <c r="BK238"/>
  <c r="BK237"/>
  <c r="J237"/>
  <c r="J238"/>
  <c r="BE238"/>
  <c r="J73"/>
  <c r="BI236"/>
  <c r="BH236"/>
  <c r="BG236"/>
  <c r="BF236"/>
  <c r="T236"/>
  <c r="R236"/>
  <c r="P236"/>
  <c r="BK236"/>
  <c r="J236"/>
  <c r="BE236"/>
  <c r="BI233"/>
  <c r="BH233"/>
  <c r="BG233"/>
  <c r="BF233"/>
  <c r="T233"/>
  <c r="R233"/>
  <c r="P233"/>
  <c r="BK233"/>
  <c r="J233"/>
  <c r="BE233"/>
  <c r="BI224"/>
  <c r="BH224"/>
  <c r="BG224"/>
  <c r="BF224"/>
  <c r="T224"/>
  <c r="T223"/>
  <c r="R224"/>
  <c r="R223"/>
  <c r="P224"/>
  <c r="P223"/>
  <c r="BK224"/>
  <c r="BK223"/>
  <c r="J223"/>
  <c r="J224"/>
  <c r="BE224"/>
  <c r="J72"/>
  <c r="BI220"/>
  <c r="BH220"/>
  <c r="BG220"/>
  <c r="BF220"/>
  <c r="T220"/>
  <c r="R220"/>
  <c r="P220"/>
  <c r="BK220"/>
  <c r="J220"/>
  <c r="BE220"/>
  <c r="BI217"/>
  <c r="BH217"/>
  <c r="BG217"/>
  <c r="BF217"/>
  <c r="T217"/>
  <c r="R217"/>
  <c r="P217"/>
  <c r="BK217"/>
  <c r="J217"/>
  <c r="BE217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09"/>
  <c r="BH209"/>
  <c r="BG209"/>
  <c r="BF209"/>
  <c r="T209"/>
  <c r="R209"/>
  <c r="P209"/>
  <c r="BK209"/>
  <c r="J209"/>
  <c r="BE209"/>
  <c r="BI208"/>
  <c r="BH208"/>
  <c r="BG208"/>
  <c r="BF208"/>
  <c r="T208"/>
  <c r="T207"/>
  <c r="R208"/>
  <c r="R207"/>
  <c r="P208"/>
  <c r="P207"/>
  <c r="BK208"/>
  <c r="BK207"/>
  <c r="J207"/>
  <c r="J208"/>
  <c r="BE208"/>
  <c r="J71"/>
  <c r="BI204"/>
  <c r="BH204"/>
  <c r="BG204"/>
  <c r="BF204"/>
  <c r="T204"/>
  <c r="R204"/>
  <c r="P204"/>
  <c r="BK204"/>
  <c r="J204"/>
  <c r="BE204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4"/>
  <c r="BH194"/>
  <c r="BG194"/>
  <c r="BF194"/>
  <c r="T194"/>
  <c r="R194"/>
  <c r="P194"/>
  <c r="BK194"/>
  <c r="J194"/>
  <c r="BE194"/>
  <c r="BI191"/>
  <c r="BH191"/>
  <c r="BG191"/>
  <c r="BF191"/>
  <c r="T191"/>
  <c r="R191"/>
  <c r="P191"/>
  <c r="BK191"/>
  <c r="J191"/>
  <c r="BE191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T185"/>
  <c r="R186"/>
  <c r="R185"/>
  <c r="P186"/>
  <c r="P185"/>
  <c r="BK186"/>
  <c r="BK185"/>
  <c r="J185"/>
  <c r="J186"/>
  <c r="BE186"/>
  <c r="J70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0"/>
  <c r="BH180"/>
  <c r="BG180"/>
  <c r="BF180"/>
  <c r="T180"/>
  <c r="R180"/>
  <c r="P180"/>
  <c r="BK180"/>
  <c r="J180"/>
  <c r="BE180"/>
  <c r="BI179"/>
  <c r="BH179"/>
  <c r="BG179"/>
  <c r="BF179"/>
  <c r="T179"/>
  <c r="T178"/>
  <c r="R179"/>
  <c r="R178"/>
  <c r="P179"/>
  <c r="P178"/>
  <c r="BK179"/>
  <c r="BK178"/>
  <c r="J178"/>
  <c r="J179"/>
  <c r="BE179"/>
  <c r="J69"/>
  <c r="BI171"/>
  <c r="BH171"/>
  <c r="BG171"/>
  <c r="BF171"/>
  <c r="T171"/>
  <c r="R171"/>
  <c r="P171"/>
  <c r="BK171"/>
  <c r="J171"/>
  <c r="BE171"/>
  <c r="BI168"/>
  <c r="BH168"/>
  <c r="BG168"/>
  <c r="BF168"/>
  <c r="T168"/>
  <c r="R168"/>
  <c r="P168"/>
  <c r="BK168"/>
  <c r="J168"/>
  <c r="BE168"/>
  <c r="BI165"/>
  <c r="BH165"/>
  <c r="BG165"/>
  <c r="BF165"/>
  <c r="T165"/>
  <c r="R165"/>
  <c r="P165"/>
  <c r="BK165"/>
  <c r="J165"/>
  <c r="BE165"/>
  <c r="BI162"/>
  <c r="BH162"/>
  <c r="BG162"/>
  <c r="BF162"/>
  <c r="T162"/>
  <c r="T161"/>
  <c r="R162"/>
  <c r="R161"/>
  <c r="P162"/>
  <c r="P161"/>
  <c r="BK162"/>
  <c r="BK161"/>
  <c r="J161"/>
  <c r="J162"/>
  <c r="BE162"/>
  <c r="J68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0"/>
  <c r="BH150"/>
  <c r="BG150"/>
  <c r="BF150"/>
  <c r="T150"/>
  <c r="R150"/>
  <c r="P150"/>
  <c r="BK150"/>
  <c r="J150"/>
  <c r="BE150"/>
  <c r="BI146"/>
  <c r="BH146"/>
  <c r="BG146"/>
  <c r="BF146"/>
  <c r="T146"/>
  <c r="R146"/>
  <c r="P146"/>
  <c r="BK146"/>
  <c r="J146"/>
  <c r="BE146"/>
  <c r="BI143"/>
  <c r="BH143"/>
  <c r="BG143"/>
  <c r="BF143"/>
  <c r="T143"/>
  <c r="T142"/>
  <c r="R143"/>
  <c r="R142"/>
  <c r="P143"/>
  <c r="P142"/>
  <c r="BK143"/>
  <c r="BK142"/>
  <c r="J142"/>
  <c r="J143"/>
  <c r="BE143"/>
  <c r="J67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17"/>
  <c r="BH117"/>
  <c r="BG117"/>
  <c r="BF117"/>
  <c r="T117"/>
  <c r="R117"/>
  <c r="P117"/>
  <c r="BK117"/>
  <c r="J117"/>
  <c r="BE117"/>
  <c r="BI116"/>
  <c r="F38"/>
  <c i="1" r="BD60"/>
  <c i="7" r="BH116"/>
  <c r="F37"/>
  <c i="1" r="BC60"/>
  <c i="7" r="BG116"/>
  <c r="F36"/>
  <c i="1" r="BB60"/>
  <c i="7" r="BF116"/>
  <c r="J35"/>
  <c i="1" r="AW60"/>
  <c i="7" r="F35"/>
  <c i="1" r="BA60"/>
  <c i="7" r="T116"/>
  <c r="T115"/>
  <c r="T114"/>
  <c r="T113"/>
  <c r="R116"/>
  <c r="R115"/>
  <c r="R114"/>
  <c r="R113"/>
  <c r="P116"/>
  <c r="P115"/>
  <c r="P114"/>
  <c r="P113"/>
  <c i="1" r="AU60"/>
  <c i="7" r="BK116"/>
  <c r="BK115"/>
  <c r="J115"/>
  <c r="BK114"/>
  <c r="J114"/>
  <c r="BK113"/>
  <c r="J113"/>
  <c r="J64"/>
  <c r="J31"/>
  <c i="1" r="AG60"/>
  <c i="7" r="J116"/>
  <c r="BE116"/>
  <c r="J34"/>
  <c i="1" r="AV60"/>
  <c i="7" r="F34"/>
  <c i="1" r="AZ60"/>
  <c i="7" r="J66"/>
  <c r="J65"/>
  <c r="F109"/>
  <c r="F107"/>
  <c r="E105"/>
  <c r="F59"/>
  <c r="F57"/>
  <c r="E55"/>
  <c r="J40"/>
  <c r="J25"/>
  <c r="E25"/>
  <c r="J109"/>
  <c r="J59"/>
  <c r="J24"/>
  <c r="J22"/>
  <c r="E22"/>
  <c r="F110"/>
  <c r="F60"/>
  <c r="J21"/>
  <c r="J16"/>
  <c r="J107"/>
  <c r="J57"/>
  <c r="E7"/>
  <c r="E99"/>
  <c r="E49"/>
  <c i="1" r="AY58"/>
  <c r="AX58"/>
  <c i="6" r="BI284"/>
  <c r="BH284"/>
  <c r="BG284"/>
  <c r="BF284"/>
  <c r="T284"/>
  <c r="R284"/>
  <c r="P284"/>
  <c r="BK284"/>
  <c r="J284"/>
  <c r="BE284"/>
  <c r="BI283"/>
  <c r="BH283"/>
  <c r="BG283"/>
  <c r="BF283"/>
  <c r="T283"/>
  <c r="T282"/>
  <c r="R283"/>
  <c r="R282"/>
  <c r="P283"/>
  <c r="P282"/>
  <c r="BK283"/>
  <c r="BK282"/>
  <c r="J282"/>
  <c r="J283"/>
  <c r="BE283"/>
  <c r="J74"/>
  <c r="BI281"/>
  <c r="BH281"/>
  <c r="BG281"/>
  <c r="BF281"/>
  <c r="T281"/>
  <c r="R281"/>
  <c r="P281"/>
  <c r="BK281"/>
  <c r="J281"/>
  <c r="BE281"/>
  <c r="BI280"/>
  <c r="BH280"/>
  <c r="BG280"/>
  <c r="BF280"/>
  <c r="T280"/>
  <c r="R280"/>
  <c r="P280"/>
  <c r="BK280"/>
  <c r="J280"/>
  <c r="BE280"/>
  <c r="BI277"/>
  <c r="BH277"/>
  <c r="BG277"/>
  <c r="BF277"/>
  <c r="T277"/>
  <c r="T276"/>
  <c r="R277"/>
  <c r="R276"/>
  <c r="P277"/>
  <c r="P276"/>
  <c r="BK277"/>
  <c r="BK276"/>
  <c r="J276"/>
  <c r="J277"/>
  <c r="BE277"/>
  <c r="J73"/>
  <c r="BI275"/>
  <c r="BH275"/>
  <c r="BG275"/>
  <c r="BF275"/>
  <c r="T275"/>
  <c r="R275"/>
  <c r="P275"/>
  <c r="BK275"/>
  <c r="J275"/>
  <c r="BE275"/>
  <c r="BI274"/>
  <c r="BH274"/>
  <c r="BG274"/>
  <c r="BF274"/>
  <c r="T274"/>
  <c r="R274"/>
  <c r="P274"/>
  <c r="BK274"/>
  <c r="J274"/>
  <c r="BE274"/>
  <c r="BI267"/>
  <c r="BH267"/>
  <c r="BG267"/>
  <c r="BF267"/>
  <c r="T267"/>
  <c r="T266"/>
  <c r="R267"/>
  <c r="R266"/>
  <c r="P267"/>
  <c r="P266"/>
  <c r="BK267"/>
  <c r="BK266"/>
  <c r="J266"/>
  <c r="J267"/>
  <c r="BE267"/>
  <c r="J72"/>
  <c r="BI265"/>
  <c r="BH265"/>
  <c r="BG265"/>
  <c r="BF265"/>
  <c r="T265"/>
  <c r="R265"/>
  <c r="P265"/>
  <c r="BK265"/>
  <c r="J265"/>
  <c r="BE265"/>
  <c r="BI264"/>
  <c r="BH264"/>
  <c r="BG264"/>
  <c r="BF264"/>
  <c r="T264"/>
  <c r="R264"/>
  <c r="P264"/>
  <c r="BK264"/>
  <c r="J264"/>
  <c r="BE264"/>
  <c r="BI263"/>
  <c r="BH263"/>
  <c r="BG263"/>
  <c r="BF263"/>
  <c r="T263"/>
  <c r="R263"/>
  <c r="P263"/>
  <c r="BK263"/>
  <c r="J263"/>
  <c r="BE263"/>
  <c r="BI262"/>
  <c r="BH262"/>
  <c r="BG262"/>
  <c r="BF262"/>
  <c r="T262"/>
  <c r="R262"/>
  <c r="P262"/>
  <c r="BK262"/>
  <c r="J262"/>
  <c r="BE262"/>
  <c r="BI261"/>
  <c r="BH261"/>
  <c r="BG261"/>
  <c r="BF261"/>
  <c r="T261"/>
  <c r="R261"/>
  <c r="P261"/>
  <c r="BK261"/>
  <c r="J261"/>
  <c r="BE261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8"/>
  <c r="BH258"/>
  <c r="BG258"/>
  <c r="BF258"/>
  <c r="T258"/>
  <c r="R258"/>
  <c r="P258"/>
  <c r="BK258"/>
  <c r="J258"/>
  <c r="BE258"/>
  <c r="BI257"/>
  <c r="BH257"/>
  <c r="BG257"/>
  <c r="BF257"/>
  <c r="T257"/>
  <c r="R257"/>
  <c r="P257"/>
  <c r="BK257"/>
  <c r="J257"/>
  <c r="BE257"/>
  <c r="BI256"/>
  <c r="BH256"/>
  <c r="BG256"/>
  <c r="BF256"/>
  <c r="T256"/>
  <c r="T255"/>
  <c r="R256"/>
  <c r="R255"/>
  <c r="P256"/>
  <c r="P255"/>
  <c r="BK256"/>
  <c r="BK255"/>
  <c r="J255"/>
  <c r="J256"/>
  <c r="BE256"/>
  <c r="J71"/>
  <c r="BI254"/>
  <c r="BH254"/>
  <c r="BG254"/>
  <c r="BF254"/>
  <c r="T254"/>
  <c r="R254"/>
  <c r="P254"/>
  <c r="BK254"/>
  <c r="J254"/>
  <c r="BE254"/>
  <c r="BI253"/>
  <c r="BH253"/>
  <c r="BG253"/>
  <c r="BF253"/>
  <c r="T253"/>
  <c r="R253"/>
  <c r="P253"/>
  <c r="BK253"/>
  <c r="J253"/>
  <c r="BE253"/>
  <c r="BI252"/>
  <c r="BH252"/>
  <c r="BG252"/>
  <c r="BF252"/>
  <c r="T252"/>
  <c r="T251"/>
  <c r="R252"/>
  <c r="R251"/>
  <c r="P252"/>
  <c r="P251"/>
  <c r="BK252"/>
  <c r="BK251"/>
  <c r="J251"/>
  <c r="J252"/>
  <c r="BE252"/>
  <c r="J70"/>
  <c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48"/>
  <c r="BH248"/>
  <c r="BG248"/>
  <c r="BF248"/>
  <c r="T248"/>
  <c r="R248"/>
  <c r="P248"/>
  <c r="BK248"/>
  <c r="J248"/>
  <c r="BE248"/>
  <c r="BI247"/>
  <c r="BH247"/>
  <c r="BG247"/>
  <c r="BF247"/>
  <c r="T247"/>
  <c r="R247"/>
  <c r="P247"/>
  <c r="BK247"/>
  <c r="J247"/>
  <c r="BE247"/>
  <c r="BI244"/>
  <c r="BH244"/>
  <c r="BG244"/>
  <c r="BF244"/>
  <c r="T244"/>
  <c r="R244"/>
  <c r="P244"/>
  <c r="BK244"/>
  <c r="J244"/>
  <c r="BE244"/>
  <c r="BI241"/>
  <c r="BH241"/>
  <c r="BG241"/>
  <c r="BF241"/>
  <c r="T241"/>
  <c r="R241"/>
  <c r="P241"/>
  <c r="BK241"/>
  <c r="J241"/>
  <c r="BE241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6"/>
  <c r="BH236"/>
  <c r="BG236"/>
  <c r="BF236"/>
  <c r="T236"/>
  <c r="R236"/>
  <c r="P236"/>
  <c r="BK236"/>
  <c r="J236"/>
  <c r="BE236"/>
  <c r="BI235"/>
  <c r="BH235"/>
  <c r="BG235"/>
  <c r="BF235"/>
  <c r="T235"/>
  <c r="R235"/>
  <c r="P235"/>
  <c r="BK235"/>
  <c r="J235"/>
  <c r="BE235"/>
  <c r="BI234"/>
  <c r="BH234"/>
  <c r="BG234"/>
  <c r="BF234"/>
  <c r="T234"/>
  <c r="T233"/>
  <c r="R234"/>
  <c r="R233"/>
  <c r="P234"/>
  <c r="P233"/>
  <c r="BK234"/>
  <c r="BK233"/>
  <c r="J233"/>
  <c r="J234"/>
  <c r="BE234"/>
  <c r="J69"/>
  <c r="BI232"/>
  <c r="BH232"/>
  <c r="BG232"/>
  <c r="BF232"/>
  <c r="T232"/>
  <c r="R232"/>
  <c r="P232"/>
  <c r="BK232"/>
  <c r="J232"/>
  <c r="BE232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199"/>
  <c r="BH199"/>
  <c r="BG199"/>
  <c r="BF199"/>
  <c r="T199"/>
  <c r="R199"/>
  <c r="P199"/>
  <c r="BK199"/>
  <c r="J199"/>
  <c r="BE199"/>
  <c r="BI196"/>
  <c r="BH196"/>
  <c r="BG196"/>
  <c r="BF196"/>
  <c r="T196"/>
  <c r="R196"/>
  <c r="P196"/>
  <c r="BK196"/>
  <c r="J196"/>
  <c r="BE196"/>
  <c r="BI193"/>
  <c r="BH193"/>
  <c r="BG193"/>
  <c r="BF193"/>
  <c r="T193"/>
  <c r="R193"/>
  <c r="P193"/>
  <c r="BK193"/>
  <c r="J193"/>
  <c r="BE193"/>
  <c r="BI190"/>
  <c r="BH190"/>
  <c r="BG190"/>
  <c r="BF190"/>
  <c r="T190"/>
  <c r="T189"/>
  <c r="T188"/>
  <c r="R190"/>
  <c r="R189"/>
  <c r="R188"/>
  <c r="P190"/>
  <c r="P189"/>
  <c r="P188"/>
  <c r="BK190"/>
  <c r="BK189"/>
  <c r="J189"/>
  <c r="BK188"/>
  <c r="J188"/>
  <c r="J190"/>
  <c r="BE190"/>
  <c r="J68"/>
  <c r="J67"/>
  <c r="BI187"/>
  <c r="BH187"/>
  <c r="BG187"/>
  <c r="BF187"/>
  <c r="T187"/>
  <c r="T186"/>
  <c r="R187"/>
  <c r="R186"/>
  <c r="P187"/>
  <c r="P186"/>
  <c r="BK187"/>
  <c r="BK186"/>
  <c r="J186"/>
  <c r="J187"/>
  <c r="BE187"/>
  <c r="J6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1"/>
  <c r="BH181"/>
  <c r="BG181"/>
  <c r="BF181"/>
  <c r="T181"/>
  <c r="R181"/>
  <c r="P181"/>
  <c r="BK181"/>
  <c r="J181"/>
  <c r="BE181"/>
  <c r="BI180"/>
  <c r="BH180"/>
  <c r="BG180"/>
  <c r="BF180"/>
  <c r="T180"/>
  <c r="T179"/>
  <c r="R180"/>
  <c r="R179"/>
  <c r="P180"/>
  <c r="P179"/>
  <c r="BK180"/>
  <c r="BK179"/>
  <c r="J179"/>
  <c r="J180"/>
  <c r="BE180"/>
  <c r="J65"/>
  <c r="BI164"/>
  <c r="BH164"/>
  <c r="BG164"/>
  <c r="BF164"/>
  <c r="T164"/>
  <c r="R164"/>
  <c r="P164"/>
  <c r="BK164"/>
  <c r="J164"/>
  <c r="BE164"/>
  <c r="BI161"/>
  <c r="BH161"/>
  <c r="BG161"/>
  <c r="BF161"/>
  <c r="T161"/>
  <c r="R161"/>
  <c r="P161"/>
  <c r="BK161"/>
  <c r="J161"/>
  <c r="BE161"/>
  <c r="BI158"/>
  <c r="BH158"/>
  <c r="BG158"/>
  <c r="BF158"/>
  <c r="T158"/>
  <c r="R158"/>
  <c r="P158"/>
  <c r="BK158"/>
  <c r="J158"/>
  <c r="BE158"/>
  <c r="BI155"/>
  <c r="BH155"/>
  <c r="BG155"/>
  <c r="BF155"/>
  <c r="T155"/>
  <c r="R155"/>
  <c r="P155"/>
  <c r="BK155"/>
  <c r="J155"/>
  <c r="BE155"/>
  <c r="BI152"/>
  <c r="BH152"/>
  <c r="BG152"/>
  <c r="BF152"/>
  <c r="T152"/>
  <c r="R152"/>
  <c r="P152"/>
  <c r="BK152"/>
  <c r="J152"/>
  <c r="BE152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5"/>
  <c r="BH145"/>
  <c r="BG145"/>
  <c r="BF145"/>
  <c r="T145"/>
  <c r="R145"/>
  <c r="P145"/>
  <c r="BK145"/>
  <c r="J145"/>
  <c r="BE145"/>
  <c r="BI142"/>
  <c r="BH142"/>
  <c r="BG142"/>
  <c r="BF142"/>
  <c r="T142"/>
  <c r="T141"/>
  <c r="R142"/>
  <c r="R141"/>
  <c r="P142"/>
  <c r="P141"/>
  <c r="BK142"/>
  <c r="BK141"/>
  <c r="J141"/>
  <c r="J142"/>
  <c r="BE142"/>
  <c r="J64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3"/>
  <c r="BH133"/>
  <c r="BG133"/>
  <c r="BF133"/>
  <c r="T133"/>
  <c r="R133"/>
  <c r="P133"/>
  <c r="BK133"/>
  <c r="J133"/>
  <c r="BE133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09"/>
  <c r="BH109"/>
  <c r="BG109"/>
  <c r="BF109"/>
  <c r="T109"/>
  <c r="T108"/>
  <c r="R109"/>
  <c r="R108"/>
  <c r="P109"/>
  <c r="P108"/>
  <c r="BK109"/>
  <c r="BK108"/>
  <c r="J108"/>
  <c r="J109"/>
  <c r="BE109"/>
  <c r="J63"/>
  <c r="BI105"/>
  <c r="BH105"/>
  <c r="BG105"/>
  <c r="BF105"/>
  <c r="T105"/>
  <c r="R105"/>
  <c r="P105"/>
  <c r="BK105"/>
  <c r="J105"/>
  <c r="BE105"/>
  <c r="BI102"/>
  <c r="BH102"/>
  <c r="BG102"/>
  <c r="BF102"/>
  <c r="T102"/>
  <c r="R102"/>
  <c r="P102"/>
  <c r="BK102"/>
  <c r="J102"/>
  <c r="BE102"/>
  <c r="BI99"/>
  <c r="F36"/>
  <c i="1" r="BD58"/>
  <c i="6" r="BH99"/>
  <c r="F35"/>
  <c i="1" r="BC58"/>
  <c i="6" r="BG99"/>
  <c r="F34"/>
  <c i="1" r="BB58"/>
  <c i="6" r="BF99"/>
  <c r="J33"/>
  <c i="1" r="AW58"/>
  <c i="6" r="F33"/>
  <c i="1" r="BA58"/>
  <c i="6" r="T99"/>
  <c r="T98"/>
  <c r="T97"/>
  <c r="T96"/>
  <c r="R99"/>
  <c r="R98"/>
  <c r="R97"/>
  <c r="R96"/>
  <c r="P99"/>
  <c r="P98"/>
  <c r="P97"/>
  <c r="P96"/>
  <c i="1" r="AU58"/>
  <c i="6" r="BK99"/>
  <c r="BK98"/>
  <c r="J98"/>
  <c r="BK97"/>
  <c r="J97"/>
  <c r="BK96"/>
  <c r="J96"/>
  <c r="J60"/>
  <c r="J29"/>
  <c i="1" r="AG58"/>
  <c i="6" r="J99"/>
  <c r="BE99"/>
  <c r="J32"/>
  <c i="1" r="AV58"/>
  <c i="6" r="F32"/>
  <c i="1" r="AZ58"/>
  <c i="6" r="J62"/>
  <c r="J61"/>
  <c r="F92"/>
  <c r="F90"/>
  <c r="E88"/>
  <c r="F55"/>
  <c r="F53"/>
  <c r="E51"/>
  <c r="J38"/>
  <c r="J23"/>
  <c r="E23"/>
  <c r="J92"/>
  <c r="J55"/>
  <c r="J22"/>
  <c r="J20"/>
  <c r="E20"/>
  <c r="F93"/>
  <c r="F56"/>
  <c r="J19"/>
  <c r="J14"/>
  <c r="J90"/>
  <c r="J53"/>
  <c r="E7"/>
  <c r="E84"/>
  <c r="E47"/>
  <c i="1" r="AY57"/>
  <c r="AX57"/>
  <c i="5"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F38"/>
  <c i="1" r="BD57"/>
  <c i="5" r="BH89"/>
  <c r="F37"/>
  <c i="1" r="BC57"/>
  <c i="5" r="BG89"/>
  <c r="F36"/>
  <c i="1" r="BB57"/>
  <c i="5" r="BF89"/>
  <c r="J35"/>
  <c i="1" r="AW57"/>
  <c i="5" r="F35"/>
  <c i="1" r="BA57"/>
  <c i="5" r="T89"/>
  <c r="T88"/>
  <c r="R89"/>
  <c r="R88"/>
  <c r="P89"/>
  <c r="P88"/>
  <c i="1" r="AU57"/>
  <c i="5" r="BK89"/>
  <c r="BK88"/>
  <c r="J88"/>
  <c r="J64"/>
  <c r="J31"/>
  <c i="1" r="AG57"/>
  <c i="5" r="J89"/>
  <c r="BE89"/>
  <c r="J34"/>
  <c i="1" r="AV57"/>
  <c i="5" r="F34"/>
  <c i="1" r="AZ57"/>
  <c i="5" r="F84"/>
  <c r="F82"/>
  <c r="E80"/>
  <c r="F59"/>
  <c r="F57"/>
  <c r="E55"/>
  <c r="J40"/>
  <c r="J25"/>
  <c r="E25"/>
  <c r="J84"/>
  <c r="J59"/>
  <c r="J24"/>
  <c r="J22"/>
  <c r="E22"/>
  <c r="F85"/>
  <c r="F60"/>
  <c r="J21"/>
  <c r="J16"/>
  <c r="J82"/>
  <c r="J57"/>
  <c r="E7"/>
  <c r="E74"/>
  <c r="E49"/>
  <c i="1" r="AY56"/>
  <c r="AX56"/>
  <c i="4"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F38"/>
  <c i="1" r="BD56"/>
  <c i="4" r="BH89"/>
  <c r="F37"/>
  <c i="1" r="BC56"/>
  <c i="4" r="BG89"/>
  <c r="F36"/>
  <c i="1" r="BB56"/>
  <c i="4" r="BF89"/>
  <c r="J35"/>
  <c i="1" r="AW56"/>
  <c i="4" r="F35"/>
  <c i="1" r="BA56"/>
  <c i="4" r="T89"/>
  <c r="T88"/>
  <c r="R89"/>
  <c r="R88"/>
  <c r="P89"/>
  <c r="P88"/>
  <c i="1" r="AU56"/>
  <c i="4" r="BK89"/>
  <c r="BK88"/>
  <c r="J88"/>
  <c r="J64"/>
  <c r="J31"/>
  <c i="1" r="AG56"/>
  <c i="4" r="J89"/>
  <c r="BE89"/>
  <c r="J34"/>
  <c i="1" r="AV56"/>
  <c i="4" r="F34"/>
  <c i="1" r="AZ56"/>
  <c i="4" r="F84"/>
  <c r="F82"/>
  <c r="E80"/>
  <c r="F59"/>
  <c r="F57"/>
  <c r="E55"/>
  <c r="J40"/>
  <c r="J25"/>
  <c r="E25"/>
  <c r="J84"/>
  <c r="J59"/>
  <c r="J24"/>
  <c r="J22"/>
  <c r="E22"/>
  <c r="F85"/>
  <c r="F60"/>
  <c r="J21"/>
  <c r="J16"/>
  <c r="J82"/>
  <c r="J57"/>
  <c r="E7"/>
  <c r="E74"/>
  <c r="E49"/>
  <c i="1" r="AY55"/>
  <c r="AX55"/>
  <c i="3" r="BI108"/>
  <c r="BH108"/>
  <c r="BG108"/>
  <c r="BF108"/>
  <c r="T108"/>
  <c r="T107"/>
  <c r="R108"/>
  <c r="R107"/>
  <c r="P108"/>
  <c r="P107"/>
  <c r="BK108"/>
  <c r="BK107"/>
  <c r="J107"/>
  <c r="J108"/>
  <c r="BE108"/>
  <c r="J68"/>
  <c r="BI106"/>
  <c r="BH106"/>
  <c r="BG106"/>
  <c r="BF106"/>
  <c r="T106"/>
  <c r="T105"/>
  <c r="T104"/>
  <c r="R106"/>
  <c r="R105"/>
  <c r="R104"/>
  <c r="P106"/>
  <c r="P105"/>
  <c r="P104"/>
  <c r="BK106"/>
  <c r="BK105"/>
  <c r="J105"/>
  <c r="BK104"/>
  <c r="J104"/>
  <c r="J106"/>
  <c r="BE106"/>
  <c r="J67"/>
  <c r="J66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F38"/>
  <c i="1" r="BD55"/>
  <c i="3" r="BH94"/>
  <c r="F37"/>
  <c i="1" r="BC55"/>
  <c i="3" r="BG94"/>
  <c r="F36"/>
  <c i="1" r="BB55"/>
  <c i="3" r="BF94"/>
  <c r="J35"/>
  <c i="1" r="AW55"/>
  <c i="3" r="F35"/>
  <c i="1" r="BA55"/>
  <c i="3" r="T94"/>
  <c r="T93"/>
  <c r="T92"/>
  <c r="R94"/>
  <c r="R93"/>
  <c r="R92"/>
  <c r="P94"/>
  <c r="P93"/>
  <c r="P92"/>
  <c i="1" r="AU55"/>
  <c i="3" r="BK94"/>
  <c r="BK93"/>
  <c r="J93"/>
  <c r="BK92"/>
  <c r="J92"/>
  <c r="J64"/>
  <c r="J31"/>
  <c i="1" r="AG55"/>
  <c i="3" r="J94"/>
  <c r="BE94"/>
  <c r="J34"/>
  <c i="1" r="AV55"/>
  <c i="3" r="F34"/>
  <c i="1" r="AZ55"/>
  <c i="3" r="J65"/>
  <c r="F88"/>
  <c r="F86"/>
  <c r="E84"/>
  <c r="F59"/>
  <c r="F57"/>
  <c r="E55"/>
  <c r="J40"/>
  <c r="J25"/>
  <c r="E25"/>
  <c r="J88"/>
  <c r="J59"/>
  <c r="J24"/>
  <c r="J22"/>
  <c r="E22"/>
  <c r="F89"/>
  <c r="F60"/>
  <c r="J21"/>
  <c r="J16"/>
  <c r="J86"/>
  <c r="J57"/>
  <c r="E7"/>
  <c r="E78"/>
  <c r="E49"/>
  <c i="1" r="AY53"/>
  <c r="AX53"/>
  <c i="2"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/>
  <c r="BI223"/>
  <c r="BH223"/>
  <c r="BG223"/>
  <c r="BF223"/>
  <c r="T223"/>
  <c r="T222"/>
  <c r="R223"/>
  <c r="R222"/>
  <c r="P223"/>
  <c r="P222"/>
  <c r="BK223"/>
  <c r="BK222"/>
  <c r="J222"/>
  <c r="J223"/>
  <c r="BE223"/>
  <c r="J79"/>
  <c r="BI221"/>
  <c r="BH221"/>
  <c r="BG221"/>
  <c r="BF221"/>
  <c r="T221"/>
  <c r="R221"/>
  <c r="P221"/>
  <c r="BK221"/>
  <c r="J221"/>
  <c r="BE221"/>
  <c r="BI220"/>
  <c r="BH220"/>
  <c r="BG220"/>
  <c r="BF220"/>
  <c r="T220"/>
  <c r="R220"/>
  <c r="P220"/>
  <c r="BK220"/>
  <c r="J220"/>
  <c r="BE220"/>
  <c r="BI219"/>
  <c r="BH219"/>
  <c r="BG219"/>
  <c r="BF219"/>
  <c r="T219"/>
  <c r="T218"/>
  <c r="R219"/>
  <c r="R218"/>
  <c r="P219"/>
  <c r="P218"/>
  <c r="BK219"/>
  <c r="BK218"/>
  <c r="J218"/>
  <c r="J219"/>
  <c r="BE219"/>
  <c r="J78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213"/>
  <c r="BH213"/>
  <c r="BG213"/>
  <c r="BF213"/>
  <c r="T213"/>
  <c r="T212"/>
  <c r="R213"/>
  <c r="R212"/>
  <c r="P213"/>
  <c r="P212"/>
  <c r="BK213"/>
  <c r="BK212"/>
  <c r="J212"/>
  <c r="J213"/>
  <c r="BE213"/>
  <c r="J77"/>
  <c r="BI211"/>
  <c r="BH211"/>
  <c r="BG211"/>
  <c r="BF211"/>
  <c r="T211"/>
  <c r="R211"/>
  <c r="P211"/>
  <c r="BK211"/>
  <c r="J211"/>
  <c r="BE211"/>
  <c r="BI208"/>
  <c r="BH208"/>
  <c r="BG208"/>
  <c r="BF208"/>
  <c r="T208"/>
  <c r="R208"/>
  <c r="P208"/>
  <c r="BK208"/>
  <c r="J208"/>
  <c r="BE208"/>
  <c r="BI207"/>
  <c r="BH207"/>
  <c r="BG207"/>
  <c r="BF207"/>
  <c r="T207"/>
  <c r="T206"/>
  <c r="R207"/>
  <c r="R206"/>
  <c r="P207"/>
  <c r="P206"/>
  <c r="BK207"/>
  <c r="BK206"/>
  <c r="J206"/>
  <c r="J207"/>
  <c r="BE207"/>
  <c r="J7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T202"/>
  <c r="R203"/>
  <c r="R202"/>
  <c r="P203"/>
  <c r="P202"/>
  <c r="BK203"/>
  <c r="BK202"/>
  <c r="J202"/>
  <c r="J203"/>
  <c r="BE203"/>
  <c r="J75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T198"/>
  <c r="R199"/>
  <c r="R198"/>
  <c r="P199"/>
  <c r="P198"/>
  <c r="BK199"/>
  <c r="BK198"/>
  <c r="J198"/>
  <c r="J199"/>
  <c r="BE199"/>
  <c r="J74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1"/>
  <c r="BH191"/>
  <c r="BG191"/>
  <c r="BF191"/>
  <c r="T191"/>
  <c r="T190"/>
  <c r="R191"/>
  <c r="R190"/>
  <c r="P191"/>
  <c r="P190"/>
  <c r="BK191"/>
  <c r="BK190"/>
  <c r="J190"/>
  <c r="J191"/>
  <c r="BE191"/>
  <c r="J73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T185"/>
  <c r="R186"/>
  <c r="R185"/>
  <c r="P186"/>
  <c r="P185"/>
  <c r="BK186"/>
  <c r="BK185"/>
  <c r="J185"/>
  <c r="J186"/>
  <c r="BE186"/>
  <c r="J72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1"/>
  <c r="BH181"/>
  <c r="BG181"/>
  <c r="BF181"/>
  <c r="T181"/>
  <c r="R181"/>
  <c r="P181"/>
  <c r="BK181"/>
  <c r="J181"/>
  <c r="BE181"/>
  <c r="BI180"/>
  <c r="BH180"/>
  <c r="BG180"/>
  <c r="BF180"/>
  <c r="T180"/>
  <c r="T179"/>
  <c r="R180"/>
  <c r="R179"/>
  <c r="P180"/>
  <c r="P179"/>
  <c r="BK180"/>
  <c r="BK179"/>
  <c r="J179"/>
  <c r="J180"/>
  <c r="BE180"/>
  <c r="J71"/>
  <c r="BI178"/>
  <c r="BH178"/>
  <c r="BG178"/>
  <c r="BF178"/>
  <c r="T178"/>
  <c r="R178"/>
  <c r="P178"/>
  <c r="BK178"/>
  <c r="J178"/>
  <c r="BE178"/>
  <c r="BI177"/>
  <c r="BH177"/>
  <c r="BG177"/>
  <c r="BF177"/>
  <c r="T177"/>
  <c r="T176"/>
  <c r="R177"/>
  <c r="R176"/>
  <c r="P177"/>
  <c r="P176"/>
  <c r="BK177"/>
  <c r="BK176"/>
  <c r="J176"/>
  <c r="J177"/>
  <c r="BE177"/>
  <c r="J70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T170"/>
  <c r="R171"/>
  <c r="R170"/>
  <c r="P171"/>
  <c r="P170"/>
  <c r="BK171"/>
  <c r="BK170"/>
  <c r="J170"/>
  <c r="J171"/>
  <c r="BE171"/>
  <c r="J69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4"/>
  <c r="BH164"/>
  <c r="BG164"/>
  <c r="BF164"/>
  <c r="T164"/>
  <c r="R164"/>
  <c r="P164"/>
  <c r="BK164"/>
  <c r="J164"/>
  <c r="BE164"/>
  <c r="BI162"/>
  <c r="BH162"/>
  <c r="BG162"/>
  <c r="BF162"/>
  <c r="T162"/>
  <c r="T161"/>
  <c r="R162"/>
  <c r="R161"/>
  <c r="P162"/>
  <c r="P161"/>
  <c r="BK162"/>
  <c r="BK161"/>
  <c r="J161"/>
  <c r="J162"/>
  <c r="BE162"/>
  <c r="J68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5"/>
  <c r="BH155"/>
  <c r="BG155"/>
  <c r="BF155"/>
  <c r="T155"/>
  <c r="T154"/>
  <c r="R155"/>
  <c r="R154"/>
  <c r="P155"/>
  <c r="P154"/>
  <c r="BK155"/>
  <c r="BK154"/>
  <c r="J154"/>
  <c r="J155"/>
  <c r="BE155"/>
  <c r="J67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48"/>
  <c r="BH148"/>
  <c r="BG148"/>
  <c r="BF148"/>
  <c r="T148"/>
  <c r="R148"/>
  <c r="P148"/>
  <c r="BK148"/>
  <c r="J148"/>
  <c r="BE148"/>
  <c r="BI147"/>
  <c r="BH147"/>
  <c r="BG147"/>
  <c r="BF147"/>
  <c r="T147"/>
  <c r="T146"/>
  <c r="R147"/>
  <c r="R146"/>
  <c r="P147"/>
  <c r="P146"/>
  <c r="BK147"/>
  <c r="BK146"/>
  <c r="J146"/>
  <c r="J147"/>
  <c r="BE147"/>
  <c r="J6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0"/>
  <c r="BH140"/>
  <c r="BG140"/>
  <c r="BF140"/>
  <c r="T140"/>
  <c r="T139"/>
  <c r="R140"/>
  <c r="R139"/>
  <c r="P140"/>
  <c r="P139"/>
  <c r="BK140"/>
  <c r="BK139"/>
  <c r="J139"/>
  <c r="J140"/>
  <c r="BE140"/>
  <c r="J65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2"/>
  <c r="BH132"/>
  <c r="BG132"/>
  <c r="BF132"/>
  <c r="T132"/>
  <c r="T131"/>
  <c r="R132"/>
  <c r="R131"/>
  <c r="P132"/>
  <c r="P131"/>
  <c r="BK132"/>
  <c r="BK131"/>
  <c r="J131"/>
  <c r="J132"/>
  <c r="BE132"/>
  <c r="J64"/>
  <c r="BI130"/>
  <c r="BH130"/>
  <c r="BG130"/>
  <c r="BF130"/>
  <c r="T130"/>
  <c r="R130"/>
  <c r="P130"/>
  <c r="BK130"/>
  <c r="J130"/>
  <c r="BE130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18"/>
  <c r="BH118"/>
  <c r="BG118"/>
  <c r="BF118"/>
  <c r="T118"/>
  <c r="T117"/>
  <c r="R118"/>
  <c r="R117"/>
  <c r="P118"/>
  <c r="P117"/>
  <c r="BK118"/>
  <c r="BK117"/>
  <c r="J117"/>
  <c r="J118"/>
  <c r="BE118"/>
  <c r="J63"/>
  <c r="BI116"/>
  <c r="BH116"/>
  <c r="BG116"/>
  <c r="BF116"/>
  <c r="T116"/>
  <c r="R116"/>
  <c r="P116"/>
  <c r="BK116"/>
  <c r="J116"/>
  <c r="BE116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F36"/>
  <c i="1" r="BD53"/>
  <c i="2" r="BH104"/>
  <c r="F35"/>
  <c i="1" r="BC53"/>
  <c i="2" r="BG104"/>
  <c r="F34"/>
  <c i="1" r="BB53"/>
  <c i="2" r="BF104"/>
  <c r="J33"/>
  <c i="1" r="AW53"/>
  <c i="2" r="F33"/>
  <c i="1" r="BA53"/>
  <c i="2" r="T104"/>
  <c r="T103"/>
  <c r="T102"/>
  <c r="T101"/>
  <c r="R104"/>
  <c r="R103"/>
  <c r="R102"/>
  <c r="R101"/>
  <c r="P104"/>
  <c r="P103"/>
  <c r="P102"/>
  <c r="P101"/>
  <c i="1" r="AU53"/>
  <c i="2" r="BK104"/>
  <c r="BK103"/>
  <c r="J103"/>
  <c r="BK102"/>
  <c r="J102"/>
  <c r="BK101"/>
  <c r="J101"/>
  <c r="J60"/>
  <c r="J29"/>
  <c i="1" r="AG53"/>
  <c i="2" r="J104"/>
  <c r="BE104"/>
  <c r="J32"/>
  <c i="1" r="AV53"/>
  <c i="2" r="F32"/>
  <c i="1" r="AZ53"/>
  <c i="2" r="J62"/>
  <c r="J61"/>
  <c r="F97"/>
  <c r="F95"/>
  <c r="E93"/>
  <c r="F55"/>
  <c r="F53"/>
  <c r="E51"/>
  <c r="J38"/>
  <c r="J23"/>
  <c r="E23"/>
  <c r="J97"/>
  <c r="J55"/>
  <c r="J22"/>
  <c r="J20"/>
  <c r="E20"/>
  <c r="F98"/>
  <c r="F56"/>
  <c r="J19"/>
  <c r="J14"/>
  <c r="J95"/>
  <c r="J53"/>
  <c r="E7"/>
  <c r="E89"/>
  <c r="E47"/>
  <c i="1" r="BD70"/>
  <c r="BC70"/>
  <c r="BB70"/>
  <c r="BA70"/>
  <c r="AZ70"/>
  <c r="AY70"/>
  <c r="AX70"/>
  <c r="AW70"/>
  <c r="AV70"/>
  <c r="AU70"/>
  <c r="AT70"/>
  <c r="AS70"/>
  <c r="AG70"/>
  <c r="BD66"/>
  <c r="BC66"/>
  <c r="BB66"/>
  <c r="BA66"/>
  <c r="AZ66"/>
  <c r="AY66"/>
  <c r="AX66"/>
  <c r="AW66"/>
  <c r="AV66"/>
  <c r="AU66"/>
  <c r="AT66"/>
  <c r="AS66"/>
  <c r="AG66"/>
  <c r="BD59"/>
  <c r="BC59"/>
  <c r="BB59"/>
  <c r="BA59"/>
  <c r="AZ59"/>
  <c r="AY59"/>
  <c r="AX59"/>
  <c r="AW59"/>
  <c r="AV59"/>
  <c r="AU59"/>
  <c r="AT59"/>
  <c r="AS59"/>
  <c r="AG59"/>
  <c r="BD54"/>
  <c r="BC54"/>
  <c r="BB54"/>
  <c r="BA54"/>
  <c r="AZ54"/>
  <c r="AY54"/>
  <c r="AX54"/>
  <c r="AW54"/>
  <c r="AV54"/>
  <c r="AU54"/>
  <c r="AT54"/>
  <c r="AS54"/>
  <c r="AG54"/>
  <c r="BD52"/>
  <c r="BC52"/>
  <c r="BB52"/>
  <c r="BA52"/>
  <c r="AZ52"/>
  <c r="AY52"/>
  <c r="AX52"/>
  <c r="AW52"/>
  <c r="AV52"/>
  <c r="AU52"/>
  <c r="AT52"/>
  <c r="AS52"/>
  <c r="AG52"/>
  <c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73"/>
  <c r="AN73"/>
  <c r="AT72"/>
  <c r="AN72"/>
  <c r="AT71"/>
  <c r="AN71"/>
  <c r="AN70"/>
  <c r="AT69"/>
  <c r="AN69"/>
  <c r="AT68"/>
  <c r="AN68"/>
  <c r="AT67"/>
  <c r="AN67"/>
  <c r="AN66"/>
  <c r="AT65"/>
  <c r="AN65"/>
  <c r="AT64"/>
  <c r="AN64"/>
  <c r="AT63"/>
  <c r="AN63"/>
  <c r="AT62"/>
  <c r="AN62"/>
  <c r="AT61"/>
  <c r="AN61"/>
  <c r="AT60"/>
  <c r="AN60"/>
  <c r="AN59"/>
  <c r="AT58"/>
  <c r="AN58"/>
  <c r="AT57"/>
  <c r="AN57"/>
  <c r="AT56"/>
  <c r="AN56"/>
  <c r="AT55"/>
  <c r="AN55"/>
  <c r="AN54"/>
  <c r="AT53"/>
  <c r="AN53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<sst xmlns="http://schemas.openxmlformats.org/spreadsheetml/2006/main">
  <si>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</si>
  <si>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</si>
  <si>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</si>
  <si>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</si>
  <si>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</si>
  <si>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</si>
  <si>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</si>
  <si>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{ae107cf8-32ac-478f-a7e8-0ed205f4566f}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</si>
  <si>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</si>
  <si>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</si>
  <si>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</si>
  <si>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</si>
  <si>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</si>
  <si>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</si>
  <si>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</si>
  <si>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</si>
  <si>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17215opf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</si>
  <si>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</si>
  <si>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</si>
  <si>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Park pod Vlašským dvorem-op</t>
  </si>
  <si>
    <t>KSO:</t>
  </si>
  <si>
    <t/>
  </si>
  <si>
    <t>CC-CZ:</t>
  </si>
  <si>
    <t>Místo:</t>
  </si>
  <si>
    <t>Kutná Hora</t>
  </si>
  <si>
    <t>Datum:</t>
  </si>
  <si>
    <t>9. 11. 2017</t>
  </si>
  <si>
    <t>Zadavatel:</t>
  </si>
  <si>
    <t>IČ:</t>
  </si>
  <si>
    <t>00236195</t>
  </si>
  <si>
    <t>Město Kutná Hora, Havlíčkovo nám. 552</t>
  </si>
  <si>
    <t>DIČ:</t>
  </si>
  <si>
    <t>CZ 00236195</t>
  </si>
  <si>
    <t>Uchazeč:</t>
  </si>
  <si>
    <t>Vyplň údaj</t>
  </si>
  <si>
    <t>Projektant:</t>
  </si>
  <si>
    <t xml:space="preserve"> 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</si>
  <si>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</si>
  <si>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</si>
  <si>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</si>
  <si>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</si>
  <si>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</si>
  <si>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</si>
  <si>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</si>
  <si>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</si>
  <si>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</si>
  <si>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</si>
  <si>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</si>
  <si>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</si>
  <si>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</si>
  <si>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</si>
  <si>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</si>
  <si>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</si>
  <si>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</si>
  <si>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</si>
  <si>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</si>
  <si>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</si>
  <si>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</si>
  <si>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</si>
  <si>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</si>
  <si>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</si>
  <si>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</si>
  <si>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</si>
  <si>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</si>
  <si>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</si>
  <si>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</si>
  <si>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</si>
  <si>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</si>
  <si>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</si>
  <si>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</si>
  <si>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</si>
  <si>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</si>
  <si>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</si>
  <si>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</si>
  <si>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</si>
  <si>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</si>
  <si>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</si>
  <si>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</si>
  <si>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ZN</t>
  </si>
  <si>
    <t>způsobilé náklady</t>
  </si>
  <si>
    <t>STA</t>
  </si>
  <si>
    <t>1</t>
  </si>
  <si>
    <t>{cb89bbb1-81f5-4bb3-9e62-c0020f5efde3}</t>
  </si>
  <si>
    <t>2</t>
  </si>
  <si>
    <t>/</t>
  </si>
  <si>
    <t>01Z</t>
  </si>
  <si>
    <t xml:space="preserve"> SO 01 Zpevněné plochy -způsobilé</t>
  </si>
  <si>
    <t>Soupis</t>
  </si>
  <si>
    <t>{c30f957e-0f11-4911-9a49-46ec3ac399b3}</t>
  </si>
  <si>
    <t>02Z</t>
  </si>
  <si>
    <t>SO 02 VO,kamerový systém,počítání způs.</t>
  </si>
  <si>
    <t>{38422429-9fb4-4e35-aec4-91176a34fd43}</t>
  </si>
  <si>
    <t>02ZVO</t>
  </si>
  <si>
    <t>SO 02 Veřejné osvětlení způsobil</t>
  </si>
  <si>
    <t>3</t>
  </si>
  <si>
    <t>{37106c49-1ef4-483f-91a9-243ab7bece30}</t>
  </si>
  <si>
    <t>02ZK</t>
  </si>
  <si>
    <t xml:space="preserve">SO 02  Kamerový systém způsob.</t>
  </si>
  <si>
    <t>{664c67c6-cfd1-4264-b309-fbadf911d8cf}</t>
  </si>
  <si>
    <t>02ZP</t>
  </si>
  <si>
    <t>SO 02 Počítání návštěvnosti způsob.</t>
  </si>
  <si>
    <t>{24872ac5-4337-4fa8-8f15-611430f7d33b}</t>
  </si>
  <si>
    <t>04Z</t>
  </si>
  <si>
    <t>SO 04 WC dolní etáž</t>
  </si>
  <si>
    <t>{49244831-2aa6-4de0-8587-4b8b197e96b2}</t>
  </si>
  <si>
    <t>05Z</t>
  </si>
  <si>
    <t>SO 05 WC u pódia</t>
  </si>
  <si>
    <t>{598266db-f319-4609-94c2-ad4e3c0646eb}</t>
  </si>
  <si>
    <t>05ZST</t>
  </si>
  <si>
    <t xml:space="preserve">SO 05  Stavební část</t>
  </si>
  <si>
    <t>{6aa0b59c-b65b-4204-8b7a-bd3430d45a7a}</t>
  </si>
  <si>
    <t>05ZVZT</t>
  </si>
  <si>
    <t>SO 05 Vzduchotechnika</t>
  </si>
  <si>
    <t>{7c52f6bc-f26a-442d-8b71-ab78c019250d}</t>
  </si>
  <si>
    <t>05ZZTI</t>
  </si>
  <si>
    <t>SO 05 Zdravotní technika</t>
  </si>
  <si>
    <t>{bc0b8a51-a3ce-4b81-b8d9-cfb1dbc55548}</t>
  </si>
  <si>
    <t>05ZVK</t>
  </si>
  <si>
    <t>SO 05 vodovod,kanalizace</t>
  </si>
  <si>
    <t>{e2a08cbf-6d7c-4092-891c-66ed3e4425d3}</t>
  </si>
  <si>
    <t>05ZEL</t>
  </si>
  <si>
    <t>SO 05 Elektroinstalace</t>
  </si>
  <si>
    <t>{a1d44daf-793b-4a64-9a61-01e7e33b784c}</t>
  </si>
  <si>
    <t>06Z</t>
  </si>
  <si>
    <t>SO 06 WC Pacákovy sady</t>
  </si>
  <si>
    <t>{f2076a22-e0f1-4cd6-8039-f7776abc9102}</t>
  </si>
  <si>
    <t>07Z</t>
  </si>
  <si>
    <t xml:space="preserve">SO 07  Oprava opěrných zdí pod Vlašským dvorem et.1a</t>
  </si>
  <si>
    <t>{e49cc254-75b6-42f3-9bec-1c066d15d6e5}</t>
  </si>
  <si>
    <t>815 41</t>
  </si>
  <si>
    <t>07Z03</t>
  </si>
  <si>
    <t>Vedlejší náklady</t>
  </si>
  <si>
    <t>{255320d8-d5c7-44e2-b350-8d67f7ef3e4f}</t>
  </si>
  <si>
    <t>07201</t>
  </si>
  <si>
    <t>Opěrná zeď 19a</t>
  </si>
  <si>
    <t>{e3a57953-78f0-451e-bc47-15d14e7a3377}</t>
  </si>
  <si>
    <t>07202</t>
  </si>
  <si>
    <t>Opěrná zeď 19b</t>
  </si>
  <si>
    <t>{8e237240-0d3e-41f7-9377-3deb7be5167c}</t>
  </si>
  <si>
    <t>NN</t>
  </si>
  <si>
    <t>Nezpůsobilé náklady</t>
  </si>
  <si>
    <t>{52304ac7-8d1b-4121-ac84-4239621dabb0}</t>
  </si>
  <si>
    <t>01N</t>
  </si>
  <si>
    <t>SO 01 Zpevněné plochy nezpůsobilé</t>
  </si>
  <si>
    <t>{3b6a8f7a-cc5a-4e80-b441-097277ffcd16}</t>
  </si>
  <si>
    <t>02N</t>
  </si>
  <si>
    <t>SO 02 veřejné osvětlení nezpůsobilé</t>
  </si>
  <si>
    <t>{299000ce-6472-4e98-baa5-4935125ed109}</t>
  </si>
  <si>
    <t>03N</t>
  </si>
  <si>
    <t xml:space="preserve">SO 03  Kamerový systém -MP</t>
  </si>
  <si>
    <t>{a56d7f8a-63f5-4745-97f4-51dd617a147e}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</si>
  <si>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</si>
  <si>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</si>
  <si>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</si>
  <si>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</si>
  <si>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</si>
  <si>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</si>
  <si>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</si>
  <si>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ZN - způsobilé náklady</t>
  </si>
  <si>
    <t>Soupis:</t>
  </si>
  <si>
    <t xml:space="preserve">01Z -  SO 01 Zpevněné plochy -způsobilé</t>
  </si>
  <si>
    <t>REKAPITULACE ČLENĚNÍ SOUPISU PRACÍ</t>
  </si>
  <si>
    <t>Kód dílu - Popis</t>
  </si>
  <si>
    <t>Cena celkem [CZK]</t>
  </si>
  <si>
    <t>Náklady soupisu celkem</t>
  </si>
  <si>
    <t>-1</t>
  </si>
  <si>
    <t>HSV - HSV</t>
  </si>
  <si>
    <t xml:space="preserve">    1 - Zemní práce pro komunikace</t>
  </si>
  <si>
    <t xml:space="preserve">    43 - Schodišťové konstrukce a opěrné zídky</t>
  </si>
  <si>
    <t xml:space="preserve">    504 - IN-LINE dráha asfaltová</t>
  </si>
  <si>
    <t xml:space="preserve">    503 - Chodník mlatový</t>
  </si>
  <si>
    <t xml:space="preserve">    502 - Podlaha altán dlažba betonová</t>
  </si>
  <si>
    <t xml:space="preserve">    501 - Chodníky velkoplošná dlažba betonová</t>
  </si>
  <si>
    <t xml:space="preserve">    500 - Chodníky žulová mozaika</t>
  </si>
  <si>
    <t xml:space="preserve">    936 - Mobiliář</t>
  </si>
  <si>
    <t xml:space="preserve">    937 - Nátěr dřevěných prvků altánu</t>
  </si>
  <si>
    <t xml:space="preserve">    96 - Bourání konstrukcí</t>
  </si>
  <si>
    <t xml:space="preserve">    997 - Přesun sutě</t>
  </si>
  <si>
    <t xml:space="preserve">    507 - Zatravnění</t>
  </si>
  <si>
    <t xml:space="preserve">    508 - Obruba záhonová žulová</t>
  </si>
  <si>
    <t xml:space="preserve">    509 - Chodníková obruba nepřevýšená</t>
  </si>
  <si>
    <t xml:space="preserve">    510 - Plastové obruby</t>
  </si>
  <si>
    <t xml:space="preserve">    511 - Přírodní jezírko</t>
  </si>
  <si>
    <t xml:space="preserve">    512 - Sanace podia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</si>
  <si>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</si>
  <si>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</si>
  <si>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</si>
  <si>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</si>
  <si>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</si>
  <si>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</si>
  <si>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</si>
  <si>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</si>
  <si>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</si>
  <si>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</si>
  <si>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</si>
  <si>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</si>
  <si>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</si>
  <si>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</si>
  <si>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</si>
  <si>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</si>
  <si>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ROZPOCET</t>
  </si>
  <si>
    <t>Zemní práce pro komunikace</t>
  </si>
  <si>
    <t>K</t>
  </si>
  <si>
    <t>111301111</t>
  </si>
  <si>
    <t>Sejmutí drnu tl do 100 mm s přemístěním do 50 m nebo naložením na dopravní prostředek</t>
  </si>
  <si>
    <t>m2</t>
  </si>
  <si>
    <t>CS ÚRS 2017 02</t>
  </si>
  <si>
    <t>4</t>
  </si>
  <si>
    <t>122201103</t>
  </si>
  <si>
    <t>Odkopávky a prokopávky nezapažené v hornině tř. 3 objem do 5000 m3</t>
  </si>
  <si>
    <t>m3</t>
  </si>
  <si>
    <t>122201109</t>
  </si>
  <si>
    <t>Příplatek za lepivost u odkopávek v hornině tř. 1 až 3</t>
  </si>
  <si>
    <t>6</t>
  </si>
  <si>
    <t>162701105</t>
  </si>
  <si>
    <t>Vodorovné přemístění do 10000 m výkopku/sypaniny z horniny tř. 1 až 4</t>
  </si>
  <si>
    <t>8</t>
  </si>
  <si>
    <t>5</t>
  </si>
  <si>
    <t>167101102</t>
  </si>
  <si>
    <t>Nakládání výkopku z hornin tř. 1 až 4 přes 100 m3</t>
  </si>
  <si>
    <t>10</t>
  </si>
  <si>
    <t>171201201</t>
  </si>
  <si>
    <t>Uložení sypaniny na skládky</t>
  </si>
  <si>
    <t>12</t>
  </si>
  <si>
    <t>7</t>
  </si>
  <si>
    <t>171201212</t>
  </si>
  <si>
    <t>Poplatek za uložení odpadu ze sypaniny na skládce (skládkovné)</t>
  </si>
  <si>
    <t>14</t>
  </si>
  <si>
    <t>171203111</t>
  </si>
  <si>
    <t>Uložení a hrubé rozhrnutí výkopku bez zhutnění v rovině a ve svahu do 1:5</t>
  </si>
  <si>
    <t>16</t>
  </si>
  <si>
    <t>9</t>
  </si>
  <si>
    <t>181102302</t>
  </si>
  <si>
    <t>Úprava pláně v zářezech se zhutněním</t>
  </si>
  <si>
    <t>18</t>
  </si>
  <si>
    <t>VV</t>
  </si>
  <si>
    <t>1269,6+662,47+32,7+682,058+104,45</t>
  </si>
  <si>
    <t>181202305</t>
  </si>
  <si>
    <t>Úprava pláně se zhutněním na násypech</t>
  </si>
  <si>
    <t>20</t>
  </si>
  <si>
    <t>74+37+12+2,45+115,5+10,05+22,1+6,9</t>
  </si>
  <si>
    <t>11</t>
  </si>
  <si>
    <t>171101105</t>
  </si>
  <si>
    <t>Uložení sypaniny z hornin soudržných do násypů zhutněných do 103 % PS</t>
  </si>
  <si>
    <t>22</t>
  </si>
  <si>
    <t>43</t>
  </si>
  <si>
    <t>Schodišťové konstrukce a opěrné zídky</t>
  </si>
  <si>
    <t>963022819</t>
  </si>
  <si>
    <t>Bourání kamenných schodišťových stupňů</t>
  </si>
  <si>
    <t>m</t>
  </si>
  <si>
    <t>24</t>
  </si>
  <si>
    <t>19*1,7</t>
  </si>
  <si>
    <t>24*0,8</t>
  </si>
  <si>
    <t>20*1,9</t>
  </si>
  <si>
    <t>6*2,1</t>
  </si>
  <si>
    <t>Součet</t>
  </si>
  <si>
    <t>13</t>
  </si>
  <si>
    <t>434191452</t>
  </si>
  <si>
    <t>Osazení schodišťových stupňů kamenných pemrlovaných oboustranně do otvorů se zazděním</t>
  </si>
  <si>
    <t>26</t>
  </si>
  <si>
    <t>M</t>
  </si>
  <si>
    <t>583880150</t>
  </si>
  <si>
    <t xml:space="preserve">stupeň schodišťový  150x300 mm -investora</t>
  </si>
  <si>
    <t>28</t>
  </si>
  <si>
    <t>583880150.1</t>
  </si>
  <si>
    <t xml:space="preserve">stupeň schodišťový  1200x300 mm</t>
  </si>
  <si>
    <t>CS ÚRS 2014 01</t>
  </si>
  <si>
    <t>30</t>
  </si>
  <si>
    <t>628641111</t>
  </si>
  <si>
    <t>Kamenické opracování lícních ploch schodišt pemrlováním</t>
  </si>
  <si>
    <t>32</t>
  </si>
  <si>
    <t>112,5*0,33</t>
  </si>
  <si>
    <t>998223011</t>
  </si>
  <si>
    <t>Přesun hmot pro pozemní komunikace s krytem dlážděným</t>
  </si>
  <si>
    <t>t</t>
  </si>
  <si>
    <t>34</t>
  </si>
  <si>
    <t>504</t>
  </si>
  <si>
    <t>IN-LINE dráha asfaltová</t>
  </si>
  <si>
    <t>17</t>
  </si>
  <si>
    <t>577144141</t>
  </si>
  <si>
    <t>Asfaltový beton vrstva obrusná ACO 11 (ABS) tř. I tl 50 mm š přes 3 m</t>
  </si>
  <si>
    <t>36</t>
  </si>
  <si>
    <t>1166,86+102,74</t>
  </si>
  <si>
    <t>573211111</t>
  </si>
  <si>
    <t>Postřik živičný spojovací z asfaltu v množství do 0,70 kg/m2</t>
  </si>
  <si>
    <t>38</t>
  </si>
  <si>
    <t>19</t>
  </si>
  <si>
    <t>564911411</t>
  </si>
  <si>
    <t>Podklad z asfaltového recyklátu tl 50 mm</t>
  </si>
  <si>
    <t>40</t>
  </si>
  <si>
    <t>564861111</t>
  </si>
  <si>
    <t>Podklad ze štěrkodrtě ŠD tl 250 mm</t>
  </si>
  <si>
    <t>42</t>
  </si>
  <si>
    <t>44</t>
  </si>
  <si>
    <t>998225111</t>
  </si>
  <si>
    <t>Přesun hmot pro pozemní komunikace s krytem z kamene, monolitickým betonovým nebo živičným</t>
  </si>
  <si>
    <t>46</t>
  </si>
  <si>
    <t>503</t>
  </si>
  <si>
    <t>Chodník mlatový</t>
  </si>
  <si>
    <t>23</t>
  </si>
  <si>
    <t>575151110</t>
  </si>
  <si>
    <t>Vsypný makadam VM tl 50 mm</t>
  </si>
  <si>
    <t>48</t>
  </si>
  <si>
    <t>289,16+73,02+50,7+17+38,51+42,39+6,8+57,4+46,32+41,17</t>
  </si>
  <si>
    <t>564821111</t>
  </si>
  <si>
    <t>Podklad ze štěrkodrtě ŠD tl 80 mm</t>
  </si>
  <si>
    <t>50</t>
  </si>
  <si>
    <t>25</t>
  </si>
  <si>
    <t>564851111</t>
  </si>
  <si>
    <t>Podklad ze štěrkodrtě ŠD tl 150 mm</t>
  </si>
  <si>
    <t>52</t>
  </si>
  <si>
    <t>54</t>
  </si>
  <si>
    <t>27</t>
  </si>
  <si>
    <t>56</t>
  </si>
  <si>
    <t>502</t>
  </si>
  <si>
    <t>Podlaha altán dlažba betonová</t>
  </si>
  <si>
    <t>596811223</t>
  </si>
  <si>
    <t>Kladení betonové dlažby komunikací pro pěší do lože z kameniva vel do 0,25 m2 plochy přes 300 m2</t>
  </si>
  <si>
    <t>58</t>
  </si>
  <si>
    <t>29</t>
  </si>
  <si>
    <t>592457390</t>
  </si>
  <si>
    <t xml:space="preserve">dlažba betonová  60x60x6 cm</t>
  </si>
  <si>
    <t>kus</t>
  </si>
  <si>
    <t>60</t>
  </si>
  <si>
    <t>32,70*1,01</t>
  </si>
  <si>
    <t>564861111.1</t>
  </si>
  <si>
    <t>Podklad ze štěrkodrtě ŠD tl 200 mm</t>
  </si>
  <si>
    <t>62</t>
  </si>
  <si>
    <t>31</t>
  </si>
  <si>
    <t>64</t>
  </si>
  <si>
    <t>66</t>
  </si>
  <si>
    <t>501</t>
  </si>
  <si>
    <t>Chodníky velkoplošná dlažba betonová</t>
  </si>
  <si>
    <t>33</t>
  </si>
  <si>
    <t>68</t>
  </si>
  <si>
    <t>4,19+9,77+1,9+11,31+74,8+491,5+8,38+80,208</t>
  </si>
  <si>
    <t>70</t>
  </si>
  <si>
    <t>35</t>
  </si>
  <si>
    <t>72</t>
  </si>
  <si>
    <t>74</t>
  </si>
  <si>
    <t>37</t>
  </si>
  <si>
    <t>76</t>
  </si>
  <si>
    <t>500</t>
  </si>
  <si>
    <t>Chodníky žulová mozaika</t>
  </si>
  <si>
    <t>591411111</t>
  </si>
  <si>
    <t>Kladení dlažby z mozaiky jednobarevné komunikací pro pěší lože z kameniva</t>
  </si>
  <si>
    <t>78</t>
  </si>
  <si>
    <t>37,2+27,57+39,68</t>
  </si>
  <si>
    <t>39</t>
  </si>
  <si>
    <t>583800130</t>
  </si>
  <si>
    <t>mozaika dlažební, žula 4/6 cm prosetínská žula</t>
  </si>
  <si>
    <t>80</t>
  </si>
  <si>
    <t>104,45/8,5</t>
  </si>
  <si>
    <t>82</t>
  </si>
  <si>
    <t>41</t>
  </si>
  <si>
    <t>84</t>
  </si>
  <si>
    <t>86</t>
  </si>
  <si>
    <t>936</t>
  </si>
  <si>
    <t>Mobiliář</t>
  </si>
  <si>
    <t>936124112</t>
  </si>
  <si>
    <t>Montáž lavičky stabilní parkové se zabetonováním noh</t>
  </si>
  <si>
    <t>88</t>
  </si>
  <si>
    <t>749101060</t>
  </si>
  <si>
    <t xml:space="preserve">lavička s opěradlem (kotvená) 180 x 62,5 x 75,5 cm  konstrukce - litina, sedák - dřevo</t>
  </si>
  <si>
    <t>90</t>
  </si>
  <si>
    <t>936124112.1</t>
  </si>
  <si>
    <t>Montáž branky pro pěší do rámu</t>
  </si>
  <si>
    <t>92</t>
  </si>
  <si>
    <t>749101060.1</t>
  </si>
  <si>
    <t>Branka pro pěší 1200x1500</t>
  </si>
  <si>
    <t>94</t>
  </si>
  <si>
    <t>45</t>
  </si>
  <si>
    <t>96</t>
  </si>
  <si>
    <t>937</t>
  </si>
  <si>
    <t>Nátěr dřevěných prvků altánu</t>
  </si>
  <si>
    <t>783425422</t>
  </si>
  <si>
    <t>Nátěry syntetické barva dražší matný povrch 1x antikorozní, 1x základní, 2x email</t>
  </si>
  <si>
    <t>98</t>
  </si>
  <si>
    <t>100</t>
  </si>
  <si>
    <t>Bourání konstrukcí</t>
  </si>
  <si>
    <t>113204111</t>
  </si>
  <si>
    <t>Vytrhání obrub záhonových</t>
  </si>
  <si>
    <t>102</t>
  </si>
  <si>
    <t>47</t>
  </si>
  <si>
    <t>113106121</t>
  </si>
  <si>
    <t>Rozebrání dlažeb komunikací pro pěší z betonových nebo kamenných dlaždic</t>
  </si>
  <si>
    <t>104</t>
  </si>
  <si>
    <t>686,16+24,8+32,7+6,1+69,45</t>
  </si>
  <si>
    <t>113106121.1</t>
  </si>
  <si>
    <t>vybourání betonového jezírka</t>
  </si>
  <si>
    <t>106</t>
  </si>
  <si>
    <t>113107211</t>
  </si>
  <si>
    <t>Odstranění podkladu pl přes 200 m2 z kameniva těženého tl 100 mm</t>
  </si>
  <si>
    <t>108</t>
  </si>
  <si>
    <t>997</t>
  </si>
  <si>
    <t>Přesun sutě</t>
  </si>
  <si>
    <t>49</t>
  </si>
  <si>
    <t>997002511</t>
  </si>
  <si>
    <t>Vodorovné přemístění suti a vybouraných hmot bez naložení ale se složením a urovnáním do 1 km</t>
  </si>
  <si>
    <t>110</t>
  </si>
  <si>
    <t>997002519</t>
  </si>
  <si>
    <t>Příplatek ZKD 1 km přemístění suti a vybouraných hmot 19xcena za 1 km</t>
  </si>
  <si>
    <t>112</t>
  </si>
  <si>
    <t>51</t>
  </si>
  <si>
    <t>997002611</t>
  </si>
  <si>
    <t>Nakládání suti a vybouraných hmot</t>
  </si>
  <si>
    <t>114</t>
  </si>
  <si>
    <t>997013801</t>
  </si>
  <si>
    <t>Poplatek za uložení stavebního betonového odpadu na skládce (skládkovné)</t>
  </si>
  <si>
    <t>116</t>
  </si>
  <si>
    <t>507</t>
  </si>
  <si>
    <t>Zatravnění</t>
  </si>
  <si>
    <t>53</t>
  </si>
  <si>
    <t>181301103</t>
  </si>
  <si>
    <t>Rozprostření ornice tl vrstvy do 200 mm pl do 500 m2 v rovině nebo ve svahu do 1:5</t>
  </si>
  <si>
    <t>118</t>
  </si>
  <si>
    <t>0,5*(267,55+772,13+219,77)</t>
  </si>
  <si>
    <t>103715000</t>
  </si>
  <si>
    <t xml:space="preserve">substrát pro trávníky A  VL</t>
  </si>
  <si>
    <t>120</t>
  </si>
  <si>
    <t>55</t>
  </si>
  <si>
    <t>181411131</t>
  </si>
  <si>
    <t>Založení parkového trávníku výsevem plochy do 1000 m2 v rovině a ve svahu do 1:5</t>
  </si>
  <si>
    <t>122</t>
  </si>
  <si>
    <t>005724150</t>
  </si>
  <si>
    <t>osivo směs travní parková směs exclusive</t>
  </si>
  <si>
    <t>kg</t>
  </si>
  <si>
    <t>124</t>
  </si>
  <si>
    <t>57</t>
  </si>
  <si>
    <t>126</t>
  </si>
  <si>
    <t>128</t>
  </si>
  <si>
    <t>508</t>
  </si>
  <si>
    <t>Obruba záhonová žulová</t>
  </si>
  <si>
    <t>916241213</t>
  </si>
  <si>
    <t>Osazení obrubníku kamenného stojatého s boční opěrou do lože z betonu prostého</t>
  </si>
  <si>
    <t>130</t>
  </si>
  <si>
    <t>67</t>
  </si>
  <si>
    <t>583802110</t>
  </si>
  <si>
    <t>krajník silniční kamenný, žula, KS3 13x20 x 30-80</t>
  </si>
  <si>
    <t>132</t>
  </si>
  <si>
    <t>134</t>
  </si>
  <si>
    <t>509</t>
  </si>
  <si>
    <t>Chodníková obruba nepřevýšená</t>
  </si>
  <si>
    <t>69</t>
  </si>
  <si>
    <t>916231113</t>
  </si>
  <si>
    <t>Osazení chodníkového obrubníku betonového ležatého s boční opěrou do lože z betonu prostého</t>
  </si>
  <si>
    <t>136</t>
  </si>
  <si>
    <t>592174100</t>
  </si>
  <si>
    <t>obrubník betonový chodníkový ABO 100/10/25 II nat 100x10x25 cm</t>
  </si>
  <si>
    <t>138</t>
  </si>
  <si>
    <t>71</t>
  </si>
  <si>
    <t>140</t>
  </si>
  <si>
    <t>510</t>
  </si>
  <si>
    <t>Plastové obruby</t>
  </si>
  <si>
    <t>916231213</t>
  </si>
  <si>
    <t>Osazení plastového obrubníku pomocí hřebů 250 mm</t>
  </si>
  <si>
    <t>142</t>
  </si>
  <si>
    <t>73</t>
  </si>
  <si>
    <t>592173050</t>
  </si>
  <si>
    <t xml:space="preserve">obrubník plastový typu  8x50 cm</t>
  </si>
  <si>
    <t>144</t>
  </si>
  <si>
    <t>219,77*1,01*2</t>
  </si>
  <si>
    <t>146</t>
  </si>
  <si>
    <t>511</t>
  </si>
  <si>
    <t>Přírodní jezírko</t>
  </si>
  <si>
    <t>59</t>
  </si>
  <si>
    <t>91623465x</t>
  </si>
  <si>
    <t>Zřízení jezírka přírodního</t>
  </si>
  <si>
    <t>148</t>
  </si>
  <si>
    <t>Pol1</t>
  </si>
  <si>
    <t>leknín velký</t>
  </si>
  <si>
    <t>ks</t>
  </si>
  <si>
    <t>150</t>
  </si>
  <si>
    <t>61</t>
  </si>
  <si>
    <t>Pol2</t>
  </si>
  <si>
    <t>Stulík žlutý</t>
  </si>
  <si>
    <t>152</t>
  </si>
  <si>
    <t>Pol3</t>
  </si>
  <si>
    <t>Bahnička</t>
  </si>
  <si>
    <t>154</t>
  </si>
  <si>
    <t>63</t>
  </si>
  <si>
    <t>Pol4</t>
  </si>
  <si>
    <t>Růžkatec</t>
  </si>
  <si>
    <t>156</t>
  </si>
  <si>
    <t>512</t>
  </si>
  <si>
    <t>Sanace podia</t>
  </si>
  <si>
    <t>Pol5</t>
  </si>
  <si>
    <t>Sanace betonového povrchu podia dvousložkovým sanačním systémem s očištěním podkladu</t>
  </si>
  <si>
    <t>158</t>
  </si>
  <si>
    <t>65</t>
  </si>
  <si>
    <t>Pol6</t>
  </si>
  <si>
    <t>Sanační systém-adhezní část a vyrovnávací stěrka</t>
  </si>
  <si>
    <t>160</t>
  </si>
  <si>
    <t>162</t>
  </si>
  <si>
    <t>VRN</t>
  </si>
  <si>
    <t>Vedlejší rozpočtové náklady</t>
  </si>
  <si>
    <t>030001000</t>
  </si>
  <si>
    <t>Zařízení staveniště</t>
  </si>
  <si>
    <t>kpl</t>
  </si>
  <si>
    <t>164</t>
  </si>
  <si>
    <t>070001000</t>
  </si>
  <si>
    <t>provozní vlivy</t>
  </si>
  <si>
    <t>166</t>
  </si>
  <si>
    <t>012103000</t>
  </si>
  <si>
    <t>Geodetické práce před výstavbou</t>
  </si>
  <si>
    <t>168</t>
  </si>
  <si>
    <t>012303000</t>
  </si>
  <si>
    <t>Geodetické práce po výstavbě</t>
  </si>
  <si>
    <t>170</t>
  </si>
  <si>
    <t>013224000</t>
  </si>
  <si>
    <t>Dokumentace skutečného provedení</t>
  </si>
  <si>
    <t>Kč</t>
  </si>
  <si>
    <t>172</t>
  </si>
  <si>
    <t>02Z - SO 02 VO,kamerový systém,počítání způs.</t>
  </si>
  <si>
    <t>Úroveň 3:</t>
  </si>
  <si>
    <t>02ZVO - SO 02 Veřejné osvětlení způsobil</t>
  </si>
  <si>
    <t>D1 - Elektromontáže</t>
  </si>
  <si>
    <t xml:space="preserve">    VRN3 - Zařízení staveniště</t>
  </si>
  <si>
    <t xml:space="preserve">    VRN9 - Ostatní náklady</t>
  </si>
  <si>
    <t>D1</t>
  </si>
  <si>
    <t>Elektromontáže</t>
  </si>
  <si>
    <t>Pol7</t>
  </si>
  <si>
    <t>Kompletní stožár typu "B" DL 50 W GEN2 montážní výška 4m</t>
  </si>
  <si>
    <t>Kalkulace a cenová nabídka</t>
  </si>
  <si>
    <t>Pol8</t>
  </si>
  <si>
    <t>Barva na pozinkované povrchy kg 13</t>
  </si>
  <si>
    <t>Pol9</t>
  </si>
  <si>
    <t>Pojistkový odpínač OPV10/1/10A</t>
  </si>
  <si>
    <t>Pol10</t>
  </si>
  <si>
    <t>Zemní svítidla typu "C" Zemní svítidlo dle výběru investora stavby</t>
  </si>
  <si>
    <t>Pol11</t>
  </si>
  <si>
    <t>Zemní svítidla typu "D" slavnostní osvětlení hradeb dle specifikace</t>
  </si>
  <si>
    <t>Pol12</t>
  </si>
  <si>
    <t>HODINOVE ZUCTOVACI SAZBY Priprava ke komplexni zkousce</t>
  </si>
  <si>
    <t>hod</t>
  </si>
  <si>
    <t>Pol13</t>
  </si>
  <si>
    <t>Zkusebni provoz</t>
  </si>
  <si>
    <t>Pol14</t>
  </si>
  <si>
    <t>Zauceni obsluhy</t>
  </si>
  <si>
    <t>Pol15</t>
  </si>
  <si>
    <t>Zabezpeceni pracoviste</t>
  </si>
  <si>
    <t>Pol17</t>
  </si>
  <si>
    <t>SPOLUPRACE S DODAVATELEM PRI zapojovani a zkouskach</t>
  </si>
  <si>
    <t>VRN3</t>
  </si>
  <si>
    <t>Základní rozdělení průvodních činností a nákladů zařízení staveniště</t>
  </si>
  <si>
    <t>…ks</t>
  </si>
  <si>
    <t>-1138821589</t>
  </si>
  <si>
    <t>VRN9</t>
  </si>
  <si>
    <t>Ostatní náklady</t>
  </si>
  <si>
    <t>090001000</t>
  </si>
  <si>
    <t>Základní rozdělení průvodních činností a nákladů ostatní náklady</t>
  </si>
  <si>
    <t>…kpl</t>
  </si>
  <si>
    <t>-1280862337</t>
  </si>
  <si>
    <t xml:space="preserve">02ZK - SO 02  Kamerový systém způsob.</t>
  </si>
  <si>
    <t>K05.01.106.5001</t>
  </si>
  <si>
    <t xml:space="preserve"> IP speed dome kamera - DS-2DF8236I5W-AELW, 2MP, 1920x1080, 25fps, 500m laser, IR cut, 36x Zoom, IP66, WDR</t>
  </si>
  <si>
    <t>Kalkulace+nabídka dodavatelů elektro viz příloha</t>
  </si>
  <si>
    <t>K05.01.106.5001.1</t>
  </si>
  <si>
    <t xml:space="preserve">Venkovní, PTZ-IP kamera 2.0 Mpx,  – DS – 2TD4035D – 25 (30X)  THERMO</t>
  </si>
  <si>
    <t>K05.01.106.5001.2</t>
  </si>
  <si>
    <t xml:space="preserve">Venkovní, PTZ-IP kamera 2.0 Mpx, -  DS - 2CD4A25FWD-IZHS(8-32mm</t>
  </si>
  <si>
    <t>K05.01.106.5001.3</t>
  </si>
  <si>
    <t xml:space="preserve"> IP speed dome kamera - DS-2DF8223I-AEL, 2MP, 1920x1080, 25fps, 200m IR, IR cut, 23x Zoom, IP66, WDR, PoE</t>
  </si>
  <si>
    <t>K05.00.900.1001</t>
  </si>
  <si>
    <t>Venkovní sloup pro kamery PTZ-IP Orientační popis</t>
  </si>
  <si>
    <t>K05.00.106.5001</t>
  </si>
  <si>
    <t>Venkovní konzole pro venkovní PTZ-IP kameru Orientační popis</t>
  </si>
  <si>
    <t>K05.00.197.1001</t>
  </si>
  <si>
    <t>Pomocný materiál pro instalaci konstrukčních dílů systému CCTV. Konstrukční díly, pomocné konstrukce, atd.</t>
  </si>
  <si>
    <t>%</t>
  </si>
  <si>
    <t>K05.00.197.1002</t>
  </si>
  <si>
    <t>Pomocný materiál pro instalaci konstrukčních dílů systému CCTV. Upevňovací díly, kotvení, šrouby, atd.</t>
  </si>
  <si>
    <t>K05.00.197.1003</t>
  </si>
  <si>
    <t>Pomocný materiál pro instalaci konstrukčních dílů systému CCTV. Spojovací díly, konektory, spojky, atd.</t>
  </si>
  <si>
    <t>K05.00.197.1004</t>
  </si>
  <si>
    <t>Pomocný materiál pro instalaci konstrukčních dílů systému CCTV. Značení komponent, atd.</t>
  </si>
  <si>
    <t>K05.00.197.1005</t>
  </si>
  <si>
    <t>Pomocný materiál pro instalaci konstrukčních dílů systému CCTV. Ostatní materiál a montáž, atd.</t>
  </si>
  <si>
    <t>K05.00.198.1001</t>
  </si>
  <si>
    <t>Režíjní náklady pro instalaci konstrukčních dílů systému CCTV. Režije související s dodávkou konstrukčních dílů, atd.</t>
  </si>
  <si>
    <t>K05.00.198.1002</t>
  </si>
  <si>
    <t>Režíjní náklady pro instalaci konstrukčních dílů systému CCTV. Režije související s montáži konstrukčních dílů, atd.</t>
  </si>
  <si>
    <t>K05.00.198.1003</t>
  </si>
  <si>
    <t>Režíjní náklady pro instalaci konstrukčních dílů systému CCTV. Režije související s dodávkou pomocného materiálu, atd.</t>
  </si>
  <si>
    <t>K05.00.198.1004</t>
  </si>
  <si>
    <t>Režíjní náklady pro instalaci konstrukčních dílů systému CCTV. Režije související s montáži pomocného materiálu, atd.</t>
  </si>
  <si>
    <t>K05.00.198.1005</t>
  </si>
  <si>
    <t>Režíjní náklady pro instalaci konstrukčních dílů systému CCTV. Režije související s manipulaci konstrukčních dílů na stavbě, atd.</t>
  </si>
  <si>
    <t>K05.05.200.3001</t>
  </si>
  <si>
    <t>Optický datový kabel pro kamerový systém 8x9x125x900, OS1, LSZH</t>
  </si>
  <si>
    <t>K05.05.200.3001.1</t>
  </si>
  <si>
    <t>Zafoukání optického kabelu pro kamerový systém</t>
  </si>
  <si>
    <t>K05.00.297.1001</t>
  </si>
  <si>
    <t>Pomocný materiál pro instalaci kabelového propojení systému CCTV. Konstrukční díly, pomocné konstrukce, atd.</t>
  </si>
  <si>
    <t>K05.00.297.1002</t>
  </si>
  <si>
    <t>Pomocný materiál pro instalaci kabelového propojení systému CCTV. Upevňovací díly, kotvení, šrouby, atd.</t>
  </si>
  <si>
    <t>K05.00.297.1003</t>
  </si>
  <si>
    <t>Pomocný materiál pro instalaci kabelového propojení systému CCTV. Spojovací díly, konektory, spojky, atd.</t>
  </si>
  <si>
    <t>K05.00.297.1004</t>
  </si>
  <si>
    <t>Pomocný materiál pro instalaci kabelového propojení systému CCTV. Značení komponent, atd.</t>
  </si>
  <si>
    <t>K05.00.297.1005</t>
  </si>
  <si>
    <t>Pomocný materiál pro instalaci kabelového propojení systému CCTV. Ostatní materiál a montáž, atd.</t>
  </si>
  <si>
    <t>K05.00.298.1001</t>
  </si>
  <si>
    <t>Režíjní náklady pro instalaci kabelového propojení systému CCTV. Režije související s dodávkou kabelového propojení, atd.</t>
  </si>
  <si>
    <t>K05.00.298.1002</t>
  </si>
  <si>
    <t>Režíjní náklady pro instalaci kabelového propojení systému CCTV. Režije související s montáži kabelového propojení, atd.</t>
  </si>
  <si>
    <t>K05.00.298.1003</t>
  </si>
  <si>
    <t>Režíjní náklady pro instalaci kabelového propojení systému CCTV. Režije související s dodávkou pomocného materiálu kabelového propojení, atd.</t>
  </si>
  <si>
    <t>K05.00.298.1004</t>
  </si>
  <si>
    <t>Režíjní náklady pro instalaci kabelového propojení systému CCTV. Režije související s montáži pomocného materiálu kabelového propojení, atd.</t>
  </si>
  <si>
    <t>K05.00.298.1005</t>
  </si>
  <si>
    <t>Režíjní náklady pro instalaci kabelového propojení systému CCTV. Režije související s manipulaci kabelového propojení na stavbě, atd.</t>
  </si>
  <si>
    <t>K50.50.602.1001</t>
  </si>
  <si>
    <t>Ohebná dvou-plášťová trubka, bez-halogenová, 40 mm x</t>
  </si>
  <si>
    <t>K50.50.603.1001</t>
  </si>
  <si>
    <t>Spojka pro dvou-plášťovou trubku, 40 mm x</t>
  </si>
  <si>
    <t>K50.50.603.1002</t>
  </si>
  <si>
    <t>Těsnění pro dvou-plášťovou trubku, 40 mm x</t>
  </si>
  <si>
    <t>K50.50.603.1003</t>
  </si>
  <si>
    <t>Zátka pro dvou-plášťovou trubku, 40 mm x</t>
  </si>
  <si>
    <t>K05.00.590.1003</t>
  </si>
  <si>
    <t>Demontáž a montáž ostatních systémů, příprava pro napojení do venkovní kabelové trasy. Uvedení do původního nebo požadovaného stavu</t>
  </si>
  <si>
    <t>K05.00.590.1004</t>
  </si>
  <si>
    <t>Součinost s firmou zajišťující servisní práce pro uživatele Systému CCTV</t>
  </si>
  <si>
    <t>K05.00.590.1005</t>
  </si>
  <si>
    <t>Stavební úpravy, průvrty, atd. Úpravy související s montáži systému CCTV.</t>
  </si>
  <si>
    <t>K05.00.590.1006</t>
  </si>
  <si>
    <t>Stavební přípomoc, příprava pro napojení venkovní kabelové trasy. Stavební přípomoc související s montáži systému CCTV.</t>
  </si>
  <si>
    <t>K05.00.590.1010</t>
  </si>
  <si>
    <t>Úklid včech prostorů kde byly prováděny montážní práce systému CCTV Uvedení do původního nebo požadovaného stavu</t>
  </si>
  <si>
    <t>K05.00.590.1011</t>
  </si>
  <si>
    <t>Pomocná instalační technika Plošina, jeřáb, žebřiky</t>
  </si>
  <si>
    <t>K05.00.590.1012</t>
  </si>
  <si>
    <t>Ekologická likvidace odpadu Po provedené montáži systému CCTV</t>
  </si>
  <si>
    <t>K05.00.592.1001</t>
  </si>
  <si>
    <t>Zaměření, vytýčení venkovní kabelové trasy Před instalaci venkovní kabelové trasy slaboproudu</t>
  </si>
  <si>
    <t>K05.00.700.1002</t>
  </si>
  <si>
    <t>Programové vybavení kamerového systému Programové vybavení pro systém, Licence</t>
  </si>
  <si>
    <t>K05.00.701.1002</t>
  </si>
  <si>
    <t>Instalace programového vybavení kamerového systému Programové vybavení pro systém, Licence</t>
  </si>
  <si>
    <t>K05.00.702.1001</t>
  </si>
  <si>
    <t>Funkční zkouška instalovaného programového vybavení kamerového systému Za účasti uživatele</t>
  </si>
  <si>
    <t>K05.00.702.1002</t>
  </si>
  <si>
    <t>Zaškolení uživatele a všech určených pracovníků uživatelem Pro obsluhu a údržbu instalovaného programového vybavení kamerového systému</t>
  </si>
  <si>
    <t>K05.00.702.1003</t>
  </si>
  <si>
    <t>Průběžné školení uživatele a všech určených pracovníků uživatelem Pro obsluhu a údržbu instalovaného programového vybavení kamerového systému v délce 3 týdnů</t>
  </si>
  <si>
    <t>K05.00.702.1004</t>
  </si>
  <si>
    <t>Dohled nad obsluhou a údržbou instalovaného programového vybavení kamerového systému V délce dalších 3 týdnů</t>
  </si>
  <si>
    <t>K05.00.702.1005</t>
  </si>
  <si>
    <t>Dokumentace skutečného provedení instalovaného programového vybavení kamerového systému Tisk + elektronicky</t>
  </si>
  <si>
    <t>K05.00.702.1006</t>
  </si>
  <si>
    <t>Součinost s firmou zajišťující servisní práce programového vybavení kamerového systému pro uživatele Kompletní programové vybavení kamerového systému</t>
  </si>
  <si>
    <t>K05.00.797.1001</t>
  </si>
  <si>
    <t>Pomocné komponenty programového vybavení kamerového systému Komponenty pro instalaci programového vybavení systému, atd.</t>
  </si>
  <si>
    <t>K05.00.797.1002</t>
  </si>
  <si>
    <t>Pomocné komponenty programového vybavení kamerového systému Komponenty pro úpravu programového vybavení systému, atd.</t>
  </si>
  <si>
    <t>K05.00.797.1003</t>
  </si>
  <si>
    <t>Pomocné komponenty programového vybavení kamerového systému Komponenty pro úpravu programového vybavení systému dle požadavku uživatele, atd.</t>
  </si>
  <si>
    <t>K05.00.797.1004</t>
  </si>
  <si>
    <t>Pomocné komponenty programového vybavení kamerového systému Komponenty pro funkční zkoušku programového vybavení systému, atd.</t>
  </si>
  <si>
    <t>K05.00.797.1005</t>
  </si>
  <si>
    <t>Pomocné komponenty programového vybavení kamerového systému Ostatní pomocné komponenty pro programové vybavení systému, atd.</t>
  </si>
  <si>
    <t>K05.00.797.1001.1</t>
  </si>
  <si>
    <t>Režíjní náklady programového vybaveni kamerového systému Režije související s dodávkou programového vybavení systému, atd.</t>
  </si>
  <si>
    <t>K05.00.797.1002.1</t>
  </si>
  <si>
    <t>Režíjní náklady programového vybaveni kamerového systému Režije související s instalaci programového vybavení systému, atd.</t>
  </si>
  <si>
    <t>K05.00.797.1003.1</t>
  </si>
  <si>
    <t>Režíjní náklady programového vybaveni kamerového systému Režije související s úpravou programového vybavení systému dle požadavku uživatele, atd.</t>
  </si>
  <si>
    <t>K05.00.797.1004.1</t>
  </si>
  <si>
    <t>Režíjní náklady programového vybaveni kamerového systému Režije související s funkční zkouškou programového vybavení systému, atd.</t>
  </si>
  <si>
    <t>K05.00.797.1005.1</t>
  </si>
  <si>
    <t>Režíjní náklady programového vybaveni kamerového systému Režije související s ostatními náklady programového vybavení systému, atd.</t>
  </si>
  <si>
    <t>K05.00.800.1003</t>
  </si>
  <si>
    <t>Demontáž a montáž ostatních slaboproudých systémů Uvedení do původního nebo požadovaného stavu</t>
  </si>
  <si>
    <t>K05.00.800.1004</t>
  </si>
  <si>
    <t>Demontáž a montáž systémů nízkého napětí, připojení zařízení na silové rozvody Uvedení do původního nebo požadovaného stavu</t>
  </si>
  <si>
    <t>K05.00.800.1005</t>
  </si>
  <si>
    <t>Demontáž a montáž ostatních technologických systémů Uvedení do původního nebo požadovaného stavu</t>
  </si>
  <si>
    <t>K05.00.800.1006</t>
  </si>
  <si>
    <t>Součinost s firmou zajišťující servisní práce na systému CCTV pro uživatele Vzájemná výmena informací, spolupráce, atd.</t>
  </si>
  <si>
    <t>K05.00.800.1007</t>
  </si>
  <si>
    <t>Součinost s firmami zajišťující servisní práce na ostatních technologických systémech pro uživatele Vzájemná výmena informací, spolupráce, atd.</t>
  </si>
  <si>
    <t>K05.00.800.1008</t>
  </si>
  <si>
    <t>Součinost s firmami jejichž technologie je propojena do systému CCTV Vzájemná výmena informací, spolupráce, atd.</t>
  </si>
  <si>
    <t>K05.00.800.1008.1</t>
  </si>
  <si>
    <t>Demontáž a montáž stávajících interiérů související s montáži systému CCTV Uvedení do původního nebo požadovaného stavu.</t>
  </si>
  <si>
    <t>K05.00.800.1010</t>
  </si>
  <si>
    <t>Demontáž a montáž stávajících exteriérů související s montáži systému CCTV Uvedení do původního nebo požadovaného stavu.</t>
  </si>
  <si>
    <t>K05.00.800.1012</t>
  </si>
  <si>
    <t>Stavební přípomoc, průvrty, příčky, podhledy, zdivo, omítka, sloupky, atd. Stavební přípomoc související s montáži systému CCTV</t>
  </si>
  <si>
    <t>K05.00.800.1013</t>
  </si>
  <si>
    <t>K05.00.800.1014</t>
  </si>
  <si>
    <t>Požární ucpávky, nové Nová instalace po montáži systému CCTV</t>
  </si>
  <si>
    <t>K05.00.800.1016</t>
  </si>
  <si>
    <t>K05.00.800.1017</t>
  </si>
  <si>
    <t>K05.00.801.1002</t>
  </si>
  <si>
    <t>Kontrola, audit systému CCTV , zástupcem uživatele Kontrola provedení instalace systému CCTV</t>
  </si>
  <si>
    <t>K05.00.801.1003</t>
  </si>
  <si>
    <t>Kontrola systému CCTV, požárním technikem Kontrola požárních návazností systému CCTV a jejich funkce</t>
  </si>
  <si>
    <t>K05.00.801.1004</t>
  </si>
  <si>
    <t>Kontrola systému CCTV, zástupcem uživatele Kontrola požárních návazností systému CCTV a jejich funkce</t>
  </si>
  <si>
    <t>K05.00.801.1005</t>
  </si>
  <si>
    <t>Měření systému CCTV Uzemnění komponent systému CCTV, moduly, napájecí zdroje, atd.</t>
  </si>
  <si>
    <t>K05.00.801.1006</t>
  </si>
  <si>
    <t>Měřící protokoly systému CCTV Tisk + elektronicky</t>
  </si>
  <si>
    <t>K05.00.801.1007</t>
  </si>
  <si>
    <t>Ostatní dokladová část k revizím, kontrolám, auditům, atd. Pro instalovaný systém CCTV</t>
  </si>
  <si>
    <t>K05.00.801.1008</t>
  </si>
  <si>
    <t>Funkční zkouška instalovaného systému CCTV Za účasti uživatele, požárního technika a všech dodčených profesí</t>
  </si>
  <si>
    <t>K05.00.801.1009</t>
  </si>
  <si>
    <t>Zaškolení uživatele a všech určených pracovníků uživatelem Pro obsluhu a údržbu instalovaného systému CCTV</t>
  </si>
  <si>
    <t>K05.00.801.1010</t>
  </si>
  <si>
    <t>Průběžné školení uživatele a všech určených pracovníků uživatelem Pro obsluhu a údržbu instalovaného systému CCTV v délce 3 týdnů</t>
  </si>
  <si>
    <t>K05.00.801.1011</t>
  </si>
  <si>
    <t>Dohled nad obsluhou a údržbou instalovaného systému CCTV V délce dalších 3 týdnů</t>
  </si>
  <si>
    <t>K05.00.801.1012</t>
  </si>
  <si>
    <t>Dokumentace skutečného provedení instalovaného systému CCTV Tisk + elektronicky</t>
  </si>
  <si>
    <t>K05.00.897.1001</t>
  </si>
  <si>
    <t>Ostatní náklady za materiál a montáž pro instalovaný systém CCTV. Konstrukční díly pro instalovaný systém, atd.</t>
  </si>
  <si>
    <t>K05.00.897.1002</t>
  </si>
  <si>
    <t>Ostatní náklady za materiál a montáž pro instalovaný systém CCTV. Upevňovací díly pro instalovaný systém, atd.</t>
  </si>
  <si>
    <t>K05.00.897.1003</t>
  </si>
  <si>
    <t>Ostatní náklady za materiál a montáž pro instalovaný systém CCTV. Spojovací díly pro instalovaný systém, atd.</t>
  </si>
  <si>
    <t>K05.00.897.1004</t>
  </si>
  <si>
    <t>Ostatní náklady za materiál a montáž pro instalovaný systém CCTV. Značení instalovaného systému, atd.</t>
  </si>
  <si>
    <t>K05.00.897.1005</t>
  </si>
  <si>
    <t>Ostatní náklady za materiál a montáž pro instalovaný systém CCTV. Ostatní materiál a montáž pro instalovaný systém, atd.</t>
  </si>
  <si>
    <t>174</t>
  </si>
  <si>
    <t>K05.00.898.1001</t>
  </si>
  <si>
    <t>Režíjní náklady za ostatní materiál a montáž pro instalovaný systém CCTV. Režije související s dodávkou ostatního materiálu pro instalaci systému, atd.</t>
  </si>
  <si>
    <t>176</t>
  </si>
  <si>
    <t>K05.00.898.1002</t>
  </si>
  <si>
    <t>Režíjní náklady za ostatní materiál a montáž pro instalovaný systém CCTV. Režije související s montáži ostatního materiálu pro instalaci systému, atd.</t>
  </si>
  <si>
    <t>178</t>
  </si>
  <si>
    <t>K05.00.898.1003</t>
  </si>
  <si>
    <t>Režíjní náklady za ostatní materiál a montáž pro instalovaný systém CCTV. Režije související s dodávkou pomocného materiálu pro instalaci systému, atd.</t>
  </si>
  <si>
    <t>180</t>
  </si>
  <si>
    <t>K05.00.898.1004</t>
  </si>
  <si>
    <t>Režíjní náklady za ostatní materiál a montáž pro instalovaný systém CCTV. Režije související s montáži pomocného materiálu pro instalaci systému, atd.</t>
  </si>
  <si>
    <t>182</t>
  </si>
  <si>
    <t>K05.00.898.1005</t>
  </si>
  <si>
    <t>Režíjní náklady za ostatní materiál a montáž pro instalovaný systém CCTV. Režije související s manipulaci na stavbě při instalaci systému, atd.</t>
  </si>
  <si>
    <t>184</t>
  </si>
  <si>
    <t>02ZP - SO 02 Počítání návštěvnosti způsob.</t>
  </si>
  <si>
    <t>Pol20</t>
  </si>
  <si>
    <t>IP kamera venkovní, provedení kamery bullet, 1/2.8” , 25fps(1920 × 1080),VF lens: 2.8-12mm,Audio/Alarm IO,DWDR,IP66</t>
  </si>
  <si>
    <t>kalkulace a cenová nabídka</t>
  </si>
  <si>
    <t>Pol21</t>
  </si>
  <si>
    <t>Micro SDXC karta, 64GB, pracovní teplota -25°C až 85°C, voděodolná</t>
  </si>
  <si>
    <t>Pol22</t>
  </si>
  <si>
    <t>Venkovní držák na sloup</t>
  </si>
  <si>
    <t>Pol23</t>
  </si>
  <si>
    <t>Venkovní instalační krabice</t>
  </si>
  <si>
    <t>Pol24</t>
  </si>
  <si>
    <t>Montážní příslušenství pro uchycení instalační krabice na sloup</t>
  </si>
  <si>
    <t>Pol25</t>
  </si>
  <si>
    <t>Plechový rozvaděč kamerového bodu 600x400x200 IP66, neprůhledná dvířka, zámek</t>
  </si>
  <si>
    <t>Pol26</t>
  </si>
  <si>
    <t>Příslušenství pro montáž skříně na sloup</t>
  </si>
  <si>
    <t>Pol27</t>
  </si>
  <si>
    <t>Výbava rozvaděče kamerového bodu - DIN lišta, svorkovnice a pod</t>
  </si>
  <si>
    <t>Pol28</t>
  </si>
  <si>
    <t>Zásuvka 1x230V na DIN lištu</t>
  </si>
  <si>
    <t>Pol29</t>
  </si>
  <si>
    <t>Doplnění rozvaděče 230V - DIN lišta, řadové svorky, zemní a nulový můstek, zámek skříně, vyvazovací oka, hodiny pro podružné měření el. energie atd.</t>
  </si>
  <si>
    <t>Pol30</t>
  </si>
  <si>
    <t>JISTIC 10KA LPN-10B/1</t>
  </si>
  <si>
    <t>Pol31</t>
  </si>
  <si>
    <t>JISTIC 10KA LPN-6B/1</t>
  </si>
  <si>
    <t>Pol32</t>
  </si>
  <si>
    <t>SPD typ 2 – přepěťová ochrana 230V</t>
  </si>
  <si>
    <t>Pol33</t>
  </si>
  <si>
    <t>Optický kabel SM 12vl</t>
  </si>
  <si>
    <t>Pol34</t>
  </si>
  <si>
    <t>Záfuk/zatažení opt. kabelu</t>
  </si>
  <si>
    <t>Pol35</t>
  </si>
  <si>
    <t>Pigtail SC SM</t>
  </si>
  <si>
    <t>Pol36</t>
  </si>
  <si>
    <t>Svár OK</t>
  </si>
  <si>
    <t>Pol37</t>
  </si>
  <si>
    <t>FTTH optický box, IP54, výklop. kazeta 12 svarů, pro 4xSC, LC, držák pro PLC splitter</t>
  </si>
  <si>
    <t>Pol38</t>
  </si>
  <si>
    <t>Výbava pro optický box</t>
  </si>
  <si>
    <t>Pol39</t>
  </si>
  <si>
    <t>Optická 19" vana vybavená pro 12x SC SM</t>
  </si>
  <si>
    <t>Pol40</t>
  </si>
  <si>
    <t>100 Mbps WDM media konvertor Eth/Optika (single-mode), WDM TX 1550/WDM RX 1310 nm, SC konektor</t>
  </si>
  <si>
    <t>Pol41</t>
  </si>
  <si>
    <t>100 Mbps WDM media konvertor Eth/Optika (single-mode), WDM TX 1310/WDM RX 1550 nm, SC konektor</t>
  </si>
  <si>
    <t>Pol42</t>
  </si>
  <si>
    <t>Optický patchcord SM, SC-SC</t>
  </si>
  <si>
    <t>Pol43</t>
  </si>
  <si>
    <t>1111</t>
  </si>
  <si>
    <t>Pol44</t>
  </si>
  <si>
    <t>Připojení na stávající venkovní instalační trasy</t>
  </si>
  <si>
    <t>Pol45</t>
  </si>
  <si>
    <t>Protažení kabeláže stávající kabelovou trasou</t>
  </si>
  <si>
    <t>Pol46</t>
  </si>
  <si>
    <t>HFXS 25 UV odolná trubka</t>
  </si>
  <si>
    <t>Pol47</t>
  </si>
  <si>
    <t>Kabel UTP kat.5e LSZH</t>
  </si>
  <si>
    <t>Pol48</t>
  </si>
  <si>
    <t>H05VV-F 2x1,5</t>
  </si>
  <si>
    <t>Pol49</t>
  </si>
  <si>
    <t>FTP kabel venkovní</t>
  </si>
  <si>
    <t>Pol50</t>
  </si>
  <si>
    <t>CYKY-J 3x1,5</t>
  </si>
  <si>
    <t>Pol51</t>
  </si>
  <si>
    <t>Drobný instalační materiál</t>
  </si>
  <si>
    <t>Pol52</t>
  </si>
  <si>
    <t>Montáž technologie a instalačního materiálu</t>
  </si>
  <si>
    <t>Pol53</t>
  </si>
  <si>
    <t>Oživení a konfigurace</t>
  </si>
  <si>
    <t>Pol54</t>
  </si>
  <si>
    <t>implementace do kamerového systému Vlašského dvora</t>
  </si>
  <si>
    <t>Pol55</t>
  </si>
  <si>
    <t>Mimostaveništní doprava materiálu a osob</t>
  </si>
  <si>
    <t>Pol56</t>
  </si>
  <si>
    <t>Pol57</t>
  </si>
  <si>
    <t>Výchozí revize el. zařízení</t>
  </si>
  <si>
    <t>04Z - SO 04 WC dolní etáž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</si>
  <si>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</si>
  <si>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</si>
  <si>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</si>
  <si>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</si>
  <si>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</si>
  <si>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</si>
  <si>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</si>
  <si>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</si>
  <si>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</si>
  <si>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</si>
  <si>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782 - Dokončovací práce - obklady z kamene</t>
  </si>
  <si>
    <t xml:space="preserve">    783 - Dokončovací práce - nátěry ALTAN</t>
  </si>
  <si>
    <t>Práce a dodávky HSV</t>
  </si>
  <si>
    <t>Svislé a kompletní konstrukce</t>
  </si>
  <si>
    <t>310238211</t>
  </si>
  <si>
    <t>Zazdívka otvorů pl do 1 m2 ve zdivu nadzákladovém cihlami pálenými na MVC</t>
  </si>
  <si>
    <t>0,45*0,75*0,15</t>
  </si>
  <si>
    <t>967031132</t>
  </si>
  <si>
    <t>Přisekání rovných ostění v cihelném zdivu na MV nebo MVC</t>
  </si>
  <si>
    <t>(2*0,45+2*0,75)*0,15</t>
  </si>
  <si>
    <t>311238115</t>
  </si>
  <si>
    <t>Zdivo nosné vnitřní tl 300 mm pevnosti P 10 na MVC</t>
  </si>
  <si>
    <t>2*5,9*0,785/2</t>
  </si>
  <si>
    <t>Úpravy povrchů, podlahy a osazování výplní</t>
  </si>
  <si>
    <t>619995001</t>
  </si>
  <si>
    <t>Začištění omítek kolem oken, dveří, podlah nebo obkladů</t>
  </si>
  <si>
    <t>(2*1,15+2*0,55)*2*9</t>
  </si>
  <si>
    <t>Mezisoučet okna</t>
  </si>
  <si>
    <t>(2*2,1+1,0)*2*2</t>
  </si>
  <si>
    <t>Mezisoučet dveře</t>
  </si>
  <si>
    <t>(2*0,45+2*0,75)</t>
  </si>
  <si>
    <t>Mezisoučet rozvaděč</t>
  </si>
  <si>
    <t>4*0,2*10</t>
  </si>
  <si>
    <t>Mezisoučet mřížky</t>
  </si>
  <si>
    <t>622321131</t>
  </si>
  <si>
    <t>Potažení vnějších stěn aktivovaným štukem tloušťky do 3 mm</t>
  </si>
  <si>
    <t>622325102</t>
  </si>
  <si>
    <t>Oprava vnější vápenné nebo vápenocementové hladké omítky složitosti 1 stěn v rozsahu do 30%</t>
  </si>
  <si>
    <t>622331141</t>
  </si>
  <si>
    <t>Cementová omítka štuková dvouvrstvá vnějších stěn nanášená ručně</t>
  </si>
  <si>
    <t>2*5,9*0,785/2*2</t>
  </si>
  <si>
    <t>622511001</t>
  </si>
  <si>
    <t>Tenkovrstvá akrylátová zrnitá omítka tl. 1,0 mm včetně penetrace vnějších stěn bílá dle TZ</t>
  </si>
  <si>
    <t>629991011</t>
  </si>
  <si>
    <t>Zakrytí výplní otvorů a svislých ploch fólií přilepenou lepící páskou</t>
  </si>
  <si>
    <t>2*1,0*2,1</t>
  </si>
  <si>
    <t>9*0,55*1,15</t>
  </si>
  <si>
    <t>629995101</t>
  </si>
  <si>
    <t>Očištění vnějších ploch tlakovou vodou</t>
  </si>
  <si>
    <t>632450134</t>
  </si>
  <si>
    <t>Vyrovnávací cementový potěr tl do 50 mm ze suchých směsí provedený v ploše</t>
  </si>
  <si>
    <t>(2*6,2+10)*0,3</t>
  </si>
  <si>
    <t>632451023</t>
  </si>
  <si>
    <t>Vyrovnávací potěr tl do 40 mm z MC 15 provedený v pásu</t>
  </si>
  <si>
    <t>9*0,55*0,3</t>
  </si>
  <si>
    <t>976082131</t>
  </si>
  <si>
    <t>Vybourání mřížek ze zdiva cihelného</t>
  </si>
  <si>
    <t>644941111</t>
  </si>
  <si>
    <t>Osazování ventilačních mřížek velikosti do 150 x 150 mm</t>
  </si>
  <si>
    <t>553414260</t>
  </si>
  <si>
    <t>mřížka větrací nerezová NVM 200 x 200 se síťovinou</t>
  </si>
  <si>
    <t>644941121</t>
  </si>
  <si>
    <t>Montáž průchodky k větrací mřížce se zhotovením otvoru v tepelné izolaci</t>
  </si>
  <si>
    <t>283776100</t>
  </si>
  <si>
    <t xml:space="preserve">tvarovka průchodka  P 100</t>
  </si>
  <si>
    <t>Ostatní konstrukce a práce, bourání</t>
  </si>
  <si>
    <t>941111131</t>
  </si>
  <si>
    <t>Montáž lešení řadového trubkového lehkého s podlahami zatížení do 200 kg/m2 š do 1,5 m v do 10 m</t>
  </si>
  <si>
    <t>(2*13,6+2*6,2)*3,6</t>
  </si>
  <si>
    <t>941111231</t>
  </si>
  <si>
    <t>Příplatek k lešení řadovému trubkovému lehkému s podlahami š 1,5 m v 10 m za první a ZKD den použití</t>
  </si>
  <si>
    <t>142,56*30</t>
  </si>
  <si>
    <t>941111831</t>
  </si>
  <si>
    <t>Demontáž lešení řadového trubkového lehkého s podlahami zatížení do 200 kg/m2 š do 1,5 m v do 10 m</t>
  </si>
  <si>
    <t>952901411</t>
  </si>
  <si>
    <t>Vyčištění ostatních objektů při jakékoliv výšce podlaží</t>
  </si>
  <si>
    <t>(2*13,6+2*6,2)*1,5</t>
  </si>
  <si>
    <t>953951122</t>
  </si>
  <si>
    <t>Dodání a osazení dřevěných špalíků do 100x100x50 mm do betonových konstrukcí</t>
  </si>
  <si>
    <t>(2*6,2+10)/0,3</t>
  </si>
  <si>
    <t>965043341</t>
  </si>
  <si>
    <t>Bourání podkladů pod dlažby betonových s potěrem nebo teracem tl do 100 mm pl přes 4 m2</t>
  </si>
  <si>
    <t>6,72*0,05</t>
  </si>
  <si>
    <t>968062244</t>
  </si>
  <si>
    <t>Vybourání dřevěných rámů oken jednoduchých včetně křídel pl do 1 m2</t>
  </si>
  <si>
    <t>0,55*1,15*9</t>
  </si>
  <si>
    <t>968072455</t>
  </si>
  <si>
    <t>Vybourání kovových dveřních zárubní pl do 2 m2</t>
  </si>
  <si>
    <t>0,9*2,05*2</t>
  </si>
  <si>
    <t>978015341</t>
  </si>
  <si>
    <t>Otlučení vnější vápenné nebo vápenocementové vnější omítky stupně členitosti 1 a 2 rozsahu do 30%</t>
  </si>
  <si>
    <t>(2*10,6+2*6,2)*3,5</t>
  </si>
  <si>
    <t>-1,0*2,1*2</t>
  </si>
  <si>
    <t>-8*0,55*1,15</t>
  </si>
  <si>
    <t>Mezisoučet stěny pod obklad dřev.</t>
  </si>
  <si>
    <t>1*6,2*0,35</t>
  </si>
  <si>
    <t>1*6,2*0,5</t>
  </si>
  <si>
    <t>1*10,6*1,8</t>
  </si>
  <si>
    <t>1*10,6*(0,35+0,5)/2</t>
  </si>
  <si>
    <t>-2*1,0*0,15</t>
  </si>
  <si>
    <t>Mezisoučet pod obklad kamen.</t>
  </si>
  <si>
    <t>(2*1,15+0,55)*0,10*9</t>
  </si>
  <si>
    <t>(2*2,1+1,0)*0,15*2</t>
  </si>
  <si>
    <t>Mezisoučet ostění</t>
  </si>
  <si>
    <t>997013211</t>
  </si>
  <si>
    <t>Vnitrostaveništní doprava suti a vybouraných hmot pro budovy v do 6 m ručně</t>
  </si>
  <si>
    <t>997013509</t>
  </si>
  <si>
    <t>Příplatek k odvozu suti a vybouraných hmot na skládku ZKD 1 km přes 1 km</t>
  </si>
  <si>
    <t>3,774*10</t>
  </si>
  <si>
    <t>997013511</t>
  </si>
  <si>
    <t>Odvoz suti a vybouraných hmot z meziskládky na skládku do 1 km s naložením a se složením</t>
  </si>
  <si>
    <t>997013831</t>
  </si>
  <si>
    <t>Poplatek za uložení stavebního směsného odpadu na skládce (skládkovné)</t>
  </si>
  <si>
    <t>998</t>
  </si>
  <si>
    <t>Přesun hmot</t>
  </si>
  <si>
    <t>998018001</t>
  </si>
  <si>
    <t>Přesun hmot ruční pro budovy v do 6 m</t>
  </si>
  <si>
    <t>PSV</t>
  </si>
  <si>
    <t>Práce a dodávky PSV</t>
  </si>
  <si>
    <t>762</t>
  </si>
  <si>
    <t>Konstrukce tesařské</t>
  </si>
  <si>
    <t>766417211</t>
  </si>
  <si>
    <t>Montáž obložení stěn podkladového roštu</t>
  </si>
  <si>
    <t>84,845*1,8</t>
  </si>
  <si>
    <t>605561010</t>
  </si>
  <si>
    <t>řezivo dubové sušené tl. 50 mm</t>
  </si>
  <si>
    <t>152,721*1,1*0,05*0,05</t>
  </si>
  <si>
    <t>762083122</t>
  </si>
  <si>
    <t>Impregnace řeziva proti dřevokaznému hmyzu, houbám a plísním máčením třída ohrožení 3 a 4</t>
  </si>
  <si>
    <t>0,42/1,1</t>
  </si>
  <si>
    <t>762081410</t>
  </si>
  <si>
    <t>Vícestranné hoblování hraněného řeziva na staveništi</t>
  </si>
  <si>
    <t>Mezisoučet</t>
  </si>
  <si>
    <t>-28,555*2</t>
  </si>
  <si>
    <t>84,845/2/0,05*0,25</t>
  </si>
  <si>
    <t>783218111</t>
  </si>
  <si>
    <t>Dvojnásobný lazurovací syntetický nátěr tesařských konstrukcí</t>
  </si>
  <si>
    <t>762136114</t>
  </si>
  <si>
    <t>Montáž bednění stěn z hoblovaných latí s mezerami 40 až 60 mm</t>
  </si>
  <si>
    <t>605161110</t>
  </si>
  <si>
    <t>řezivo modřínové sušené tl. 50mm</t>
  </si>
  <si>
    <t>762195000</t>
  </si>
  <si>
    <t>Spojovací prostředky pro montáž stěn, příček, bednění stěn</t>
  </si>
  <si>
    <t>848,45*0,05*0,05+152,721*0,05*0,05</t>
  </si>
  <si>
    <t>998762201</t>
  </si>
  <si>
    <t>Přesun hmot procentní pro kce tesařské v objektech v do 6 m</t>
  </si>
  <si>
    <t>764</t>
  </si>
  <si>
    <t>Konstrukce klempířské</t>
  </si>
  <si>
    <t>764002841</t>
  </si>
  <si>
    <t>Demontáž oplechování horních ploch zdí a nadezdívek do suti</t>
  </si>
  <si>
    <t>764002851</t>
  </si>
  <si>
    <t>Demontáž oplechování parapetů do suti</t>
  </si>
  <si>
    <t>764002871</t>
  </si>
  <si>
    <t>Demontáž lemování zdí do suti</t>
  </si>
  <si>
    <t>764004863</t>
  </si>
  <si>
    <t>Demontáž svodu k dalšímu použití</t>
  </si>
  <si>
    <t>764244308</t>
  </si>
  <si>
    <t>Oplechování horních ploch a nadezdívek bez rohů z TiZn lesklého plechu kotvené rš 750 mm</t>
  </si>
  <si>
    <t>2*6,2+10</t>
  </si>
  <si>
    <t>764246301</t>
  </si>
  <si>
    <t>Oplechování parapetů rovných mechanicky kotvené z TiZn lesklého plechu rš 150 mm</t>
  </si>
  <si>
    <t>9*0,55</t>
  </si>
  <si>
    <t>764341316</t>
  </si>
  <si>
    <t>Lemování rovných zdí střech s krytinou skládanou z TiZn lesklého plechu rš 500 mm</t>
  </si>
  <si>
    <t>2*5,9+2*0,3</t>
  </si>
  <si>
    <t>764508131</t>
  </si>
  <si>
    <t>Montáž kruhového svodu</t>
  </si>
  <si>
    <t>764508132</t>
  </si>
  <si>
    <t>Montáž objímky kruhového svodu</t>
  </si>
  <si>
    <t>553443310</t>
  </si>
  <si>
    <t>objímka svodu trn 200 mm 100 pozink</t>
  </si>
  <si>
    <t>998764201</t>
  </si>
  <si>
    <t>Přesun hmot procentní pro konstrukce klempířské v objektech v do 6 m</t>
  </si>
  <si>
    <t>765</t>
  </si>
  <si>
    <t>Krytina skládaná</t>
  </si>
  <si>
    <t>765151801</t>
  </si>
  <si>
    <t>Demontáž krytiny bitumenové ze šindelů do suti</t>
  </si>
  <si>
    <t>765153023</t>
  </si>
  <si>
    <t>Krytina bitumenová ze šindelů obdélníkového tvaru sklonu přes 30°</t>
  </si>
  <si>
    <t>998765201</t>
  </si>
  <si>
    <t>Přesun hmot procentní pro krytiny skládané v objektech v do 6 m</t>
  </si>
  <si>
    <t>766</t>
  </si>
  <si>
    <t>Konstrukce truhlářské</t>
  </si>
  <si>
    <t>766621622</t>
  </si>
  <si>
    <t>Montáž dřevěných oken plochy do 1 m2 zdvojených otevíravých, sklápěcích do zdiva</t>
  </si>
  <si>
    <t>611320660</t>
  </si>
  <si>
    <t xml:space="preserve">okno dřevěné jednokřídlové sklápěcí  55 x 115 cm</t>
  </si>
  <si>
    <t>766660411</t>
  </si>
  <si>
    <t>Montáž vchodových dveří 1křídlových bez nadsvětlíku do zdiva</t>
  </si>
  <si>
    <t>611735520</t>
  </si>
  <si>
    <t>dveře vchodové celodřevěné palubkové-modřín komplet plné 80x197 cm</t>
  </si>
  <si>
    <t>611822510</t>
  </si>
  <si>
    <t>zárubeň rámová pro dveře 1křídlové 80x197 cm modřín</t>
  </si>
  <si>
    <t>766664958</t>
  </si>
  <si>
    <t>Oprava a údržba dveří - výměna klik se štítky</t>
  </si>
  <si>
    <t>sada</t>
  </si>
  <si>
    <t>549146220</t>
  </si>
  <si>
    <t xml:space="preserve">klika včetně štítu a montážního materiálu  72 matný nikl</t>
  </si>
  <si>
    <t>766691911</t>
  </si>
  <si>
    <t>Vyvěšení nebo zavěšení dřevěných křídel oken pl do 1,5 m2</t>
  </si>
  <si>
    <t>766691914</t>
  </si>
  <si>
    <t>Vyvěšení nebo zavěšení dřevěných křídel dveří pl do 2 m2</t>
  </si>
  <si>
    <t>998766201</t>
  </si>
  <si>
    <t>Přesun hmot procentní pro konstrukce truhlářské v objektech v do 6 m</t>
  </si>
  <si>
    <t>782</t>
  </si>
  <si>
    <t>Dokončovací práce - obklady z kamene</t>
  </si>
  <si>
    <t>782112212</t>
  </si>
  <si>
    <t>Montáž obkladů stěn z z pravoúhlých vzorovaných desek z měkkého kamene do lepidla tl do 30 mm</t>
  </si>
  <si>
    <t>583846600</t>
  </si>
  <si>
    <t>nepravidelný kámen pr. 10-50 cm tl. 3-5 cm dle výběru investora</t>
  </si>
  <si>
    <t>998782201</t>
  </si>
  <si>
    <t>Přesun hmot procentní pro obklady kamenné v objektech v do 6 m</t>
  </si>
  <si>
    <t>783</t>
  </si>
  <si>
    <t>Dokončovací práce - nátěry ALTAN</t>
  </si>
  <si>
    <t>783601815</t>
  </si>
  <si>
    <t>Odstranění nátěrů z dřevěných stěn a zábradlí oškrabáním s obroušením</t>
  </si>
  <si>
    <t>CS ÚRS 2014 02</t>
  </si>
  <si>
    <t>95+35</t>
  </si>
  <si>
    <t>783695117</t>
  </si>
  <si>
    <t>Nátěry vodou ředitelné truhlářských konstrukcí barva standardní lesklý povrch 2x lakování</t>
  </si>
  <si>
    <t>783695131</t>
  </si>
  <si>
    <t>Nátěry vodou ředitelné truhlářských 1x napuštění</t>
  </si>
  <si>
    <t>%…</t>
  </si>
  <si>
    <t>Provozní vlivy</t>
  </si>
  <si>
    <t>05Z - SO 05 WC u pódia</t>
  </si>
  <si>
    <t xml:space="preserve">05ZST - SO 05  Stavební část</t>
  </si>
  <si>
    <t xml:space="preserve">    1 - Zemní práce</t>
  </si>
  <si>
    <t xml:space="preserve">    2 - Zakládání</t>
  </si>
  <si>
    <t xml:space="preserve">    338 - Branka</t>
  </si>
  <si>
    <t xml:space="preserve">    4 - Vodorovné konstrukce</t>
  </si>
  <si>
    <t xml:space="preserve">    5 - Komunikace pozemní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</si>
  <si>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</si>
  <si>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</si>
  <si>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</si>
  <si>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</si>
  <si>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</si>
  <si>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</si>
  <si>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763 - Konstrukce suché výstavby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</si>
  <si>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</si>
  <si>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</si>
  <si>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</si>
  <si>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Zemní práce</t>
  </si>
  <si>
    <t>120001101</t>
  </si>
  <si>
    <t>Příplatek za ztížení vykopávky v blízkosti podzemního vedení</t>
  </si>
  <si>
    <t>CU ÚRS 201702</t>
  </si>
  <si>
    <t>122201101</t>
  </si>
  <si>
    <t>Odkopávky a prokopávky nezapažené v hornině tř. 3 objem do 100 m3</t>
  </si>
  <si>
    <t>4,25*2,7*0,2</t>
  </si>
  <si>
    <t>4,25*1,50*0,2</t>
  </si>
  <si>
    <t>130001102</t>
  </si>
  <si>
    <t>Příplatek za ztížení vykopávky ručně</t>
  </si>
  <si>
    <t>132201101</t>
  </si>
  <si>
    <t>Hloubení rýh š do 600 mm v hornině tř. 3 objemu do 100 m3</t>
  </si>
  <si>
    <t>2*4,25*0,45</t>
  </si>
  <si>
    <t>2*1,9*0,45</t>
  </si>
  <si>
    <t>132201109</t>
  </si>
  <si>
    <t>Příplatek za lepivost k hloubení rýh š do 600 mm v hornině tř. 3</t>
  </si>
  <si>
    <t>133201101</t>
  </si>
  <si>
    <t>Hloubení šachet v hornině tř. 3 objemu do 100 m3</t>
  </si>
  <si>
    <t>0,3*0,3*0,7*2</t>
  </si>
  <si>
    <t>133201109</t>
  </si>
  <si>
    <t>Příplatek za lepivost u hloubení šachet v hornině tř. 3</t>
  </si>
  <si>
    <t>5,661+5,865</t>
  </si>
  <si>
    <t>167101101</t>
  </si>
  <si>
    <t>Nakládání výkopku z hornin tř. 1 až 4 do 100 m3</t>
  </si>
  <si>
    <t>Úprava pláně na násypech se zhutněním</t>
  </si>
  <si>
    <t>4,25*2,8+4,25*1,50</t>
  </si>
  <si>
    <t>Zakládání</t>
  </si>
  <si>
    <t>271562211</t>
  </si>
  <si>
    <t>Podsyp pod základové konstrukce se zhutněním z drobného kameniva frakce 0 až 4 mm</t>
  </si>
  <si>
    <t>1,9*(4,25-0,8)*0,2</t>
  </si>
  <si>
    <t>274313611</t>
  </si>
  <si>
    <t>Základové pásy z betonu tř. C 16/20</t>
  </si>
  <si>
    <t>2*4,25*0,4*0,65</t>
  </si>
  <si>
    <t>2*1,9*0,4*0,65</t>
  </si>
  <si>
    <t>274351215</t>
  </si>
  <si>
    <t>Zřízení bednění stěn základových pasů</t>
  </si>
  <si>
    <t>(4,25+2*2,8+2*1,9+2*3,45)*0,2</t>
  </si>
  <si>
    <t>274351216</t>
  </si>
  <si>
    <t>Odstranění bednění stěn základových pasů</t>
  </si>
  <si>
    <t>274353121</t>
  </si>
  <si>
    <t>Bednění kotevních otvorů v základových pásech průřezu do 0,05 m2 hl 0,5 m</t>
  </si>
  <si>
    <t>275313611</t>
  </si>
  <si>
    <t>Základové patky z betonu tř. C 16/20</t>
  </si>
  <si>
    <t>0,3*0,3*0,9*2</t>
  </si>
  <si>
    <t>275351215</t>
  </si>
  <si>
    <t>Zřízení bednění stěn základových patek</t>
  </si>
  <si>
    <t>275351216</t>
  </si>
  <si>
    <t>Odstranění bednění stěn základových patek</t>
  </si>
  <si>
    <t>275353102</t>
  </si>
  <si>
    <t>Bednění kotevních otvorů v základových patkách průřezu do 0,01 m2 hl 0,5 m</t>
  </si>
  <si>
    <t>342248113</t>
  </si>
  <si>
    <t>Příčky POROTHERM tl 140 mm pevnosti P 10 na MVC</t>
  </si>
  <si>
    <t>2,15*2,375</t>
  </si>
  <si>
    <t>346244341</t>
  </si>
  <si>
    <t>Obezdívka pozednice z plných pálených cihel dl 290 mm na SMS 5 MPa</t>
  </si>
  <si>
    <t>(2*2,15+2*1,95+2*1,8)*0,15</t>
  </si>
  <si>
    <t>346991135</t>
  </si>
  <si>
    <t>Izolace dvojitých příček proti šíření zvuku deskami z extrudovaného polystyrénu tl 50 mm</t>
  </si>
  <si>
    <t>4,35*2,6</t>
  </si>
  <si>
    <t>Zdivo nosné vnitřní POROTHERM tl 300 mm pevnosti P 10 na MVC</t>
  </si>
  <si>
    <t>2,5*4,25</t>
  </si>
  <si>
    <t>2,25*4,25</t>
  </si>
  <si>
    <t>-1,0*2,25*2</t>
  </si>
  <si>
    <t>2,15*2,375*2</t>
  </si>
  <si>
    <t>-0,9*0,5*2</t>
  </si>
  <si>
    <t>338</t>
  </si>
  <si>
    <t>Branka</t>
  </si>
  <si>
    <t>338171121</t>
  </si>
  <si>
    <t>Osazování sloupků a vzpěr plotových ocelových v 2,60 m se zalitím MC</t>
  </si>
  <si>
    <t>553423280</t>
  </si>
  <si>
    <t>sloupek pro branku v. 2500 mm 70x70 včetně pantu</t>
  </si>
  <si>
    <t>348101210</t>
  </si>
  <si>
    <t>Osazení vrat a vrátek k oplocení na ocelové sloupky do 2 m2</t>
  </si>
  <si>
    <t>553423210</t>
  </si>
  <si>
    <t>branka vchodová kovová 1000/1750 mm zn+nátěr</t>
  </si>
  <si>
    <t>Vodorovné konstrukce</t>
  </si>
  <si>
    <t>413351211</t>
  </si>
  <si>
    <t>Zřízení podpěrné konstrukce nosníků v do 4 m pro zatížení do 5 kPa</t>
  </si>
  <si>
    <t>413351212</t>
  </si>
  <si>
    <t>Odstranění podpěrné konstrukce nosníků v do 4 m pro zatížení do 5 kPa</t>
  </si>
  <si>
    <t>417238323</t>
  </si>
  <si>
    <t>Obezdívka věnce jednostranná věncovkou v přes 210 do 250 mm bez tepelné izolace</t>
  </si>
  <si>
    <t>2*2,8+4,35</t>
  </si>
  <si>
    <t>417321414</t>
  </si>
  <si>
    <t>Ztužující pásy a věnce ze ŽB tř. C 20/25</t>
  </si>
  <si>
    <t>(2*4,35+2*2,15)*0,3*0,25</t>
  </si>
  <si>
    <t>417351115</t>
  </si>
  <si>
    <t>Zřízení bednění ztužujících věnců</t>
  </si>
  <si>
    <t>2*3,75*0,25</t>
  </si>
  <si>
    <t>2*2,15*0,25</t>
  </si>
  <si>
    <t>2*2,8*0,25</t>
  </si>
  <si>
    <t>4,35*0,25</t>
  </si>
  <si>
    <t>417351116</t>
  </si>
  <si>
    <t>Odstranění bednění ztužujících věnců</t>
  </si>
  <si>
    <t>417361221</t>
  </si>
  <si>
    <t>Výztuž ztužujících pásů a věnců betonářskou ocelí 10 216</t>
  </si>
  <si>
    <t>13/0,25*1,1*0,00022</t>
  </si>
  <si>
    <t>417361821</t>
  </si>
  <si>
    <t>Výztuž ztužujících pásů a věnců betonářskou ocelí 10 505</t>
  </si>
  <si>
    <t>13*4*0,00089</t>
  </si>
  <si>
    <t>Komunikace pozemní</t>
  </si>
  <si>
    <t>564801112</t>
  </si>
  <si>
    <t>Podklad ze štěrkodrtě ŠD tl 40 mm</t>
  </si>
  <si>
    <t>596211110</t>
  </si>
  <si>
    <t>Kladení zámkové dlažby komunikací pro pěší tl 60 mm skupiny A pl do 50 m2</t>
  </si>
  <si>
    <t>1,5*4,35</t>
  </si>
  <si>
    <t>592452180</t>
  </si>
  <si>
    <t xml:space="preserve">dlažba zámková  přírodní 6 cm</t>
  </si>
  <si>
    <t>451317777</t>
  </si>
  <si>
    <t>Podklad nebo lože pod dlažbu vodorovný nebo do sklonu 1:5 z betonu prostého tl do 100 mm</t>
  </si>
  <si>
    <t>451319777</t>
  </si>
  <si>
    <t>Příplatek ZKD 10 mm tl přes 100 mm u podkladu nebo lože pod dlažbu z betonu</t>
  </si>
  <si>
    <t>6,525*10</t>
  </si>
  <si>
    <t>Osazení chodníkového obrubníku betonového stojatého s boční opěrou do lože z betonu prostého</t>
  </si>
  <si>
    <t>2*4,35+2*1,5</t>
  </si>
  <si>
    <t>592173040</t>
  </si>
  <si>
    <t>obrubník betonový zahradní přírodní šedá 50x5x20 cm</t>
  </si>
  <si>
    <t>11,700*2*1,01</t>
  </si>
  <si>
    <t>Úprava povrchů vnitřních</t>
  </si>
  <si>
    <t>612131101</t>
  </si>
  <si>
    <t>Cementový postřik vnitřních stěn nanášený celoplošně ručně</t>
  </si>
  <si>
    <t>(4*2,15+2*1,8)*2,5</t>
  </si>
  <si>
    <t>-0,9*0,6*2</t>
  </si>
  <si>
    <t>-1,0*2,05*2</t>
  </si>
  <si>
    <t>4*2,05*0,25</t>
  </si>
  <si>
    <t>2*1,0*0,25</t>
  </si>
  <si>
    <t>4*0,6*0,25</t>
  </si>
  <si>
    <t>2*0,9*0,25</t>
  </si>
  <si>
    <t>612311131</t>
  </si>
  <si>
    <t>Potažení vnitřních stěn vápenným štukem tloušťky do 3 mm</t>
  </si>
  <si>
    <t>(4*2,15+2*1,8)*0,5</t>
  </si>
  <si>
    <t>612321111</t>
  </si>
  <si>
    <t>Vápenocementová omítka hrubá jednovrstvá zatřená vnitřních stěn nanášená ručně</t>
  </si>
  <si>
    <t>Úprava povrchů vnějších</t>
  </si>
  <si>
    <t>622131101</t>
  </si>
  <si>
    <t>Cementový postřik vnějších stěn nanášený celoplošně ručně</t>
  </si>
  <si>
    <t>(2*2,8+4,35)*2,1</t>
  </si>
  <si>
    <t>-0,9*1,6*2</t>
  </si>
  <si>
    <t>622321111</t>
  </si>
  <si>
    <t>Vápenocementová omítka hrubá jednovrstvá zatřená vnějších stěn nanášená ručně</t>
  </si>
  <si>
    <t>Tenkovrstvý nátěr včetně penetrace vnějších stěn</t>
  </si>
  <si>
    <t>1,0*2,05*2</t>
  </si>
  <si>
    <t>0,9*0,6*2</t>
  </si>
  <si>
    <t>Podlahy a podlahové konstrukce</t>
  </si>
  <si>
    <t>632441114</t>
  </si>
  <si>
    <t>Potěr anhydritový samonivelační tl do 50 mm ze suchých směsí</t>
  </si>
  <si>
    <t>2*3,9</t>
  </si>
  <si>
    <t>2*0,9*0,20</t>
  </si>
  <si>
    <t>(2*2,8+2*1,5+4,35)*2,6</t>
  </si>
  <si>
    <t>952901111</t>
  </si>
  <si>
    <t>Vyčištění budov bytové a občanské výstavby při výšce podlaží do 4 m</t>
  </si>
  <si>
    <t>3,9*2</t>
  </si>
  <si>
    <t>(2*2,8+2*1,5+4,35)*1,5</t>
  </si>
  <si>
    <t>711</t>
  </si>
  <si>
    <t>Izolace proti vodě, vlhkosti a plynům</t>
  </si>
  <si>
    <t>711111001</t>
  </si>
  <si>
    <t>Provedení izolace proti zemní vlhkosti vodorovné za studena nátěrem penetračním</t>
  </si>
  <si>
    <t>4,35*2,8</t>
  </si>
  <si>
    <t>111631500</t>
  </si>
  <si>
    <t>lak asfaltový ALP</t>
  </si>
  <si>
    <t>711112001</t>
  </si>
  <si>
    <t>Provedení izolace proti zemní vlhkosti svislé za studena nátěrem penetračním</t>
  </si>
  <si>
    <t>4,35*0,5+2*2,8*0,5</t>
  </si>
  <si>
    <t>711141559</t>
  </si>
  <si>
    <t>Provedení izolace proti zemní vlhkosti pásy přitavením vodorovné NAIP</t>
  </si>
  <si>
    <t>628361100</t>
  </si>
  <si>
    <t>pás těžký asfaltovaný proti radonu</t>
  </si>
  <si>
    <t>711142559</t>
  </si>
  <si>
    <t>Provedení izolace proti zemní vlhkosti pásy přitavením svislé NAIP</t>
  </si>
  <si>
    <t>998711201</t>
  </si>
  <si>
    <t>Přesun hmot procentní pro izolace proti vodě, vlhkosti a plynům v objektech v do 6 m</t>
  </si>
  <si>
    <t>712</t>
  </si>
  <si>
    <t>Povlakové krytiny</t>
  </si>
  <si>
    <t>712771003</t>
  </si>
  <si>
    <t>Provedení separační nebo kluzné vrstvy z fólií sklon do 25°</t>
  </si>
  <si>
    <t>4,55*3,32</t>
  </si>
  <si>
    <t>283292230</t>
  </si>
  <si>
    <t>fólie strukturovaná 1,5 x 30 m</t>
  </si>
  <si>
    <t>998712201</t>
  </si>
  <si>
    <t>Přesun hmot procentní pro krytiny povlakové v objektech v do 6 m</t>
  </si>
  <si>
    <t>713</t>
  </si>
  <si>
    <t>Izolace tepelné</t>
  </si>
  <si>
    <t>713121111</t>
  </si>
  <si>
    <t>Montáž izolace tepelné podlah volně kladenými rohožemi, pásy, dílci, deskami 1 vrstva</t>
  </si>
  <si>
    <t>75</t>
  </si>
  <si>
    <t>283758810</t>
  </si>
  <si>
    <t>deska z pěnového polystyrenu EPS 100 Z 60 mm</t>
  </si>
  <si>
    <t>713131141</t>
  </si>
  <si>
    <t>Montáž izolace tepelné stěn a základů lepením celoplošně rohoží, pásů, dílců, desek</t>
  </si>
  <si>
    <t>4,35*0,9*2+2*2,8*0,9</t>
  </si>
  <si>
    <t>77</t>
  </si>
  <si>
    <t>283764180</t>
  </si>
  <si>
    <t>deska z extrudovaného polystyrénu 60 mm</t>
  </si>
  <si>
    <t>713191133</t>
  </si>
  <si>
    <t>Montáž izolace tepelné podlah, stropů vrchem nebo střech překrytí fólií s přelepeným spojem</t>
  </si>
  <si>
    <t>79</t>
  </si>
  <si>
    <t>283233140</t>
  </si>
  <si>
    <t>fólie PE, tl. 0,2 mm, 2 x 50 m, 100 m2/role</t>
  </si>
  <si>
    <t>998713201</t>
  </si>
  <si>
    <t>Přesun hmot procentní pro izolace tepelné v objektech v do 6 m</t>
  </si>
  <si>
    <t>81</t>
  </si>
  <si>
    <t>762082120</t>
  </si>
  <si>
    <t>Provedení tesařského profilování zhlaví trámu jednoduchým seříznutím jedním řezem plochy do 160 cm2</t>
  </si>
  <si>
    <t>83</t>
  </si>
  <si>
    <t>762332142</t>
  </si>
  <si>
    <t>Montáž vázaných kcí krovů pravidelných z hraněného řeziva plochy do 224 cm2 s ocelovými spojkami</t>
  </si>
  <si>
    <t>2*4,35</t>
  </si>
  <si>
    <t>5*3,32</t>
  </si>
  <si>
    <t>605121210</t>
  </si>
  <si>
    <t>řezivo jehličnaté hranol jakost I-II délka 4 - 5 m</t>
  </si>
  <si>
    <t>25,3*0,16*0,1*1,1</t>
  </si>
  <si>
    <t>85</t>
  </si>
  <si>
    <t>762341014</t>
  </si>
  <si>
    <t>Bednění střech rovných z desek OSB tl 18 mm na sraz šroubovaných na krokve</t>
  </si>
  <si>
    <t>762341660</t>
  </si>
  <si>
    <t>Montáž bednění štítových okapových říms z palubek</t>
  </si>
  <si>
    <t>4,35*0,6</t>
  </si>
  <si>
    <t>87</t>
  </si>
  <si>
    <t>611911570</t>
  </si>
  <si>
    <t>palubky obkladové modřín profil klasický 19 x 116 mm A/B</t>
  </si>
  <si>
    <t>762395000</t>
  </si>
  <si>
    <t>Spojovací prostředky pro montáž krovu, bednění, laťování, světlíky, klíny</t>
  </si>
  <si>
    <t>89</t>
  </si>
  <si>
    <t>18,015*1,8</t>
  </si>
  <si>
    <t>32,427*0,04*0,06*1,08</t>
  </si>
  <si>
    <t>91</t>
  </si>
  <si>
    <t>93</t>
  </si>
  <si>
    <t>186</t>
  </si>
  <si>
    <t>188</t>
  </si>
  <si>
    <t>2*2,8*2,3</t>
  </si>
  <si>
    <t>4,35*2,1</t>
  </si>
  <si>
    <t>-1,0*2,0*2</t>
  </si>
  <si>
    <t>95</t>
  </si>
  <si>
    <t>190</t>
  </si>
  <si>
    <t>18,015*0,05/2*1,08</t>
  </si>
  <si>
    <t>192</t>
  </si>
  <si>
    <t>97</t>
  </si>
  <si>
    <t>194</t>
  </si>
  <si>
    <t>196</t>
  </si>
  <si>
    <t>99</t>
  </si>
  <si>
    <t>198</t>
  </si>
  <si>
    <t>763</t>
  </si>
  <si>
    <t>Konstrukce suché výstavby</t>
  </si>
  <si>
    <t>763131411</t>
  </si>
  <si>
    <t>SDK podhled desky 1xA 12,5 bez TI dvouvrstvá spodní kce profil CD+UD</t>
  </si>
  <si>
    <t>200</t>
  </si>
  <si>
    <t>2,2*1,8*2</t>
  </si>
  <si>
    <t>101</t>
  </si>
  <si>
    <t>763131714</t>
  </si>
  <si>
    <t>SDK podhled základní penetrační nátěr</t>
  </si>
  <si>
    <t>202</t>
  </si>
  <si>
    <t>763131751</t>
  </si>
  <si>
    <t>Montáž parotěsné zábrany do SDK podhledu</t>
  </si>
  <si>
    <t>204</t>
  </si>
  <si>
    <t>103</t>
  </si>
  <si>
    <t>283292100</t>
  </si>
  <si>
    <t xml:space="preserve">zábrana parotěsná  role 1,5 x 50 m</t>
  </si>
  <si>
    <t>206</t>
  </si>
  <si>
    <t>763131752</t>
  </si>
  <si>
    <t>Montáž jedné vrstvy tepelné izolace do SDK podhledu</t>
  </si>
  <si>
    <t>208</t>
  </si>
  <si>
    <t>7,92*2</t>
  </si>
  <si>
    <t>105</t>
  </si>
  <si>
    <t>631481070</t>
  </si>
  <si>
    <t>deska minerální střešní izolační 600x1200 mm tl. 160 mm</t>
  </si>
  <si>
    <t>210</t>
  </si>
  <si>
    <t>631481000</t>
  </si>
  <si>
    <t xml:space="preserve">deska minerální střešní izolační  600x1200 mm tl. 40 mm</t>
  </si>
  <si>
    <t>212</t>
  </si>
  <si>
    <t>107</t>
  </si>
  <si>
    <t>998763401</t>
  </si>
  <si>
    <t>Přesun hmot procentní pro sádrokartonové konstrukce v objektech v do 6 m</t>
  </si>
  <si>
    <t>214</t>
  </si>
  <si>
    <t>764141301</t>
  </si>
  <si>
    <t>Krytina střechy rovné drážkováním ze svitků z TiZn lesklého plechu rš 500 mm sklonu do 30°</t>
  </si>
  <si>
    <t>216</t>
  </si>
  <si>
    <t>3,32*4,55</t>
  </si>
  <si>
    <t>109</t>
  </si>
  <si>
    <t>764246302</t>
  </si>
  <si>
    <t>Oplechování parapetů rovných mechanicky kotvené z TiZn lesklého plechu rš 200 mm</t>
  </si>
  <si>
    <t>218</t>
  </si>
  <si>
    <t>2*0,9</t>
  </si>
  <si>
    <t>220</t>
  </si>
  <si>
    <t>111</t>
  </si>
  <si>
    <t>764541303</t>
  </si>
  <si>
    <t>Žlab podokapní půlkruhový z TiZn lesklého plechu rš 250 mm</t>
  </si>
  <si>
    <t>222</t>
  </si>
  <si>
    <t>764541344</t>
  </si>
  <si>
    <t>Kotlík oválný (trychtýřový) pro podokapní žlaby z TiZn lesklého plechu 280/100 mm</t>
  </si>
  <si>
    <t>224</t>
  </si>
  <si>
    <t>113</t>
  </si>
  <si>
    <t>764548323</t>
  </si>
  <si>
    <t>Svody kruhové včetně objímek, kolen, odskoků z TiZn lesklého plechu průměru 100 mm</t>
  </si>
  <si>
    <t>226</t>
  </si>
  <si>
    <t>228</t>
  </si>
  <si>
    <t>115</t>
  </si>
  <si>
    <t>230</t>
  </si>
  <si>
    <t xml:space="preserve">okno dřevěné jednokřídlové sklápěcí  90*50 cm</t>
  </si>
  <si>
    <t>232</t>
  </si>
  <si>
    <t>117</t>
  </si>
  <si>
    <t>234</t>
  </si>
  <si>
    <t>dveře vchodové celodřevěné palubkové-modřín komplet plné 90x197 cm</t>
  </si>
  <si>
    <t>236</t>
  </si>
  <si>
    <t>119</t>
  </si>
  <si>
    <t>zárubeň rámová pro dveře 1křídlové 90x197 cm modřín</t>
  </si>
  <si>
    <t>238</t>
  </si>
  <si>
    <t>240</t>
  </si>
  <si>
    <t>121</t>
  </si>
  <si>
    <t>klika včetně štítu</t>
  </si>
  <si>
    <t>242</t>
  </si>
  <si>
    <t>244</t>
  </si>
  <si>
    <t>771</t>
  </si>
  <si>
    <t>Podlahy z dlaždic</t>
  </si>
  <si>
    <t>123</t>
  </si>
  <si>
    <t>771575113</t>
  </si>
  <si>
    <t>Montáž podlah keramických režných hladkých lepených disperzním lepidlem do 12 ks/m2</t>
  </si>
  <si>
    <t>246</t>
  </si>
  <si>
    <t>597611350</t>
  </si>
  <si>
    <t>dlaždice keramické dle výběru</t>
  </si>
  <si>
    <t>248</t>
  </si>
  <si>
    <t>125</t>
  </si>
  <si>
    <t>771579191</t>
  </si>
  <si>
    <t>Příplatek k montáž podlah keramických za plochu do 5 m2</t>
  </si>
  <si>
    <t>250</t>
  </si>
  <si>
    <t>771579196</t>
  </si>
  <si>
    <t>Příplatek k montáž podlah keramických za spárování tmelem dvousložkovým</t>
  </si>
  <si>
    <t>252</t>
  </si>
  <si>
    <t>127</t>
  </si>
  <si>
    <t>771579197</t>
  </si>
  <si>
    <t>Příplatek k montáž podlah keramických za lepení dvousložkovým lepidlem</t>
  </si>
  <si>
    <t>254</t>
  </si>
  <si>
    <t>998771201</t>
  </si>
  <si>
    <t>Přesun hmot procentní pro podlahy z dlaždic v objektech v do 6 m</t>
  </si>
  <si>
    <t>256</t>
  </si>
  <si>
    <t>781</t>
  </si>
  <si>
    <t>Dokončovací práce - obklady</t>
  </si>
  <si>
    <t>129</t>
  </si>
  <si>
    <t>781415112</t>
  </si>
  <si>
    <t>Montáž obkladaček pórovinových pravoúhlých do 25 ks/m2 lepených disperzním lepidlem nebo tmelem</t>
  </si>
  <si>
    <t>258</t>
  </si>
  <si>
    <t>(4*2,15+4*1,8)*2,0</t>
  </si>
  <si>
    <t>-0,8*2,0*2</t>
  </si>
  <si>
    <t>597610390</t>
  </si>
  <si>
    <t>obkládačky keramické-dle výběru</t>
  </si>
  <si>
    <t>260</t>
  </si>
  <si>
    <t>131</t>
  </si>
  <si>
    <t>781479196</t>
  </si>
  <si>
    <t>Příplatek k montáži obkladů vnitřních keramických hladkých za spárování tmelem dvousložkovým</t>
  </si>
  <si>
    <t>262</t>
  </si>
  <si>
    <t>781479197</t>
  </si>
  <si>
    <t>Příplatek k montáži obkladů vnitřních keramických hladkých za lepením lepidlem dvousložkovým</t>
  </si>
  <si>
    <t>264</t>
  </si>
  <si>
    <t>133</t>
  </si>
  <si>
    <t>998781201</t>
  </si>
  <si>
    <t>Přesun hmot procentní pro obklady keramické v objektech v do 6 m</t>
  </si>
  <si>
    <t>266</t>
  </si>
  <si>
    <t>268</t>
  </si>
  <si>
    <t>2*2,8*0,4</t>
  </si>
  <si>
    <t>4,35*0,4</t>
  </si>
  <si>
    <t>-2*0,9*0,4</t>
  </si>
  <si>
    <t>135</t>
  </si>
  <si>
    <t>270</t>
  </si>
  <si>
    <t>3,26</t>
  </si>
  <si>
    <t>272</t>
  </si>
  <si>
    <t>784</t>
  </si>
  <si>
    <t>Dokončovací práce - malby a tapety</t>
  </si>
  <si>
    <t>137</t>
  </si>
  <si>
    <t>784181121</t>
  </si>
  <si>
    <t>Hloubková jednonásobná penetrace podkladu v místnostech výšky do 3,80 m</t>
  </si>
  <si>
    <t>274</t>
  </si>
  <si>
    <t>784221101</t>
  </si>
  <si>
    <t>Dvojnásobné bílé malby ze směsí za sucha dobře otěruvzdorných v místnostech do 3,80 m</t>
  </si>
  <si>
    <t>276</t>
  </si>
  <si>
    <t>139</t>
  </si>
  <si>
    <t>278</t>
  </si>
  <si>
    <t>280</t>
  </si>
  <si>
    <t>05ZVZT - SO 05 Vzduchotechnika</t>
  </si>
  <si>
    <t>D1 - Větrání hygiencikých zařízení</t>
  </si>
  <si>
    <t>Větrání hygiencikých zařízení</t>
  </si>
  <si>
    <t>Pol58</t>
  </si>
  <si>
    <t>Axiální nástěnný ventilátor s integrovanou zpětnou klapkou, 80 m3/h; 30 Pa; 16 W; 230 V</t>
  </si>
  <si>
    <t>Pol59</t>
  </si>
  <si>
    <t>Plastová protidešťová mřížka do kruhového potrubí O125 mm se sítem proti většímu hmyzu</t>
  </si>
  <si>
    <t>Pol60</t>
  </si>
  <si>
    <t>Kruhové potrubí O125 mm z pozinkovaného plechu, vč. tvarovek, montážního, závěsového, spojovacího a těsnícího materiálu, viz TZ a výkresová dokumentace</t>
  </si>
  <si>
    <t>bm</t>
  </si>
  <si>
    <t>Pol61</t>
  </si>
  <si>
    <t>Izolace tepelná z minerální vaty o tl. 2cm s AL polepem</t>
  </si>
  <si>
    <t>Pol62</t>
  </si>
  <si>
    <t>Doprava</t>
  </si>
  <si>
    <t>1453110513</t>
  </si>
  <si>
    <t>Pol63</t>
  </si>
  <si>
    <t>Zaregulování a předání</t>
  </si>
  <si>
    <t>210154231</t>
  </si>
  <si>
    <t>05ZZTI - SO 05 Zdravotní technika</t>
  </si>
  <si>
    <t xml:space="preserve">    9 - Ostatní konstrukce a práce-bourání</t>
  </si>
  <si>
    <t>PSV -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</si>
  <si>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</si>
  <si>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</si>
  <si>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</si>
  <si>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CS ÚRS 201702</t>
  </si>
  <si>
    <t xml:space="preserve">(3+6+3)*0,6*0,8 "svodná kanalizace   </t>
  </si>
  <si>
    <t>161101101</t>
  </si>
  <si>
    <t>Svislé přemístění výkopku z horniny tř. 1 až 4 hl výkopu do 2,5 m</t>
  </si>
  <si>
    <t xml:space="preserve">0,5*5,76 "svodná kanalizace   </t>
  </si>
  <si>
    <t>162601102</t>
  </si>
  <si>
    <t>Vodorovné přemístění do 5000 m výkopku/sypaniny z horniny tř. 1 až 4</t>
  </si>
  <si>
    <t xml:space="preserve">5,760--0,720-3,072-(0,02*(3+6+3)) "svodná kanalizace   </t>
  </si>
  <si>
    <t>171201211</t>
  </si>
  <si>
    <t xml:space="preserve">1,8*3,168   </t>
  </si>
  <si>
    <t>174101101</t>
  </si>
  <si>
    <t>Zásyp jam, šachet rýh nebo kolem objektů sypaninou se zhutněním</t>
  </si>
  <si>
    <t xml:space="preserve">5,760-3,168   </t>
  </si>
  <si>
    <t>175101101</t>
  </si>
  <si>
    <t>Obsypání potrubí bez prohození sypaniny z hornin tř. 1 až 4 uloženým do 3 m od kraje výkopu</t>
  </si>
  <si>
    <t xml:space="preserve">((3+6+3)*0,6*0,46)-(0,020*(3+6+3)) "svodná kanalizace   </t>
  </si>
  <si>
    <t>583313400</t>
  </si>
  <si>
    <t>kamenivo těžené drobné frakce 0-4 pr.</t>
  </si>
  <si>
    <t xml:space="preserve">1,89*3,072   </t>
  </si>
  <si>
    <t>451572111</t>
  </si>
  <si>
    <t>Lože pod potrubí otevřený výkop z kameniva drobného těženého</t>
  </si>
  <si>
    <t xml:space="preserve">(3+6+3)*0,6*0,1 "svodná kanalizace   </t>
  </si>
  <si>
    <t>Ostatní konstrukce a práce-bourání</t>
  </si>
  <si>
    <t>R-9709001</t>
  </si>
  <si>
    <t>Stavební výpomoce, pomocné zednické práce a nespecifikované práce</t>
  </si>
  <si>
    <t>721</t>
  </si>
  <si>
    <t>Zdravotechnika - vnitřní kanalizace</t>
  </si>
  <si>
    <t>721173401</t>
  </si>
  <si>
    <t>Potrubí kanalizační plastové svodné systém KG DN 100</t>
  </si>
  <si>
    <t xml:space="preserve">3 "svodná kanalizace   </t>
  </si>
  <si>
    <t>721173402</t>
  </si>
  <si>
    <t>Potrubí kanalizační plastové svodné systém KG DN 125</t>
  </si>
  <si>
    <t xml:space="preserve">6 "svodná kanalizace   </t>
  </si>
  <si>
    <t>721173403</t>
  </si>
  <si>
    <t>Potrubí kanalizační plastové svodné systém KG DN 150</t>
  </si>
  <si>
    <t>721174024</t>
  </si>
  <si>
    <t>Potrubí kanalizační z PP odpadní systém HT DN 70</t>
  </si>
  <si>
    <t xml:space="preserve">3 "odpadní kanalizace   </t>
  </si>
  <si>
    <t>721174025</t>
  </si>
  <si>
    <t>Potrubí kanalizační z PP odpadní systém HT DN 100</t>
  </si>
  <si>
    <t xml:space="preserve">8 "odpadní kanalizace   </t>
  </si>
  <si>
    <t>721174042</t>
  </si>
  <si>
    <t>Potrubí kanalizační z PP připojovací systém HT DN 40</t>
  </si>
  <si>
    <t xml:space="preserve">4 "připojovací kanalizace   </t>
  </si>
  <si>
    <t>721174045</t>
  </si>
  <si>
    <t>Potrubí kanalizační z PP připojovací systém HT DN 100</t>
  </si>
  <si>
    <t xml:space="preserve">3 "připojovací kanalizace   </t>
  </si>
  <si>
    <t>286156030</t>
  </si>
  <si>
    <t>čistící tvarovka HTRE, DN 100</t>
  </si>
  <si>
    <t xml:space="preserve">1 "čistící tvarovky   </t>
  </si>
  <si>
    <t>721194104</t>
  </si>
  <si>
    <t>Vyvedení a upevnění odpadních výpustek DN 40</t>
  </si>
  <si>
    <t xml:space="preserve">1+1+1 "výpustky DN40   </t>
  </si>
  <si>
    <t>721194109</t>
  </si>
  <si>
    <t>Vyvedení a upevnění odpadních výpustek DN 100</t>
  </si>
  <si>
    <t xml:space="preserve">1+1 "výpustky DN100   </t>
  </si>
  <si>
    <t>7212423-R</t>
  </si>
  <si>
    <t>Vtok se zápachovou uzávěrkou HL 21 s přídavným uzávěrem pro suchý stav</t>
  </si>
  <si>
    <t xml:space="preserve">1 "boiler   </t>
  </si>
  <si>
    <t>721273153</t>
  </si>
  <si>
    <t>Hlavice ventilační polypropylen PP DN 110</t>
  </si>
  <si>
    <t xml:space="preserve">1 "odvětrání kanalizace   </t>
  </si>
  <si>
    <t>721290111</t>
  </si>
  <si>
    <t>Zkouška těsnosti potrubí kanalizace vodou do DN 125</t>
  </si>
  <si>
    <t xml:space="preserve">4+3+3+8+6+3   </t>
  </si>
  <si>
    <t>721290112</t>
  </si>
  <si>
    <t>Zkouška těsnosti potrubí kanalizace vodou do DN 200</t>
  </si>
  <si>
    <t xml:space="preserve">3   </t>
  </si>
  <si>
    <t>998721101</t>
  </si>
  <si>
    <t>Přesun hmot tonážní pro vnitřní kanalizace v objektech v do 6 m</t>
  </si>
  <si>
    <t>722</t>
  </si>
  <si>
    <t>Zdravotechnika - vnitřní vodovod</t>
  </si>
  <si>
    <t>722176112</t>
  </si>
  <si>
    <t>Montáž potrubí plastové spojované svary polyfuzně do D 20 mm</t>
  </si>
  <si>
    <t xml:space="preserve">5 "připojovací potrubí   </t>
  </si>
  <si>
    <t>286151520</t>
  </si>
  <si>
    <t>trubka tlaková PPR řada PN 20 20 x 3,4 x 4000 mm</t>
  </si>
  <si>
    <t xml:space="preserve">1,03*5   </t>
  </si>
  <si>
    <t>722176113</t>
  </si>
  <si>
    <t>Montáž potrubí plastové spojované svary polyfuzně do D 25 mm</t>
  </si>
  <si>
    <t xml:space="preserve">8 "připojovací potrubí   </t>
  </si>
  <si>
    <t>286151530</t>
  </si>
  <si>
    <t>trubka tlaková PPR řada PN 20 25 x 4,2 x 4000 mm</t>
  </si>
  <si>
    <t xml:space="preserve">1,03*8   </t>
  </si>
  <si>
    <t>722176114</t>
  </si>
  <si>
    <t>Montáž potrubí plastové spojované svary polyfuzně do D 32 mm</t>
  </si>
  <si>
    <t xml:space="preserve">3 "přívodní potrubí   </t>
  </si>
  <si>
    <t>286151550</t>
  </si>
  <si>
    <t>trubka tlaková PPR řada PN 20 32 x 5,4 x 4000 mm</t>
  </si>
  <si>
    <t xml:space="preserve">1,03*3   </t>
  </si>
  <si>
    <t>286151510</t>
  </si>
  <si>
    <t>tvarovky PPR pro vnitřní rozvod tlakové</t>
  </si>
  <si>
    <t>komplet</t>
  </si>
  <si>
    <t>722181221</t>
  </si>
  <si>
    <t>Ochrana vodovodního potrubí přilepenými tepelně izolačními trubicemi z PE tl do 10 mm DN do 22 mm</t>
  </si>
  <si>
    <t xml:space="preserve">5 "izolace potrubí   </t>
  </si>
  <si>
    <t>722181222</t>
  </si>
  <si>
    <t>Ochrana vodovodního potrubí přilepenými tepelně izolačními trubicemi z PE tl do 10 mm DN do 42 mm</t>
  </si>
  <si>
    <t xml:space="preserve">8+3 "izolace potrubí   </t>
  </si>
  <si>
    <t>722220151</t>
  </si>
  <si>
    <t>Nástěnka závitová plastová PPR PN 20 DN 16 x G 1/2</t>
  </si>
  <si>
    <t xml:space="preserve">1+1 "nástěnky vývody   </t>
  </si>
  <si>
    <t>722220161</t>
  </si>
  <si>
    <t>Nástěnný komplet plastový PPR PN 20 DN 20 x G 1/2</t>
  </si>
  <si>
    <t>soubor</t>
  </si>
  <si>
    <t xml:space="preserve">1+1+1 "nástěnky baterie   </t>
  </si>
  <si>
    <t>722224115</t>
  </si>
  <si>
    <t>Kohout plnicí nebo vypouštěcí G 1/2 PN 10 s jedním závitem</t>
  </si>
  <si>
    <t xml:space="preserve">1 "vypouštění   </t>
  </si>
  <si>
    <t>722231072</t>
  </si>
  <si>
    <t>Ventil zpětný G 1/2 PN 10 do 110°C se dvěma závity</t>
  </si>
  <si>
    <t>722231251</t>
  </si>
  <si>
    <t>Ventil pojistný mosazný G 1/2 PN 6 do 100°C k bojleru s vnitřním x vnějším závitem</t>
  </si>
  <si>
    <t>722232045</t>
  </si>
  <si>
    <t>Kohout kulový přímý G 1 PN 42 do 185°C vnitřní závit</t>
  </si>
  <si>
    <t xml:space="preserve">2 "uzávěry   </t>
  </si>
  <si>
    <t>722262221</t>
  </si>
  <si>
    <t>Vodoměr závitový jednovtokový suchoběžný do 40 °C G 1/2 x 80 mm Qn 1,5 m3/s horizontální</t>
  </si>
  <si>
    <t xml:space="preserve">1 "vodoměr   </t>
  </si>
  <si>
    <t>722290226</t>
  </si>
  <si>
    <t>Zkouška těsnosti vodovodního potrubí závitového do DN 50</t>
  </si>
  <si>
    <t xml:space="preserve">5+8+3   </t>
  </si>
  <si>
    <t>722290234</t>
  </si>
  <si>
    <t>Proplach a dezinfekce vodovodního potrubí do DN 80</t>
  </si>
  <si>
    <t>998722101</t>
  </si>
  <si>
    <t>Přesun hmot tonážní tonážní pro vnitřní vodovod v objektech v do 6 m</t>
  </si>
  <si>
    <t>725</t>
  </si>
  <si>
    <t>Zdravotechnika - zařizovací předměty</t>
  </si>
  <si>
    <t>725112173</t>
  </si>
  <si>
    <t>Kombi klozeti s hlubokým splachováním zvýšený odpad svislý</t>
  </si>
  <si>
    <t>725112182</t>
  </si>
  <si>
    <t>Kombi klozet s úspornou armaturou odpad svislý</t>
  </si>
  <si>
    <t>725211603</t>
  </si>
  <si>
    <t>Umyvadlo keramické připevněné na stěnu šrouby bílé bez krytu na sifon 600 mm - dle výběru investora</t>
  </si>
  <si>
    <t>725211681</t>
  </si>
  <si>
    <t>Umyvadlo keramické zdravotní připevněné na stěnu šrouby bílé 640 mm</t>
  </si>
  <si>
    <t>725532102</t>
  </si>
  <si>
    <t>Elektrický ohřívač zásobníkový akumulační závěsný svislý 15 l / 2 kW</t>
  </si>
  <si>
    <t>725819401</t>
  </si>
  <si>
    <t>Montáž ventilů rohových G 1/2 s připojovací trubičkou</t>
  </si>
  <si>
    <t xml:space="preserve">2*(1+1+1)+2 "rohové ventily   </t>
  </si>
  <si>
    <t>551456330</t>
  </si>
  <si>
    <t>ventil rohový mosazný T 66A 1/2"</t>
  </si>
  <si>
    <t>725822612</t>
  </si>
  <si>
    <t>Baterie umyvadlové stojánkové pákové s výpustí</t>
  </si>
  <si>
    <t>725822613</t>
  </si>
  <si>
    <t>Baterie umyvadlové stojánkové pákové s výpustí, prodloužená páčka</t>
  </si>
  <si>
    <t>725861211</t>
  </si>
  <si>
    <t>Zápachové uzávěrky pro zařizovací předměty umyvadlové chromované s otvíráním odpadu</t>
  </si>
  <si>
    <t>725861312</t>
  </si>
  <si>
    <t>Zápachová uzávěrka pro umyvadlo DN 40 podomítková</t>
  </si>
  <si>
    <t>725980123</t>
  </si>
  <si>
    <t>Dvířka 30/30</t>
  </si>
  <si>
    <t>998725101</t>
  </si>
  <si>
    <t>Přesun hmot tonážní pro zařizovací předměty v objektech v do 6 m</t>
  </si>
  <si>
    <t>R-7250101</t>
  </si>
  <si>
    <t>Sklopné madlo nerez 834 mm pro imobilní - MTZ a dodávka</t>
  </si>
  <si>
    <t>CS ÚRS 2016 01</t>
  </si>
  <si>
    <t>R-7250102</t>
  </si>
  <si>
    <t>Sklopné madlo nerez 834 mm s držákem toal. papíru pro imobilní - MTZ a dodávka</t>
  </si>
  <si>
    <t>R-7250203</t>
  </si>
  <si>
    <t>Pevné madlo nerez 600 mm pro imobilní - MTZ a dodávka</t>
  </si>
  <si>
    <t>R-7250301</t>
  </si>
  <si>
    <t>Sklopné zrcadlo o 10° nerez, nad umyvadlo pro imobilní - MTZ a dodávka</t>
  </si>
  <si>
    <t>1024</t>
  </si>
  <si>
    <t>-412055483</t>
  </si>
  <si>
    <t>-706666443</t>
  </si>
  <si>
    <t>05ZVK - SO 05 vodovod,kanalizace</t>
  </si>
  <si>
    <t xml:space="preserve">    8 - Trubní vedení</t>
  </si>
  <si>
    <t xml:space="preserve">    99 - Přesun hmot</t>
  </si>
  <si>
    <t>131201201</t>
  </si>
  <si>
    <t>Hloubení jam zapažených v hornině tř. 3 objemu do 100 m3</t>
  </si>
  <si>
    <t xml:space="preserve">(1,5*1,5*2,0) "vodovod napojení   </t>
  </si>
  <si>
    <t xml:space="preserve">Součet   </t>
  </si>
  <si>
    <t>132201202</t>
  </si>
  <si>
    <t>Hloubení rýh š do 2000 mm v hornině tř. 3 objemu do 1000 m3</t>
  </si>
  <si>
    <t xml:space="preserve">(65*0,8*1,3) "vodovod   </t>
  </si>
  <si>
    <t xml:space="preserve">(35*1,0*1,5) "kanalizace   </t>
  </si>
  <si>
    <t>151101101</t>
  </si>
  <si>
    <t>Zřízení příložného pažení a rozepření stěn rýh hl do 2 m</t>
  </si>
  <si>
    <t xml:space="preserve">(2*65*1,3) "vodovod   </t>
  </si>
  <si>
    <t xml:space="preserve">(2*35*1,5) "kanalizace   </t>
  </si>
  <si>
    <t xml:space="preserve">(2*(1,5+1,5)*2,0) "objekty   </t>
  </si>
  <si>
    <t>151101111</t>
  </si>
  <si>
    <t>Odstranění příložného pažení a rozepření stěn rýh hl do 2 m</t>
  </si>
  <si>
    <t>151101301</t>
  </si>
  <si>
    <t>Zřízení rozepření stěn při pažení příložném hl do 4 m</t>
  </si>
  <si>
    <t xml:space="preserve">4,5 "hloubené vykopávky jam   </t>
  </si>
  <si>
    <t>151101311</t>
  </si>
  <si>
    <t>Odstranění rozepření stěn při pažení příložném hl do 4 m</t>
  </si>
  <si>
    <t xml:space="preserve">4,5+120,1 "hloubené vykopávky   </t>
  </si>
  <si>
    <t xml:space="preserve">8,925 "lože   </t>
  </si>
  <si>
    <t xml:space="preserve">33,685 "obsypy   </t>
  </si>
  <si>
    <t xml:space="preserve">0,020*35 "potrubí   </t>
  </si>
  <si>
    <t xml:space="preserve">4,500+120,100 "výkopky   </t>
  </si>
  <si>
    <t xml:space="preserve">43,31 "vodorovný přesun   </t>
  </si>
  <si>
    <t xml:space="preserve">(65*0,8*0,33)+(1,5*1,5*0,5) "vodovod   </t>
  </si>
  <si>
    <t xml:space="preserve">(35*1,0*0,46)-(0,020*35) "kanalizace   </t>
  </si>
  <si>
    <t xml:space="preserve">1,89*33,685   </t>
  </si>
  <si>
    <t>583/01</t>
  </si>
  <si>
    <t>vyhledávací vodič CYKY 4mm</t>
  </si>
  <si>
    <t xml:space="preserve">1,2*(65) "vodovod   </t>
  </si>
  <si>
    <t>583/02</t>
  </si>
  <si>
    <t>ochranná folie</t>
  </si>
  <si>
    <t xml:space="preserve">(65) "vodovod   </t>
  </si>
  <si>
    <t xml:space="preserve">(65*0,8*0,1)+(1,5*1,5*0,1) "vodovod   </t>
  </si>
  <si>
    <t xml:space="preserve">(35*1,0*0,1) "kanalizace   </t>
  </si>
  <si>
    <t>Trubní vedení</t>
  </si>
  <si>
    <t>871161121</t>
  </si>
  <si>
    <t>Montáž potrubí z trubek z tlakového polyetylénu otevřený výkop svařovaných vnější průměr 32 mm</t>
  </si>
  <si>
    <t xml:space="preserve">65 "vodovodní přípojka   </t>
  </si>
  <si>
    <t>286131100</t>
  </si>
  <si>
    <t>potrubí vodovodní PE100 PN16 SDR11 6 m, 100 m, 32 x 3,0 mm</t>
  </si>
  <si>
    <t xml:space="preserve">1,015*65   </t>
  </si>
  <si>
    <t>871315221</t>
  </si>
  <si>
    <t>Kanalizační potrubí z tvrdého PVC-systém KG tuhost třídy SN8 DN150</t>
  </si>
  <si>
    <t xml:space="preserve">35 "kanalizace   </t>
  </si>
  <si>
    <t>891173111</t>
  </si>
  <si>
    <t>Montáž vodovodního ventilu hlavního pro přípojky DN 32</t>
  </si>
  <si>
    <t>280000103216</t>
  </si>
  <si>
    <t>ŠOUPÁTKO ISO DOMOVNÍ PŘÍPOJKY DN 32-5/4"</t>
  </si>
  <si>
    <t>960103400000</t>
  </si>
  <si>
    <t>SOUPRAVA ZEMNÍ TELESKOPICKÁ DOM. ŠOUPÁTKA-1,3-1,8 DN 3/4"-2" (1,3-1,8m)</t>
  </si>
  <si>
    <t>891269111</t>
  </si>
  <si>
    <t>Montáž navrtávacích pasů na potrubí z jakýchkoli trub DN 100</t>
  </si>
  <si>
    <t>531011005416</t>
  </si>
  <si>
    <t>PAS NAVRTÁVACÍ UZAVÍRACÍ PRO PVC POTRUBÍ DN 110-5/4''</t>
  </si>
  <si>
    <t>899401111</t>
  </si>
  <si>
    <t>Osazení poklopů litinových ventilových</t>
  </si>
  <si>
    <t>348100000000</t>
  </si>
  <si>
    <t>PODKLAD. DESKA UNI</t>
  </si>
  <si>
    <t>155000000000</t>
  </si>
  <si>
    <t>POKLOP ULIČNÍ LEHKÝ DN VODA</t>
  </si>
  <si>
    <t>892000002</t>
  </si>
  <si>
    <t>Napojení na kanalizační stoku</t>
  </si>
  <si>
    <t>892000004</t>
  </si>
  <si>
    <t>Napojení svodu vnitřní kanalizace</t>
  </si>
  <si>
    <t>892000012</t>
  </si>
  <si>
    <t>Zaměření trasy potrubí</t>
  </si>
  <si>
    <t xml:space="preserve">65+35   </t>
  </si>
  <si>
    <t>892221111</t>
  </si>
  <si>
    <t>Zkouška těsnosti kanalizačního potrubí</t>
  </si>
  <si>
    <t xml:space="preserve">35   </t>
  </si>
  <si>
    <t>892233111</t>
  </si>
  <si>
    <t>Proplach a desinfekce vodovodního potrubí DN od 40 do 70</t>
  </si>
  <si>
    <t xml:space="preserve">65   </t>
  </si>
  <si>
    <t>894812213</t>
  </si>
  <si>
    <t>Revizní a čistící šachta z PP šachtové dno DN 425/150 pravý a levý přítok</t>
  </si>
  <si>
    <t>894812231</t>
  </si>
  <si>
    <t>Revizní a čistící šachta z PP DN 425 šachtová roura korugovaná bez hrdla světlé hloubky 1500 mm</t>
  </si>
  <si>
    <t>894812241</t>
  </si>
  <si>
    <t>Revizní a čistící šachta z PP DN 425 šachtová roura teleskopická světlé hloubky 375 mm</t>
  </si>
  <si>
    <t>894812249</t>
  </si>
  <si>
    <t>Příplatek k rourám revizní a čistící šachty z PP DN 425 za uříznutí šachtové roury</t>
  </si>
  <si>
    <t>894812256</t>
  </si>
  <si>
    <t>Revizní a čistící šachta z PP DN 425 poklop plastový pochůzí s rámem</t>
  </si>
  <si>
    <t>pc.871006</t>
  </si>
  <si>
    <t>Plastové flexibilní ochranné potrubí D 63 mm ( pro vodovodní potrubí )</t>
  </si>
  <si>
    <t>998276101</t>
  </si>
  <si>
    <t>Přesun hmot pro trubní vedení z trub z plastických hmot otevřený výkop</t>
  </si>
  <si>
    <t>351334850</t>
  </si>
  <si>
    <t>-452226983</t>
  </si>
  <si>
    <t>05ZEL - SO 05 Elektroinstalace</t>
  </si>
  <si>
    <t>D1 - Dodávky rozváděčů dle výkresové dokumentace</t>
  </si>
  <si>
    <t>D2 - Instalační trubky a krabice včetně montáže, prořezu a podružného materiálu</t>
  </si>
  <si>
    <t>D3 - Svítidla včetně montáže,zdrojů, předřadníků, recyklace,</t>
  </si>
  <si>
    <t>D4 - Uzemňovací vedení včetně montážních prací a ukončení</t>
  </si>
  <si>
    <t>D5 - VZD</t>
  </si>
  <si>
    <t>D6 - Hodinové zúčtovací sazby</t>
  </si>
  <si>
    <t>Dodávky rozváděčů dle výkresové dokumentace</t>
  </si>
  <si>
    <t>Pol64</t>
  </si>
  <si>
    <t>rozvodnice- R1</t>
  </si>
  <si>
    <t>Pol65</t>
  </si>
  <si>
    <t>Výrobní dokumentace rozváděčů</t>
  </si>
  <si>
    <t>D2</t>
  </si>
  <si>
    <t>Instalační trubky a krabice včetně montáže, prořezu a podružného materiálu</t>
  </si>
  <si>
    <t>Pol66</t>
  </si>
  <si>
    <t>Krabice rozbočná pod omítku</t>
  </si>
  <si>
    <t>Pol67</t>
  </si>
  <si>
    <t>Instalační chránička ohebná korungovaná.</t>
  </si>
  <si>
    <t>D3</t>
  </si>
  <si>
    <t>Svítidla včetně montáže,zdrojů, předřadníků, recyklace,</t>
  </si>
  <si>
    <t>Pol68</t>
  </si>
  <si>
    <t>svítidla LED 20W přisazená nástěnná a stropní s mikrovlným senzorem pohybu</t>
  </si>
  <si>
    <t>Pol70</t>
  </si>
  <si>
    <t>Kabel CYKY J3x1,5</t>
  </si>
  <si>
    <t>Pol71</t>
  </si>
  <si>
    <t>Kabel CYKY J5x2,5</t>
  </si>
  <si>
    <t>Pol72</t>
  </si>
  <si>
    <t>Kabel CYKY J3x2,5</t>
  </si>
  <si>
    <t>D4</t>
  </si>
  <si>
    <t>Uzemňovací vedení včetně montážních prací a ukončení</t>
  </si>
  <si>
    <t>Pol73</t>
  </si>
  <si>
    <t>Vodič jednožilový 1-CE R 1x4 žlutozelený</t>
  </si>
  <si>
    <t>Pol74</t>
  </si>
  <si>
    <t>Uzemňovací pásek FeZn 30 x4</t>
  </si>
  <si>
    <t>D5</t>
  </si>
  <si>
    <t>VZD</t>
  </si>
  <si>
    <t>Pol75</t>
  </si>
  <si>
    <t>Vetilátory s doběhem a pohybovým spínačem</t>
  </si>
  <si>
    <t>Pol76</t>
  </si>
  <si>
    <t>EL přímotop 500 W</t>
  </si>
  <si>
    <t>D6</t>
  </si>
  <si>
    <t>Hodinové zúčtovací sazby</t>
  </si>
  <si>
    <t>Pol77</t>
  </si>
  <si>
    <t>Revizní technik,</t>
  </si>
  <si>
    <t>06Z - SO 06 WC Pacákovy sady</t>
  </si>
  <si>
    <t>001 - Zemní práce</t>
  </si>
  <si>
    <t>002 - Základy</t>
  </si>
  <si>
    <t>003 - Svislé konstrukce</t>
  </si>
  <si>
    <t>005 - Komunikace</t>
  </si>
  <si>
    <t>006 - Úpravy povrchu</t>
  </si>
  <si>
    <t>009 - Ostatní konstrukce a práce</t>
  </si>
  <si>
    <t>021 - Silnoproud</t>
  </si>
  <si>
    <t>099 - Přesun hmot HSV</t>
  </si>
  <si>
    <t>711 - Izolace proti vodě</t>
  </si>
  <si>
    <t>721 - Vnitřní kanalizace</t>
  </si>
  <si>
    <t>722 - Vnitřní vodovod</t>
  </si>
  <si>
    <t>725 - Zařizovací předměty</t>
  </si>
  <si>
    <t>726 - Instalační prefabrikáty</t>
  </si>
  <si>
    <t>764 - Konstrukce klempířské</t>
  </si>
  <si>
    <t>766 - Konstrukce truhlářské</t>
  </si>
  <si>
    <t>767 - Konstrukce zámečnické</t>
  </si>
  <si>
    <t>771 - Podlahy z dlaždic</t>
  </si>
  <si>
    <t>781 - Obklady keramické</t>
  </si>
  <si>
    <t>783 - Nátěry</t>
  </si>
  <si>
    <t>784 - Malby</t>
  </si>
  <si>
    <t>V04 - Inženýrská činnost</t>
  </si>
  <si>
    <t>001</t>
  </si>
  <si>
    <t>120901103</t>
  </si>
  <si>
    <t>Bourání konstrukcí v odkopávkách a prokopávkách, korytech vodotečí, melioračních kanálech - ručně s přemístěním suti na hromady na vzdálenost do 20 m nebo s naložením na dopravní prostředek ze zdiva cihelného nebo smíšeného na maltu cementovou</t>
  </si>
  <si>
    <t>0,2*1,66*2,50</t>
  </si>
  <si>
    <t>131101101</t>
  </si>
  <si>
    <t>Hloubení nezapažených jam a zářezů s urovnáním dna do předepsaného profilu a spádu v horninách tř. 1 a 2 do 100 m3</t>
  </si>
  <si>
    <t>1,8*2*0,5</t>
  </si>
  <si>
    <t>162401101</t>
  </si>
  <si>
    <t>Vodorovné přemístění výkopku nebo sypaniny po suchu na obvyklém dopravním prostředku, bez naložení výkopku, avšak se složením bez rozhrnutí z horniny tř. 1 až 4 na vzdálenost přes 1 000 do 1 500 m</t>
  </si>
  <si>
    <t>979083113</t>
  </si>
  <si>
    <t>Vodorovné přemístění suti na skládku s naložením na dopravní prostředek a složením přes 1000 do 2000 m</t>
  </si>
  <si>
    <t>Uložení sypaniny poplatek za uložení sypaniny na skládce (skládkovné)</t>
  </si>
  <si>
    <t>979098203</t>
  </si>
  <si>
    <t>Poplatek za uložení stavebního odpadu na skládce (skládkovné) z keramických materiálů</t>
  </si>
  <si>
    <t>002</t>
  </si>
  <si>
    <t>Základy</t>
  </si>
  <si>
    <t>273321411</t>
  </si>
  <si>
    <t>Základy z betonu železového (bez výztuže) desky z betonu bez zvláštních nároků na vliv prostředí (X0, XC) tř. C 20/25</t>
  </si>
  <si>
    <t>1,3*1,9*0,3</t>
  </si>
  <si>
    <t>273362021</t>
  </si>
  <si>
    <t>Výztuž základů desek ze svařovaných sítí z drátů typu KARI</t>
  </si>
  <si>
    <t>568777101</t>
  </si>
  <si>
    <t>Chráničky pro rozvody plošiny - dle instrukcí montáže</t>
  </si>
  <si>
    <t>003</t>
  </si>
  <si>
    <t>Svislé konstrukce</t>
  </si>
  <si>
    <t>310239211</t>
  </si>
  <si>
    <t>Zazdívka otvorů ve zdivu nadzákladovém cihlami pálenými plochy přes 1 m2 do 4 m2 na maltu vápenocementovou</t>
  </si>
  <si>
    <t>0,94*0,83*0,45</t>
  </si>
  <si>
    <t>342272323</t>
  </si>
  <si>
    <t>Příčky z pórobetonových přesných příčkovek (YTONG) hladkých, objemové hmotnosti 500 kg/m3 na tenké maltové lože, tloušťky příčky 100 mm</t>
  </si>
  <si>
    <t>1,66*2,2</t>
  </si>
  <si>
    <t>005</t>
  </si>
  <si>
    <t>Komunikace</t>
  </si>
  <si>
    <t>564261111</t>
  </si>
  <si>
    <t>Podklad nebo podsyp ze štěrkopísku ŠP s rozprostřením, vlhčením a zhutněním, po zhutnění tl. 200 mm</t>
  </si>
  <si>
    <t>1,7*1,9</t>
  </si>
  <si>
    <t>567114113</t>
  </si>
  <si>
    <t>Podklad z podkladového betonu PB tř. PB III (C 12/15) tl. 100 mm</t>
  </si>
  <si>
    <t>593151132</t>
  </si>
  <si>
    <t>Kryt komunikací pro pěší z recyklované pryže ze zámkových dlaždic, velikosti 200x165 mm kladených na předem vyrovnaný podklad z betonu nebo asfaltu lepených celoplošně barevných - červených</t>
  </si>
  <si>
    <t>006</t>
  </si>
  <si>
    <t>Úpravy povrchu</t>
  </si>
  <si>
    <t>642944121</t>
  </si>
  <si>
    <t>Osazení ocelových dveřních zárubní lisovaných nebo z úhelníků dodatečně s vybetonováním prahu, plochy do 2,5 m2</t>
  </si>
  <si>
    <t>622331121</t>
  </si>
  <si>
    <t>Omítka cementová vnějších ploch nanášená ručně jednovrstvá, tloušťky do 15 mm hladká stěn</t>
  </si>
  <si>
    <t>622511011</t>
  </si>
  <si>
    <t>Omítka tenkovrstvá akrylátová vnějších ploch probarvená, včetně penetrace podkladu zrnitá, tloušťky 1,5 mm stěn</t>
  </si>
  <si>
    <t>612331141</t>
  </si>
  <si>
    <t>Omítka cementová vnitřních ploch nanášená ručně dvouvrstvá, tloušťky jádrové omítky do 10 mm a tloušťky štuku do 3 mm štuková plstí hlazená svislých konstrukcí stěn</t>
  </si>
  <si>
    <t>612325421</t>
  </si>
  <si>
    <t>Oprava vápenocementové nebo vápenné omítky vnitřních ploch štukové dvouvrstvé, tloušťky do 20 mm stěn, v rozsahu opravované plochy do 10%</t>
  </si>
  <si>
    <t>2*3</t>
  </si>
  <si>
    <t>612325403</t>
  </si>
  <si>
    <t>Oprava vápenocementové nebo vápenné omítky vnitřních ploch hrubé, tloušťky do 20 mm stěn, v rozsahu opravované plochy přes 30 do 50%</t>
  </si>
  <si>
    <t>3,56*2,2*2</t>
  </si>
  <si>
    <t>632450131</t>
  </si>
  <si>
    <t>Potěr cementový vyrovnávací ze suchých směsí v ploše o průměrné (střední) tl. od 10 do 20 mm</t>
  </si>
  <si>
    <t>612142001</t>
  </si>
  <si>
    <t>Potažení vnitřních ploch pletivem v ploše nebo pruzích, na plném podkladu sklovláknitým vtlačením do tmelu stěn</t>
  </si>
  <si>
    <t>1,66*2,2*2</t>
  </si>
  <si>
    <t>Potažení vnitřních ploch štukem tloušťky do 3 mm svislých konstrukcí stěn</t>
  </si>
  <si>
    <t>009</t>
  </si>
  <si>
    <t>Ostatní konstrukce a práce</t>
  </si>
  <si>
    <t>965081343</t>
  </si>
  <si>
    <t>Bourání podlah ostatních bez podkladního lože nebo mazaniny z dlaždic s jakoukoliv výplní spár betonových, teracových nebo čedičových tl. do 40 mm, plochy přes 1 m2</t>
  </si>
  <si>
    <t>Vybourání kovových rámů oken s křídly, dveřních zárubní, vrat, stěn, ostění nebo obkladů dveřních zárubní, plochy do 2 m2</t>
  </si>
  <si>
    <t>0,94*0,83+0,9*2,1*4</t>
  </si>
  <si>
    <t>931992111</t>
  </si>
  <si>
    <t>Výplň dilatačních spár z polystyrenu pěnového, tloušťky 20 mm</t>
  </si>
  <si>
    <t>905645800</t>
  </si>
  <si>
    <t>Výtahová plošina včetně montáže, revize a odzkoušení</t>
  </si>
  <si>
    <t>CS ÚRS 201501</t>
  </si>
  <si>
    <t>965081213</t>
  </si>
  <si>
    <t>Bourání podlah ostatních bez podkladního lože nebo mazaniny z dlaždic s jakoukoliv výplní spár keramických nebo xylolitových tl. do 10 mm, plochy přes 1 m2</t>
  </si>
  <si>
    <t>1,66*2,5+1,66*1,1</t>
  </si>
  <si>
    <t>978059311</t>
  </si>
  <si>
    <t>Odsekání obkladů stěn včetně otlučení podkladní omítky až na zdivo z dlaždic z čediče přes 1 m2</t>
  </si>
  <si>
    <t>2,51*1,8+1,1*1,8*2</t>
  </si>
  <si>
    <t>1,66*1,8*4</t>
  </si>
  <si>
    <t>021</t>
  </si>
  <si>
    <t>Silnoproud</t>
  </si>
  <si>
    <t>210191026</t>
  </si>
  <si>
    <t>Montáž rozvaděčů - úprava rozvaděče pro připojení plošiny</t>
  </si>
  <si>
    <t>CS ÚRS 2015 01</t>
  </si>
  <si>
    <t>210545658</t>
  </si>
  <si>
    <t>Přívod el. k plošině včetně lišt</t>
  </si>
  <si>
    <t>210545001</t>
  </si>
  <si>
    <t>Revize</t>
  </si>
  <si>
    <t>099</t>
  </si>
  <si>
    <t>Přesun hmot HSV</t>
  </si>
  <si>
    <t>998011002</t>
  </si>
  <si>
    <t>Přesun hmot pro budovy občanské výstavby, bydlení, výrobu a služby s nosnou svislou konstrukcí zděnou z cihel, tvárnic nebo kamene vodorovná dopravní vzdálenost do 100 m pro budovy výšky přes 6 do 12 m</t>
  </si>
  <si>
    <t>Izolace proti vodě</t>
  </si>
  <si>
    <t>711411052</t>
  </si>
  <si>
    <t>Provedení izolace proti povrchové a podpovrchové tlakové vodě natěradly a tmely za studena na ploše vodorovné V trojnásobným nátěrem tekutou lepenkou</t>
  </si>
  <si>
    <t>Přesun hmot pro izolace proti vodě, vlhkosti a plynům stanovený procentní sazbou z ceny vodorovná dopravní vzdálenost do 50 m v objektech výšky do 6 m</t>
  </si>
  <si>
    <t>Vnitřní kanalizace</t>
  </si>
  <si>
    <t>721171808</t>
  </si>
  <si>
    <t>Demontáž potrubí z novodurových trub odpadních nebo připojovacích přes 75 do D 114</t>
  </si>
  <si>
    <t>Potrubí z plastových trub HT Systém (polypropylenové PPs) odpadní (svislé) DN 100</t>
  </si>
  <si>
    <t>Potrubí z plastových trub HT Systém (polypropylenové PPs) připojovací DN 40</t>
  </si>
  <si>
    <t>Potrubí z plastových trub HT Systém (polypropylenové PPs) připojovací DN 100</t>
  </si>
  <si>
    <t>Vyměření přípojek na potrubí vyvedení a upevnění odpadních výpustek DN 40</t>
  </si>
  <si>
    <t>Vyměření přípojek na potrubí vyvedení a upevnění odpadních výpustek DN 100</t>
  </si>
  <si>
    <t>998721201</t>
  </si>
  <si>
    <t>Přesun hmot pro vnitřní kanalizace stanovený procentní sazbou z ceny vodorovná dopravní vzdálenost do 50 m v objektech výšky do 6 m</t>
  </si>
  <si>
    <t>Vnitřní vodovod</t>
  </si>
  <si>
    <t>722130801</t>
  </si>
  <si>
    <t>Demontáž potrubí z ocelových trubek pozinkovaných závitových do DN 25</t>
  </si>
  <si>
    <t>722174022</t>
  </si>
  <si>
    <t>Potrubí z plastových trubek z polypropylenu (PPR) svařovaných polyfuzně PN 20 (SDR 6) D 20 x 3,4</t>
  </si>
  <si>
    <t>722174023</t>
  </si>
  <si>
    <t>Potrubí z plastových trubek z polypropylenu (PPR) svařovaných polyfuzně PN 20 (SDR 6) D 25 x 4,2</t>
  </si>
  <si>
    <t>722220152</t>
  </si>
  <si>
    <t>Armatury s jedním závitem plastové (PPR) PN 20 (SDR 6) DN 20 x G 1/2</t>
  </si>
  <si>
    <t>722181211</t>
  </si>
  <si>
    <t>Ochrana potrubí tepelně izolačními trubicemi z pěnového polyetylenu PE přilepenými v příčných a podélných spojích, tloušťky izolace do 6 mm, vnitřního průměru DN do 22 mm</t>
  </si>
  <si>
    <t>722181212</t>
  </si>
  <si>
    <t>Ochrana potrubí tepelně izolačními trubicemi z pěnového polyetylenu PE přilepenými v příčných a podélných spojích, tloušťky izolace do 6 mm, vnitřního průměru DN přes 22 do 32 mm</t>
  </si>
  <si>
    <t>722181231</t>
  </si>
  <si>
    <t>Ochrana potrubí tepelně izolačními trubicemi z pěnového polyetylenu PE přilepenými v příčných a podélných spojích, tloušťky izolace přes 10 do 15 mm, vnitřního průměru DN do 22 mm</t>
  </si>
  <si>
    <t>Zkoušky, proplach a desinfekce vodovodního potrubí zkoušky těsnosti vodovodního potrubí závitového do DN 50</t>
  </si>
  <si>
    <t>998722201</t>
  </si>
  <si>
    <t>Přesun hmot pro vnitřní vodovod stanovený procentní sazbou z ceny vodorovná dopravní vzdálenost do 50 m v objektech výšky do 6 m</t>
  </si>
  <si>
    <t>Zařizovací předměty</t>
  </si>
  <si>
    <t>725110811</t>
  </si>
  <si>
    <t>Demontáž klozetů splachovacích s nádrží nebo tlakovým splachovačem</t>
  </si>
  <si>
    <t>725210821</t>
  </si>
  <si>
    <t>Demontáž umyvadel bez výtokových armatur umyvadel</t>
  </si>
  <si>
    <t>725230811</t>
  </si>
  <si>
    <t>Demontáž bidetů diturvitových</t>
  </si>
  <si>
    <t>725820802</t>
  </si>
  <si>
    <t>Demontáž baterií stojánkových do 1 otvoru</t>
  </si>
  <si>
    <t>Zápachové uzávěrky zařizovacích předmětů pro umyvadla podomítkové DN 40/50 (HL134)</t>
  </si>
  <si>
    <t>Umyvadla keramická bez výtokových armatur zdravotní se zápachovou uzávěrkou připevněná na stěnu šrouby bílá 640 mm</t>
  </si>
  <si>
    <t>725112021</t>
  </si>
  <si>
    <t>Zařízení záchodů klozety keramické závěsné na nosné stěny s hlubokým splachováním odpad vodorovný</t>
  </si>
  <si>
    <t>725291712</t>
  </si>
  <si>
    <t>Doplňky zařízení koupelen a záchodů smaltované madla krakorcová, délky 834 mm</t>
  </si>
  <si>
    <t>725291722</t>
  </si>
  <si>
    <t>Doplňky zařízení koupelen a záchodů smaltované madla krakorcová sklopná, délky 834 mm</t>
  </si>
  <si>
    <t>725291702</t>
  </si>
  <si>
    <t>Doplňky zařízení koupelen a záchodů smaltované madla rovná, délky 400 mm</t>
  </si>
  <si>
    <t>725291703</t>
  </si>
  <si>
    <t>Doplňky zařízení koupelen a záchodů smaltované madla rovná, délky 500 mm</t>
  </si>
  <si>
    <t>725291311</t>
  </si>
  <si>
    <t>Doplňky zařízení koupelen a záchodů keramické věšák trojitý</t>
  </si>
  <si>
    <t>725291411</t>
  </si>
  <si>
    <t>Doplňky zařízení koupelen a záchodů keramické držák na toaletní papír</t>
  </si>
  <si>
    <t>725291511</t>
  </si>
  <si>
    <t>Doplňky zařízení koupelen a záchodů plastové dávkovač tekutého mýdla na 350 ml</t>
  </si>
  <si>
    <t>725291631</t>
  </si>
  <si>
    <t>Doplňky zařízení koupelen a záchodů nerezové zásobník papírových ručníků</t>
  </si>
  <si>
    <t>725291708</t>
  </si>
  <si>
    <t>Doplňky zařízení koupelen a záchodů smaltované madla rovná, délky 1000 mm</t>
  </si>
  <si>
    <t>998725201</t>
  </si>
  <si>
    <t>Přesun hmot pro zařizovací předměty stanovený procentní sazbou z ceny vodorovná dopravní vzdálenost do 50 m v objektech výšky do 6 m</t>
  </si>
  <si>
    <t>726</t>
  </si>
  <si>
    <t>Instalační prefabrikáty</t>
  </si>
  <si>
    <t>726111032</t>
  </si>
  <si>
    <t>Předstěnové instalační systémy pro zazdění do masivních zděných konstrukcí pro závěsné klozety ovládání zepředu, stavební výška 1200 mm</t>
  </si>
  <si>
    <t>726191001</t>
  </si>
  <si>
    <t>Ostatní příslušenství instalačních systémů zvukoizolační souprava pro WC a bidet</t>
  </si>
  <si>
    <t>726111245</t>
  </si>
  <si>
    <t>Instalační předstěna - oddálené pneumatické ovládání pro imobilní konstrukce</t>
  </si>
  <si>
    <t>764342211</t>
  </si>
  <si>
    <t>Odvětrání střešních plášťů ventilační turbínou z Al plechu střech plochých, průměru do 250 mm</t>
  </si>
  <si>
    <t>Přesun hmot pro konstrukce klempířské stanovený procentní sazbou z ceny vodorovná dopravní vzdálenost do 50 m v objektech výšky do 6 m</t>
  </si>
  <si>
    <t>766660071</t>
  </si>
  <si>
    <t>Montáž dveřních křídel dřevěných nebo plastových otevíravých do ocelové zárubně z masivního dřeva bez polodrážky jednokřídlových, šířky do 800 mm</t>
  </si>
  <si>
    <t>766660001</t>
  </si>
  <si>
    <t>Montáž dveřních křídel dřevěných nebo plastových otevíravých do ocelové zárubně povrchově upravených jednokřídlových, šířky do 800 mm</t>
  </si>
  <si>
    <t>61173132</t>
  </si>
  <si>
    <t>Dveře dřevěné vchodové palubkové model C 80x197 cm</t>
  </si>
  <si>
    <t>61160126</t>
  </si>
  <si>
    <t>Dveře dřevěné vnitřní hladké plné 1křídlové bílé 60x197 cm</t>
  </si>
  <si>
    <t>61160192</t>
  </si>
  <si>
    <t>Dveře dřevěné vnitřní hladké plné 1křídlové bílé 80x197 cm</t>
  </si>
  <si>
    <t>Přesun hmot pro konstrukce truhlářské stanovený procentní sazbou z ceny vodorovná dopravní vzdálenost do 50 m v objektech výšky do 6 m</t>
  </si>
  <si>
    <t>767</t>
  </si>
  <si>
    <t>Konstrukce zámečnické</t>
  </si>
  <si>
    <t>767995104</t>
  </si>
  <si>
    <t>Montáž ostatních atypických zámečnických konstrukcí hmotnosti přes 20 do 50 kg</t>
  </si>
  <si>
    <t>39+32</t>
  </si>
  <si>
    <t>767995107</t>
  </si>
  <si>
    <t>Montáž ostatních atypických zámečnických konstrukcí hmotnosti přes 250 do 500 kg</t>
  </si>
  <si>
    <t>55+142+117</t>
  </si>
  <si>
    <t>767000001</t>
  </si>
  <si>
    <t>Výroba zábradlí Z1 + Z2</t>
  </si>
  <si>
    <t>767000002</t>
  </si>
  <si>
    <t>Výroba nájezdové plošiny</t>
  </si>
  <si>
    <t>998767201</t>
  </si>
  <si>
    <t>Přesun hmot pro zámečnické konstrukce stanovený procentní sazbou z ceny vodorovná dopravní vzdálenost do 50 m v objektech výšky do 6 m</t>
  </si>
  <si>
    <t>771571113</t>
  </si>
  <si>
    <t>Montáž podlah z dlaždic keramických kladených do malty režných nebo glazovaných hladkých přes 9 do 12 ks/ m2</t>
  </si>
  <si>
    <t>1,7*2,5</t>
  </si>
  <si>
    <t>59761409</t>
  </si>
  <si>
    <t>Dlaždice keramické slinuté neglazované mrazuvzdorné</t>
  </si>
  <si>
    <t>Přesun hmot pro podlahy z dlaždic stanovený procentní sazbou z ceny vodorovná dopravní vzdálenost do 50 m v objektech výšky do 6 m</t>
  </si>
  <si>
    <t>Obklady keramické</t>
  </si>
  <si>
    <t>781474114</t>
  </si>
  <si>
    <t>Montáž obkladů vnitřních stěn z dlaždic keramických lepených flexibilním lepidlem režných nebo glazovaných hladkých přes 19 do 22 ks/m2</t>
  </si>
  <si>
    <t>59761010</t>
  </si>
  <si>
    <t>Obkládačky keramické</t>
  </si>
  <si>
    <t>Přesun hmot pro obklady keramické stanovený procentní sazbou z ceny vodorovná dopravní vzdálenost do 50 m v objektech výšky do 6 m</t>
  </si>
  <si>
    <t>Nátěry</t>
  </si>
  <si>
    <t>783121119</t>
  </si>
  <si>
    <t>Nátěry ocelových konstrukcí syntetické na vzduchu schnoucí dražšími barvami (např. Düfa, …) konstrukcí těžkých "A" lesklý povrch 3x antikorozní, 1x základní 3x email</t>
  </si>
  <si>
    <t>Malby</t>
  </si>
  <si>
    <t>784453651</t>
  </si>
  <si>
    <t>Malby z malířských směsí PRIMALEX tekutých disperzních tónované omyvatelné, dvojnásobné s penetračním nátěrem v místnostech výšky do 3,80 m</t>
  </si>
  <si>
    <t>(2*(2,51+0,95)+1,66*4*2,3)*2,3</t>
  </si>
  <si>
    <t>(1,46*4+0,95*4+1,96*2+2*2+4,8*2+3,5*2,3*2+2*2)*2,3</t>
  </si>
  <si>
    <t>1,5+4,3+4+2,4+1,4+12+2,3+2</t>
  </si>
  <si>
    <t>V04</t>
  </si>
  <si>
    <t>Inženýrská činnost</t>
  </si>
  <si>
    <t>044002000</t>
  </si>
  <si>
    <t>Hlavní tituly průvodních činností a nákladů inženýrská činnost revize</t>
  </si>
  <si>
    <t>07</t>
  </si>
  <si>
    <t xml:space="preserve">07Z - SO 07  Oprava opěrných zdí pod Vlašským dvorem et.1a</t>
  </si>
  <si>
    <t>07Z03 - Vedlejší náklady</t>
  </si>
  <si>
    <t xml:space="preserve">    VRN1 - Průzkumné, geodetické a projektové práce</t>
  </si>
  <si>
    <t>VRN1</t>
  </si>
  <si>
    <t>Průzkumné, geodetické a projektové práce</t>
  </si>
  <si>
    <t>-1605139353</t>
  </si>
  <si>
    <t>013254000</t>
  </si>
  <si>
    <t>Dokumentace skutečného provedení stavby</t>
  </si>
  <si>
    <t>336622228</t>
  </si>
  <si>
    <t>032103000</t>
  </si>
  <si>
    <t>Náklady na stavební buňky</t>
  </si>
  <si>
    <t>1932488244</t>
  </si>
  <si>
    <t>032503000</t>
  </si>
  <si>
    <t>Skládky na staveništi</t>
  </si>
  <si>
    <t>1386522166</t>
  </si>
  <si>
    <t>032903000</t>
  </si>
  <si>
    <t>Náklady na provoz a údržbu vybavení staveniště</t>
  </si>
  <si>
    <t>2136678632</t>
  </si>
  <si>
    <t>033002000</t>
  </si>
  <si>
    <t>Připojení staveniště na inženýrské sítě</t>
  </si>
  <si>
    <t>1826068331</t>
  </si>
  <si>
    <t>034203000</t>
  </si>
  <si>
    <t>Oplocení staveniště</t>
  </si>
  <si>
    <t>1985572778</t>
  </si>
  <si>
    <t>039103000</t>
  </si>
  <si>
    <t>Rozebrání, bourání a odvoz zařízení staveniště</t>
  </si>
  <si>
    <t>1838107646</t>
  </si>
  <si>
    <t>07201 - Opěrná zeď 19a</t>
  </si>
  <si>
    <t>24205</t>
  </si>
  <si>
    <t>CZ-CPV:</t>
  </si>
  <si>
    <t>45000000-7</t>
  </si>
  <si>
    <t>CZ-CPA:</t>
  </si>
  <si>
    <t>42.99.19</t>
  </si>
  <si>
    <t xml:space="preserve">    3 - Svislé a kompletní konstrukce </t>
  </si>
  <si>
    <t xml:space="preserve">    99 - Přesun hmot HSV</t>
  </si>
  <si>
    <t xml:space="preserve">    782 - Dokončovací práce a obklady z kamene</t>
  </si>
  <si>
    <t>181301101</t>
  </si>
  <si>
    <t>Rozprostření ornice tl vrstvy do 100 mm pl do 500 m2 v rovině nebo ve svahu do 1:5</t>
  </si>
  <si>
    <t>-2044402704</t>
  </si>
  <si>
    <t>181951102</t>
  </si>
  <si>
    <t>Úprava pláně v hornině tř. 1 až 4 se zhutněním</t>
  </si>
  <si>
    <t>969061259</t>
  </si>
  <si>
    <t>87,7*3</t>
  </si>
  <si>
    <t>222111112</t>
  </si>
  <si>
    <t>Vrty pro odvodnění D do 56 mm úklon do 45° hor. I a II</t>
  </si>
  <si>
    <t>98126145</t>
  </si>
  <si>
    <t>225112114</t>
  </si>
  <si>
    <t>Maloprofilové vrty jádrové průměru do 56 mm úklonu přes 45 st. v hl 0 až 25 m v hornině tř. III a IV</t>
  </si>
  <si>
    <t>560562498</t>
  </si>
  <si>
    <t>281602111</t>
  </si>
  <si>
    <t>Injektování povrchové s dvojitým obturátorem mikropilot nebo kotev tlakem do 0,60 MPa</t>
  </si>
  <si>
    <t>-372725495</t>
  </si>
  <si>
    <t>56*6*0,6</t>
  </si>
  <si>
    <t>140110300</t>
  </si>
  <si>
    <t>Trubky bezešvé hladké válcované za tepla v jakosti 11 353 vnější D x tloušťka stěny 51 x 6,3 mm</t>
  </si>
  <si>
    <t>-1014201509</t>
  </si>
  <si>
    <t>56*6</t>
  </si>
  <si>
    <t>283111221</t>
  </si>
  <si>
    <t>Zřízení ocelových, trubkových mikropilot tlakové i tahové šikmé odklon od svislice přes 60 st. část manžetová, průměru přes 60 do 80 mm</t>
  </si>
  <si>
    <t>1866447981</t>
  </si>
  <si>
    <t>283131111</t>
  </si>
  <si>
    <t>Zřízení hlav trubkových mikropilot namáhaných tlakem i tahem, průměru přes 60 do 80 mm</t>
  </si>
  <si>
    <t>1573909554</t>
  </si>
  <si>
    <t xml:space="preserve">Svislé a kompletní konstrukce </t>
  </si>
  <si>
    <t>310217851</t>
  </si>
  <si>
    <t>Zazdívka otvorů ve zdivu nadzákladovém kamenem plochy do 0,25 m2 , ve zdi tl. do 450 mm</t>
  </si>
  <si>
    <t>549493918</t>
  </si>
  <si>
    <t>941111121</t>
  </si>
  <si>
    <t>Montáž lešení řadového trubkového lehkého pracovního s podlahami s provozním zatížením tř. 3 do 200 kg/m2 šířky tř. W09 přes 0,9 do 1,2 m, výšky do 10 m</t>
  </si>
  <si>
    <t>503309009</t>
  </si>
  <si>
    <t>87,7*6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</si>
  <si>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</si>
  <si>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</si>
  <si>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2076954790</t>
  </si>
  <si>
    <t>526,2</t>
  </si>
  <si>
    <t>526,2*30 'Přepočtené koeficientem množství</t>
  </si>
  <si>
    <t>941111821</t>
  </si>
  <si>
    <t>Demontáž lešení řadového trubkového lehkého pracovního s podlahami s provozním zatížením tř. 3 do 200 kg/m2 šířky tř. W09 přes 0,9 do 1,2 m, výšky do 10 m</t>
  </si>
  <si>
    <t>1913912643</t>
  </si>
  <si>
    <t>953735119</t>
  </si>
  <si>
    <t xml:space="preserve">Odvodnění vodorovné plastovými troubami DN do 60 mm </t>
  </si>
  <si>
    <t>-1007253698</t>
  </si>
  <si>
    <t>88*1</t>
  </si>
  <si>
    <t>973022251</t>
  </si>
  <si>
    <t>Vysekání výklenků nebo kapes ve zdivu z kamene kapes, plochy do 0,10 m2, hl. do 300 mm</t>
  </si>
  <si>
    <t>-81727681</t>
  </si>
  <si>
    <t>985142111</t>
  </si>
  <si>
    <t>Vysekání spojovací hmoty ze spár zdiva hl do 40 mm dl do 6 m/m2</t>
  </si>
  <si>
    <t>-1570132336</t>
  </si>
  <si>
    <t>87*5</t>
  </si>
  <si>
    <t>985231111</t>
  </si>
  <si>
    <t>Spárování zdiva hloubky do 40 mm aktivovanou maltou délky spáry na 1 m2 upravované plochy do 6 m</t>
  </si>
  <si>
    <t>-1871306986</t>
  </si>
  <si>
    <t>998153131</t>
  </si>
  <si>
    <t>Přesun hmot pro samostatné zdi a valy zděné z cihel, kamene, tvárnic nebo monolitické v do 20 m</t>
  </si>
  <si>
    <t>-1518339330</t>
  </si>
  <si>
    <t>Dokončovací práce a obklady z kamene</t>
  </si>
  <si>
    <t>782900009</t>
  </si>
  <si>
    <t>Penetrace koruny zdi porosilem</t>
  </si>
  <si>
    <t>431011766</t>
  </si>
  <si>
    <t>Přesun kámen obklad objekt do 6m</t>
  </si>
  <si>
    <t>-550555625</t>
  </si>
  <si>
    <t>07202 - Opěrná zeď 19b</t>
  </si>
  <si>
    <t xml:space="preserve">    6 - Úpravy povrchů, podlahy, osazení</t>
  </si>
  <si>
    <t>23*6</t>
  </si>
  <si>
    <t>221211114</t>
  </si>
  <si>
    <t>Vrty proinjektáže D do 32 mm úklon do 90° hl do 10 m hor. IV</t>
  </si>
  <si>
    <t>1515014146</t>
  </si>
  <si>
    <t>6*2</t>
  </si>
  <si>
    <t>10*6</t>
  </si>
  <si>
    <t>272313611</t>
  </si>
  <si>
    <t>Základové klenby z betonu tř. C 16/20</t>
  </si>
  <si>
    <t>517462811</t>
  </si>
  <si>
    <t>1*4*0,8</t>
  </si>
  <si>
    <t>279361899</t>
  </si>
  <si>
    <t>Výztuž základových zdí nosných betonářskou ocelí 10 505</t>
  </si>
  <si>
    <t>2038575059</t>
  </si>
  <si>
    <t>311211128</t>
  </si>
  <si>
    <t>Příplatek ke zdivu z kamene za lícování jednostranné</t>
  </si>
  <si>
    <t>-962762458</t>
  </si>
  <si>
    <t>311211213</t>
  </si>
  <si>
    <t>Zdivo nadzákladové soklové z lomového kamene opracovaného na MC 10</t>
  </si>
  <si>
    <t>-1750222312</t>
  </si>
  <si>
    <t>311213912</t>
  </si>
  <si>
    <t>Zdivo nadzákladové z lomového kamene štípaného nebo ručně vybíraného na maltu Příplatek k cenám za lícování zdiva oboustranné</t>
  </si>
  <si>
    <t>734692823</t>
  </si>
  <si>
    <t>327215139</t>
  </si>
  <si>
    <t>Zdivo koruny obkladní z kamene upraveného včetně kamene</t>
  </si>
  <si>
    <t>785776452</t>
  </si>
  <si>
    <t>583810899</t>
  </si>
  <si>
    <t>pískovec lomový upravený</t>
  </si>
  <si>
    <t>-1821231618</t>
  </si>
  <si>
    <t>29.3*0,2</t>
  </si>
  <si>
    <t>417321313</t>
  </si>
  <si>
    <t>Ztužující pásy a věnce ze ŽB tř. C 16/20</t>
  </si>
  <si>
    <t>2083529640</t>
  </si>
  <si>
    <t>7.1*0,3*0,3</t>
  </si>
  <si>
    <t>-1347323015</t>
  </si>
  <si>
    <t>0,639*0,02*7,8</t>
  </si>
  <si>
    <t>Úpravy povrchů, podlahy, osazení</t>
  </si>
  <si>
    <t>628631211</t>
  </si>
  <si>
    <t>Spárování zdí a valů z lomového kamene nové zdivo maltou hl do 30 mm</t>
  </si>
  <si>
    <t>-1062833569</t>
  </si>
  <si>
    <t>19,17+10+32</t>
  </si>
  <si>
    <t>936173112</t>
  </si>
  <si>
    <t>Osazování ocelových konstrukcí na zdi a valy hmotnosti do 50 kg</t>
  </si>
  <si>
    <t>634003911</t>
  </si>
  <si>
    <t>159521650</t>
  </si>
  <si>
    <t xml:space="preserve">Kovaná vrátka  Z1 900/1600</t>
  </si>
  <si>
    <t>1503997589</t>
  </si>
  <si>
    <t>23*5</t>
  </si>
  <si>
    <t>115*30 'Přepočtené koeficientem množství</t>
  </si>
  <si>
    <t>962022391</t>
  </si>
  <si>
    <t>Bourání zdiva nadzákladového kamenného na MV nebo MVC</t>
  </si>
  <si>
    <t>-1239237888</t>
  </si>
  <si>
    <t>7,1*0,9*0,9"cimbuří</t>
  </si>
  <si>
    <t>2*5*1" zed boule</t>
  </si>
  <si>
    <t>3,5*1*4 "pilíř</t>
  </si>
  <si>
    <t>985211111</t>
  </si>
  <si>
    <t>Vyklínování uvolněných kamenů ve zdivu se spárami dl do 6 m/m2</t>
  </si>
  <si>
    <t>188116803</t>
  </si>
  <si>
    <t>131,83*0,2</t>
  </si>
  <si>
    <t>985221111</t>
  </si>
  <si>
    <t>Doplnění zdiva kamenem do aktivované malty ve zdivu se spárami dl do 6 m/m2</t>
  </si>
  <si>
    <t>-1594312319</t>
  </si>
  <si>
    <t>985222111</t>
  </si>
  <si>
    <t>Sbírání a třídění kamene ručně ze suti s očištěním</t>
  </si>
  <si>
    <t>966487725</t>
  </si>
  <si>
    <t>29,751*0,8</t>
  </si>
  <si>
    <t>23*7-29,17</t>
  </si>
  <si>
    <t>985233111</t>
  </si>
  <si>
    <t>Úprava spár po spárování zdiva uhlazením spára dl do 6 m/m2</t>
  </si>
  <si>
    <t>-2136213420</t>
  </si>
  <si>
    <t>NN - Nezpůsobilé náklady</t>
  </si>
  <si>
    <t>01N - SO 01 Zpevněné plochy nezpůsobilé</t>
  </si>
  <si>
    <t xml:space="preserve">    44 - Zdivo plotové-zídka 18,19 m</t>
  </si>
  <si>
    <t xml:space="preserve">    937 - Herní prvky</t>
  </si>
  <si>
    <t>102,17+112,37+159,2+29,21+11,59</t>
  </si>
  <si>
    <t>414,54*0,18</t>
  </si>
  <si>
    <t>9*1,159+17*1,56+15*1,29</t>
  </si>
  <si>
    <t>Zdivo plotové-zídka 18,19 m</t>
  </si>
  <si>
    <t>311211215</t>
  </si>
  <si>
    <t>Zdivo nadzákladové soklové z lomového kamene opracovaného na MC 15</t>
  </si>
  <si>
    <t>18,19*0,75*0,25</t>
  </si>
  <si>
    <t>Spárování zdí a valů z lomového kamene cementovou maltou hl do 30 mm</t>
  </si>
  <si>
    <t>18,174*2</t>
  </si>
  <si>
    <t>782611327</t>
  </si>
  <si>
    <t>Montáž obkladu kámen. parapetu tloušťky 100 mm</t>
  </si>
  <si>
    <t>69,9*0,5</t>
  </si>
  <si>
    <t>583846740</t>
  </si>
  <si>
    <t>Kámen těžený</t>
  </si>
  <si>
    <t>18,19*0,4*0,8</t>
  </si>
  <si>
    <t>18,19*0,4</t>
  </si>
  <si>
    <t>998232111</t>
  </si>
  <si>
    <t>Přesun hmot pro oplocení zděné z cihel nebo tvárnic v do 10 m</t>
  </si>
  <si>
    <t>4,19+1,89</t>
  </si>
  <si>
    <t>6,08/0,36*1,01</t>
  </si>
  <si>
    <t xml:space="preserve">lavička  s opěradlem (kotvená) 180 x 62,5 x 75,5 cm  konstrukce - litina, sedák - dřevo</t>
  </si>
  <si>
    <t>Herní prvky</t>
  </si>
  <si>
    <t>936124112.2</t>
  </si>
  <si>
    <t>Montáž herního prvku velkého</t>
  </si>
  <si>
    <t>749101060.2</t>
  </si>
  <si>
    <t>herní prvek dle specifikace - velký</t>
  </si>
  <si>
    <t>936124112.3</t>
  </si>
  <si>
    <t>Montáž herního prvku malého</t>
  </si>
  <si>
    <t>749101060.3</t>
  </si>
  <si>
    <t>herní prvek dle specifikace - houpačka</t>
  </si>
  <si>
    <t>4,19+1,90</t>
  </si>
  <si>
    <t>444,49*0,5</t>
  </si>
  <si>
    <t xml:space="preserve">obrubník plastový   8x50 cm</t>
  </si>
  <si>
    <t>444,49*1,01</t>
  </si>
  <si>
    <t>448,935*2 'Přepočtené koeficientem množství</t>
  </si>
  <si>
    <t>02N - SO 02 veřejné osvětlení nezpůsobilé</t>
  </si>
  <si>
    <t>-1331413306</t>
  </si>
  <si>
    <t>-359554761</t>
  </si>
  <si>
    <t xml:space="preserve">03N - SO 03  Kamerový systém -MP</t>
  </si>
  <si>
    <t>K05.00.592.1004</t>
  </si>
  <si>
    <t>Odstranění, demontáž a příprava pro pokládku chráničky/kabelu žulová dlažba, (m2)</t>
  </si>
  <si>
    <t>K05.00.592.1007</t>
  </si>
  <si>
    <t>Výkopové práce ( délka výkopu) Uložení chráničky / kabelů do země, h = 0.6 , 0.8 m, š=0.5m</t>
  </si>
  <si>
    <t>K05.00.592.1008</t>
  </si>
  <si>
    <t>Úložný materiál, písek, Uložení chráničky / kabelů do země, (m2)</t>
  </si>
  <si>
    <t>K05.00.592.1009</t>
  </si>
  <si>
    <t>Kontrola průchodnosti celé venkovní kabelové trasy Po uložení chráničky kabelů do země.</t>
  </si>
  <si>
    <t>K05.00.592.1010</t>
  </si>
  <si>
    <t>Výstražná folie Uložení chráničky / kabelů do země</t>
  </si>
  <si>
    <t>K05.00.592.1011</t>
  </si>
  <si>
    <t>Terénní úpravy po výkopových pracích Uložení chráničky / kabelů do země, (m2)</t>
  </si>
  <si>
    <t>K05.00.592.1014</t>
  </si>
  <si>
    <t>Uvedení dotčeného terénu do původního stavu žulová dlažba, (m2)</t>
  </si>
  <si>
    <t>K05.00.592.1017</t>
  </si>
  <si>
    <t>Stavební přípomoc Při instalaci venkovní trasy slaboproudu</t>
  </si>
  <si>
    <t>K05.00.592.1022</t>
  </si>
  <si>
    <t>Kontrola všech dotčených ploch ve kterých byla instalovaná venkovní kabelová trasa slaboproudu. Kontrola za účasti uživatele.</t>
  </si>
  <si>
    <t>K05.00.592.1023</t>
  </si>
  <si>
    <t>Geodetické zaměření venkovní trasy Po instalaci venkovní kabelové trasy pro potřeby zanešení dat do celkové situace</t>
  </si>
  <si>
    <t>K05.00.598.1001</t>
  </si>
  <si>
    <t>Pomocný materiál pro instalaci venkovní společné kabelové trasy slaboproudu. Konstrukční díly, držáky, konstrukce, atd.</t>
  </si>
  <si>
    <t>K05.00.598.1002</t>
  </si>
  <si>
    <t>Pomocný materiál pro instalaci venkovní společné kabelové trasy slaboproudu. Upevňovací díly, kotvení, šrouby, atd.</t>
  </si>
  <si>
    <t>K05.00.598.1003</t>
  </si>
  <si>
    <t>Pomocný materiál pro instalaci venkovní společné kabelové trasy slaboproudu. Spojovací díly, konektory, spojky, atd.</t>
  </si>
  <si>
    <t>K05.00.598.1004</t>
  </si>
  <si>
    <t>Pomocný materiál pro instalaci venkovní společné kabelové trasy slaboproudu. Značení komponent, atd.</t>
  </si>
  <si>
    <t>K05.00.598.1005</t>
  </si>
  <si>
    <t>Pomocný materiál pro instalaci venkovní společné kabelové trasy slaboproudu. Ostatní materiál a montáž, atd.</t>
  </si>
  <si>
    <t>K05.00.598.1001.1</t>
  </si>
  <si>
    <t>Režíjní náklady pro instalaci venkovní společné kabelové trasy slaboproudu. Režije související s dodávkou konstrukčních dílů, atd.</t>
  </si>
  <si>
    <t>K05.00.598.1002.1</t>
  </si>
  <si>
    <t>Režíjní náklady pro instalaci venkovní společné kabelové trasy slaboproudu. Režije související s montáži konstrukčních dílů, atd.</t>
  </si>
  <si>
    <t>K05.00.598.1003.1</t>
  </si>
  <si>
    <t>Režíjní náklady pro instalaci venkovní společné kabelové trasy slaboproudu. Režije související s dodávkou pomocného materiálu, atd.</t>
  </si>
  <si>
    <t>K05.00.598.1004.1</t>
  </si>
  <si>
    <t>Režíjní náklady pro instalaci venkovní společné kabelové trasy slaboproudu. Režije související s montáži pomocného materiálu, atd.</t>
  </si>
  <si>
    <t>K05.00.598.1005.1</t>
  </si>
  <si>
    <t>Režíjní náklady pro instalaci venkovní společné kabelové trasy slaboproudu. Režije související s manipulaci vnitřní společné kabelové trasy slaboproudu na stavbě, atd.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</si>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</sst>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8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vertical="center"/>
    </xf>
    <xf numFmtId="0" fontId="46" fillId="3" borderId="0" xfId="1" applyFill="1"/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0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1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left"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0" fontId="2" fillId="6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4" fillId="0" borderId="5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4" fontId="32" fillId="0" borderId="18" xfId="0" applyNumberFormat="1" applyFont="1" applyBorder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166" fontId="32" fillId="0" borderId="0" xfId="0" applyNumberFormat="1" applyFont="1" applyBorder="1" applyAlignment="1" applyProtection="1">
      <alignment vertical="center"/>
    </xf>
    <xf numFmtId="4" fontId="32" fillId="0" borderId="19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7" fillId="0" borderId="0" xfId="0" applyNumberFormat="1" applyFont="1" applyAlignment="1" applyProtection="1">
      <alignment horizontal="right" vertical="center"/>
    </xf>
    <xf numFmtId="4" fontId="32" fillId="0" borderId="23" xfId="0" applyNumberFormat="1" applyFont="1" applyBorder="1" applyAlignment="1" applyProtection="1">
      <alignment vertical="center"/>
    </xf>
    <xf numFmtId="4" fontId="32" fillId="0" borderId="24" xfId="0" applyNumberFormat="1" applyFont="1" applyBorder="1" applyAlignment="1" applyProtection="1">
      <alignment vertical="center"/>
    </xf>
    <xf numFmtId="166" fontId="32" fillId="0" borderId="24" xfId="0" applyNumberFormat="1" applyFont="1" applyBorder="1" applyAlignment="1" applyProtection="1">
      <alignment vertical="center"/>
    </xf>
    <xf numFmtId="4" fontId="32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5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33" fillId="3" borderId="0" xfId="1" applyFont="1" applyFill="1" applyAlignment="1">
      <alignment vertical="center"/>
    </xf>
    <xf numFmtId="0" fontId="5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4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</xf>
    <xf numFmtId="0" fontId="0" fillId="0" borderId="0" xfId="0" applyProtection="1"/>
    <xf numFmtId="0" fontId="0" fillId="0" borderId="5" xfId="0" applyBorder="1"/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5" fillId="0" borderId="16" xfId="0" applyNumberFormat="1" applyFont="1" applyBorder="1" applyAlignment="1" applyProtection="1"/>
    <xf numFmtId="166" fontId="35" fillId="0" borderId="17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8" fillId="0" borderId="5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5" xfId="0" applyFont="1" applyBorder="1" applyAlignment="1"/>
    <xf numFmtId="0" fontId="8" fillId="0" borderId="18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9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8" fillId="0" borderId="28" xfId="0" applyFont="1" applyBorder="1" applyAlignment="1" applyProtection="1">
      <alignment horizontal="center" vertical="center"/>
    </xf>
    <xf numFmtId="49" fontId="38" fillId="0" borderId="28" xfId="0" applyNumberFormat="1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center" vertical="center" wrapText="1"/>
    </xf>
    <xf numFmtId="167" fontId="38" fillId="0" borderId="28" xfId="0" applyNumberFormat="1" applyFont="1" applyBorder="1" applyAlignment="1" applyProtection="1">
      <alignment vertical="center"/>
    </xf>
    <xf numFmtId="4" fontId="38" fillId="4" borderId="28" xfId="0" applyNumberFormat="1" applyFont="1" applyFill="1" applyBorder="1" applyAlignment="1" applyProtection="1">
      <alignment vertical="center"/>
      <protection locked="0"/>
    </xf>
    <xf numFmtId="4" fontId="38" fillId="0" borderId="28" xfId="0" applyNumberFormat="1" applyFont="1" applyBorder="1" applyAlignment="1" applyProtection="1">
      <alignment vertical="center"/>
    </xf>
    <xf numFmtId="0" fontId="38" fillId="0" borderId="5" xfId="0" applyFont="1" applyBorder="1" applyAlignment="1">
      <alignment vertical="center"/>
    </xf>
    <xf numFmtId="0" fontId="38" fillId="4" borderId="2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>
      <alignment vertical="top"/>
      <protection locked="0"/>
    </xf>
    <xf numFmtId="0" fontId="39" fillId="0" borderId="29" xfId="0" applyFont="1" applyBorder="1" applyAlignment="1">
      <alignment vertical="center" wrapText="1"/>
      <protection locked="0"/>
    </xf>
    <xf numFmtId="0" fontId="39" fillId="0" borderId="30" xfId="0" applyFont="1" applyBorder="1" applyAlignment="1">
      <alignment vertical="center" wrapText="1"/>
      <protection locked="0"/>
    </xf>
    <xf numFmtId="0" fontId="39" fillId="0" borderId="31" xfId="0" applyFont="1" applyBorder="1" applyAlignment="1">
      <alignment vertical="center" wrapText="1"/>
      <protection locked="0"/>
    </xf>
    <xf numFmtId="0" fontId="39" fillId="0" borderId="32" xfId="0" applyFont="1" applyBorder="1" applyAlignment="1">
      <alignment horizontal="center" vertical="center" wrapText="1"/>
      <protection locked="0"/>
    </xf>
    <xf numFmtId="0" fontId="40" fillId="0" borderId="1" xfId="0" applyFont="1" applyBorder="1" applyAlignment="1">
      <alignment horizontal="center" vertical="center" wrapText="1"/>
      <protection locked="0"/>
    </xf>
    <xf numFmtId="0" fontId="39" fillId="0" borderId="33" xfId="0" applyFont="1" applyBorder="1" applyAlignment="1">
      <alignment horizontal="center" vertical="center" wrapText="1"/>
      <protection locked="0"/>
    </xf>
    <xf numFmtId="0" fontId="39" fillId="0" borderId="32" xfId="0" applyFont="1" applyBorder="1" applyAlignment="1">
      <alignment vertical="center" wrapText="1"/>
      <protection locked="0"/>
    </xf>
    <xf numFmtId="0" fontId="41" fillId="0" borderId="34" xfId="0" applyFont="1" applyBorder="1" applyAlignment="1">
      <alignment horizontal="left" wrapText="1"/>
      <protection locked="0"/>
    </xf>
    <xf numFmtId="0" fontId="39" fillId="0" borderId="33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vertical="center" wrapText="1"/>
      <protection locked="0"/>
    </xf>
    <xf numFmtId="0" fontId="42" fillId="0" borderId="1" xfId="0" applyFont="1" applyBorder="1" applyAlignment="1">
      <alignment vertical="center" wrapText="1"/>
      <protection locked="0"/>
    </xf>
    <xf numFmtId="0" fontId="42" fillId="0" borderId="1" xfId="0" applyFont="1" applyBorder="1" applyAlignment="1">
      <alignment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49" fontId="42" fillId="0" borderId="1" xfId="0" applyNumberFormat="1" applyFont="1" applyBorder="1" applyAlignment="1">
      <alignment horizontal="left" vertical="center" wrapText="1"/>
      <protection locked="0"/>
    </xf>
    <xf numFmtId="49" fontId="42" fillId="0" borderId="1" xfId="0" applyNumberFormat="1" applyFont="1" applyBorder="1" applyAlignment="1">
      <alignment vertical="center" wrapText="1"/>
      <protection locked="0"/>
    </xf>
    <xf numFmtId="0" fontId="39" fillId="0" borderId="35" xfId="0" applyFont="1" applyBorder="1" applyAlignment="1">
      <alignment vertical="center" wrapText="1"/>
      <protection locked="0"/>
    </xf>
    <xf numFmtId="0" fontId="43" fillId="0" borderId="34" xfId="0" applyFont="1" applyBorder="1" applyAlignment="1">
      <alignment vertical="center" wrapText="1"/>
      <protection locked="0"/>
    </xf>
    <xf numFmtId="0" fontId="39" fillId="0" borderId="36" xfId="0" applyFont="1" applyBorder="1" applyAlignment="1">
      <alignment vertical="center" wrapText="1"/>
      <protection locked="0"/>
    </xf>
    <xf numFmtId="0" fontId="39" fillId="0" borderId="1" xfId="0" applyFont="1" applyBorder="1" applyAlignment="1">
      <alignment vertical="top"/>
      <protection locked="0"/>
    </xf>
    <xf numFmtId="0" fontId="39" fillId="0" borderId="0" xfId="0" applyFont="1" applyAlignment="1">
      <alignment vertical="top"/>
      <protection locked="0"/>
    </xf>
    <xf numFmtId="0" fontId="39" fillId="0" borderId="29" xfId="0" applyFont="1" applyBorder="1" applyAlignment="1">
      <alignment horizontal="left" vertical="center"/>
      <protection locked="0"/>
    </xf>
    <xf numFmtId="0" fontId="39" fillId="0" borderId="30" xfId="0" applyFont="1" applyBorder="1" applyAlignment="1">
      <alignment horizontal="left" vertical="center"/>
      <protection locked="0"/>
    </xf>
    <xf numFmtId="0" fontId="39" fillId="0" borderId="31" xfId="0" applyFont="1" applyBorder="1" applyAlignment="1">
      <alignment horizontal="left" vertical="center"/>
      <protection locked="0"/>
    </xf>
    <xf numFmtId="0" fontId="39" fillId="0" borderId="32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center" vertical="center"/>
      <protection locked="0"/>
    </xf>
    <xf numFmtId="0" fontId="39" fillId="0" borderId="33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44" fillId="0" borderId="0" xfId="0" applyFont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center" vertical="center"/>
      <protection locked="0"/>
    </xf>
    <xf numFmtId="0" fontId="44" fillId="0" borderId="34" xfId="0" applyFont="1" applyBorder="1" applyAlignment="1">
      <alignment horizontal="left" vertical="center"/>
      <protection locked="0"/>
    </xf>
    <xf numFmtId="0" fontId="45" fillId="0" borderId="1" xfId="0" applyFont="1" applyBorder="1" applyAlignment="1">
      <alignment horizontal="left" vertical="center"/>
      <protection locked="0"/>
    </xf>
    <xf numFmtId="0" fontId="42" fillId="0" borderId="0" xfId="0" applyFont="1" applyAlignment="1">
      <alignment horizontal="left" vertical="center"/>
      <protection locked="0"/>
    </xf>
    <xf numFmtId="0" fontId="42" fillId="0" borderId="1" xfId="0" applyFont="1" applyBorder="1" applyAlignment="1">
      <alignment horizontal="center" vertical="center"/>
      <protection locked="0"/>
    </xf>
    <xf numFmtId="0" fontId="42" fillId="0" borderId="32" xfId="0" applyFont="1" applyBorder="1" applyAlignment="1">
      <alignment horizontal="left" vertical="center"/>
      <protection locked="0"/>
    </xf>
    <xf numFmtId="0" fontId="42" fillId="2" borderId="1" xfId="0" applyFont="1" applyFill="1" applyBorder="1" applyAlignment="1">
      <alignment horizontal="left" vertical="center"/>
      <protection locked="0"/>
    </xf>
    <xf numFmtId="0" fontId="42" fillId="2" borderId="1" xfId="0" applyFont="1" applyFill="1" applyBorder="1" applyAlignment="1">
      <alignment horizontal="center" vertical="center"/>
      <protection locked="0"/>
    </xf>
    <xf numFmtId="0" fontId="39" fillId="0" borderId="35" xfId="0" applyFont="1" applyBorder="1" applyAlignment="1">
      <alignment horizontal="left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39" fillId="0" borderId="36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center" vertical="center" wrapText="1"/>
      <protection locked="0"/>
    </xf>
    <xf numFmtId="0" fontId="39" fillId="0" borderId="29" xfId="0" applyFont="1" applyBorder="1" applyAlignment="1">
      <alignment horizontal="left" vertical="center" wrapText="1"/>
      <protection locked="0"/>
    </xf>
    <xf numFmtId="0" fontId="39" fillId="0" borderId="30" xfId="0" applyFont="1" applyBorder="1" applyAlignment="1">
      <alignment horizontal="left" vertical="center" wrapText="1"/>
      <protection locked="0"/>
    </xf>
    <xf numFmtId="0" fontId="39" fillId="0" borderId="31" xfId="0" applyFont="1" applyBorder="1" applyAlignment="1">
      <alignment horizontal="left" vertical="center" wrapText="1"/>
      <protection locked="0"/>
    </xf>
    <xf numFmtId="0" fontId="39" fillId="0" borderId="32" xfId="0" applyFont="1" applyBorder="1" applyAlignment="1">
      <alignment horizontal="left" vertical="center" wrapText="1"/>
      <protection locked="0"/>
    </xf>
    <xf numFmtId="0" fontId="39" fillId="0" borderId="33" xfId="0" applyFont="1" applyBorder="1" applyAlignment="1">
      <alignment horizontal="left" vertical="center" wrapText="1"/>
      <protection locked="0"/>
    </xf>
    <xf numFmtId="0" fontId="44" fillId="0" borderId="32" xfId="0" applyFont="1" applyBorder="1" applyAlignment="1">
      <alignment horizontal="left" vertical="center" wrapText="1"/>
      <protection locked="0"/>
    </xf>
    <xf numFmtId="0" fontId="44" fillId="0" borderId="33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/>
      <protection locked="0"/>
    </xf>
    <xf numFmtId="0" fontId="42" fillId="0" borderId="35" xfId="0" applyFont="1" applyBorder="1" applyAlignment="1">
      <alignment horizontal="left" vertical="center" wrapText="1"/>
      <protection locked="0"/>
    </xf>
    <xf numFmtId="0" fontId="42" fillId="0" borderId="34" xfId="0" applyFont="1" applyBorder="1" applyAlignment="1">
      <alignment horizontal="left" vertical="center" wrapText="1"/>
      <protection locked="0"/>
    </xf>
    <xf numFmtId="0" fontId="42" fillId="0" borderId="36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left" vertical="top"/>
      <protection locked="0"/>
    </xf>
    <xf numFmtId="0" fontId="42" fillId="0" borderId="1" xfId="0" applyFont="1" applyBorder="1" applyAlignment="1">
      <alignment horizontal="center" vertical="top"/>
      <protection locked="0"/>
    </xf>
    <xf numFmtId="0" fontId="42" fillId="0" borderId="35" xfId="0" applyFont="1" applyBorder="1" applyAlignment="1">
      <alignment horizontal="left" vertical="center"/>
      <protection locked="0"/>
    </xf>
    <xf numFmtId="0" fontId="42" fillId="0" borderId="36" xfId="0" applyFont="1" applyBorder="1" applyAlignment="1">
      <alignment horizontal="left" vertical="center"/>
      <protection locked="0"/>
    </xf>
    <xf numFmtId="0" fontId="44" fillId="0" borderId="0" xfId="0" applyFont="1" applyAlignment="1">
      <alignment vertical="center"/>
      <protection locked="0"/>
    </xf>
    <xf numFmtId="0" fontId="41" fillId="0" borderId="1" xfId="0" applyFont="1" applyBorder="1" applyAlignment="1">
      <alignment vertical="center"/>
      <protection locked="0"/>
    </xf>
    <xf numFmtId="0" fontId="44" fillId="0" borderId="34" xfId="0" applyFont="1" applyBorder="1" applyAlignment="1">
      <alignment vertical="center"/>
      <protection locked="0"/>
    </xf>
    <xf numFmtId="0" fontId="41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2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1" fillId="0" borderId="34" xfId="0" applyFont="1" applyBorder="1" applyAlignment="1">
      <alignment horizontal="left"/>
      <protection locked="0"/>
    </xf>
    <xf numFmtId="0" fontId="44" fillId="0" borderId="34" xfId="0" applyFont="1" applyBorder="1" applyAlignment="1">
      <protection locked="0"/>
    </xf>
    <xf numFmtId="0" fontId="39" fillId="0" borderId="32" xfId="0" applyFont="1" applyBorder="1" applyAlignment="1">
      <alignment vertical="top"/>
      <protection locked="0"/>
    </xf>
    <xf numFmtId="0" fontId="39" fillId="0" borderId="33" xfId="0" applyFont="1" applyBorder="1" applyAlignment="1">
      <alignment vertical="top"/>
      <protection locked="0"/>
    </xf>
    <xf numFmtId="0" fontId="39" fillId="0" borderId="1" xfId="0" applyFont="1" applyBorder="1" applyAlignment="1">
      <alignment horizontal="center" vertical="center"/>
      <protection locked="0"/>
    </xf>
    <xf numFmtId="0" fontId="39" fillId="0" borderId="1" xfId="0" applyFont="1" applyBorder="1" applyAlignment="1">
      <alignment horizontal="left" vertical="top"/>
      <protection locked="0"/>
    </xf>
    <xf numFmtId="0" fontId="39" fillId="0" borderId="35" xfId="0" applyFont="1" applyBorder="1" applyAlignment="1">
      <alignment vertical="top"/>
      <protection locked="0"/>
    </xf>
    <xf numFmtId="0" fontId="39" fillId="0" borderId="34" xfId="0" applyFont="1" applyBorder="1" applyAlignment="1">
      <alignment vertical="top"/>
      <protection locked="0"/>
    </xf>
    <xf numFmtId="0" fontId="39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theme" Target="theme/theme1.xml" /><Relationship Id="rId22" Type="http://schemas.openxmlformats.org/officeDocument/2006/relationships/calcChain" Target="calcChain.xml" /><Relationship Id="rId23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&#65279;<?xml version="1.0" encoding="utf-8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&#65279;<?xml version="1.0" encoding="utf-8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&#65279;<?xml version="1.0" encoding="utf-8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ht="36.96" customHeight="1">
      <c r="AR2"/>
      <c r="BS2" s="24" t="s">
        <v>8</v>
      </c>
      <c r="BT2" s="24" t="s">
        <v>9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ht="36.96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ht="36.96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21</v>
      </c>
      <c r="AO7" s="29"/>
      <c r="AP7" s="29"/>
      <c r="AQ7" s="31"/>
      <c r="BE7" s="39"/>
      <c r="BS7" s="24" t="s">
        <v>8</v>
      </c>
    </row>
    <row r="8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8</v>
      </c>
    </row>
    <row r="9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29</v>
      </c>
      <c r="AO10" s="29"/>
      <c r="AP10" s="29"/>
      <c r="AQ10" s="31"/>
      <c r="BE10" s="39"/>
      <c r="BS10" s="24" t="s">
        <v>8</v>
      </c>
    </row>
    <row r="11" ht="18.48" customHeight="1">
      <c r="B11" s="28"/>
      <c r="C11" s="29"/>
      <c r="D11" s="29"/>
      <c r="E11" s="35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31</v>
      </c>
      <c r="AL11" s="29"/>
      <c r="AM11" s="29"/>
      <c r="AN11" s="35" t="s">
        <v>32</v>
      </c>
      <c r="AO11" s="29"/>
      <c r="AP11" s="29"/>
      <c r="AQ11" s="31"/>
      <c r="BE11" s="39"/>
      <c r="BS11" s="24" t="s">
        <v>8</v>
      </c>
    </row>
    <row r="12" ht="6.96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ht="14.4" customHeight="1">
      <c r="B13" s="28"/>
      <c r="C13" s="29"/>
      <c r="D13" s="40" t="s">
        <v>33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34</v>
      </c>
      <c r="AO13" s="29"/>
      <c r="AP13" s="29"/>
      <c r="AQ13" s="31"/>
      <c r="BE13" s="39"/>
      <c r="BS13" s="24" t="s">
        <v>8</v>
      </c>
    </row>
    <row r="14">
      <c r="B14" s="28"/>
      <c r="C14" s="29"/>
      <c r="D14" s="29"/>
      <c r="E14" s="42" t="s">
        <v>34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31</v>
      </c>
      <c r="AL14" s="29"/>
      <c r="AM14" s="29"/>
      <c r="AN14" s="42" t="s">
        <v>34</v>
      </c>
      <c r="AO14" s="29"/>
      <c r="AP14" s="29"/>
      <c r="AQ14" s="31"/>
      <c r="BE14" s="39"/>
      <c r="BS14" s="24" t="s">
        <v>8</v>
      </c>
    </row>
    <row r="15" ht="6.96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ht="14.4" customHeight="1">
      <c r="B16" s="28"/>
      <c r="C16" s="29"/>
      <c r="D16" s="40" t="s">
        <v>35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21</v>
      </c>
      <c r="AO16" s="29"/>
      <c r="AP16" s="29"/>
      <c r="AQ16" s="31"/>
      <c r="BE16" s="39"/>
      <c r="BS16" s="24" t="s">
        <v>6</v>
      </c>
    </row>
    <row r="17" ht="18.48" customHeight="1">
      <c r="B17" s="28"/>
      <c r="C17" s="29"/>
      <c r="D17" s="29"/>
      <c r="E17" s="35" t="s">
        <v>36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31</v>
      </c>
      <c r="AL17" s="29"/>
      <c r="AM17" s="29"/>
      <c r="AN17" s="35" t="s">
        <v>21</v>
      </c>
      <c r="AO17" s="29"/>
      <c r="AP17" s="29"/>
      <c r="AQ17" s="31"/>
      <c r="BE17" s="39"/>
      <c r="BS17" s="24" t="s">
        <v>37</v>
      </c>
    </row>
    <row r="18" ht="6.96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ht="14.4" customHeight="1">
      <c r="B19" s="28"/>
      <c r="C19" s="29"/>
      <c r="D19" s="40" t="s">
        <v>38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ht="57" customHeight="1">
      <c r="B20" s="28"/>
      <c r="C20" s="29"/>
      <c r="D20" s="29"/>
      <c r="E20" s="44" t="s">
        <v>39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6</v>
      </c>
    </row>
    <row r="21" ht="6.96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ht="6.96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="1" customFormat="1" ht="25.92" customHeight="1">
      <c r="B23" s="46"/>
      <c r="C23" s="47"/>
      <c r="D23" s="48" t="s">
        <v>40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="1" customFormat="1" ht="6.96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="1" customFormat="1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41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42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43</v>
      </c>
      <c r="AL25" s="52"/>
      <c r="AM25" s="52"/>
      <c r="AN25" s="52"/>
      <c r="AO25" s="52"/>
      <c r="AP25" s="47"/>
      <c r="AQ25" s="51"/>
      <c r="BE25" s="39"/>
    </row>
    <row r="26" s="2" customFormat="1" ht="14.4" customHeight="1">
      <c r="B26" s="53"/>
      <c r="C26" s="54"/>
      <c r="D26" s="55" t="s">
        <v>44</v>
      </c>
      <c r="E26" s="54"/>
      <c r="F26" s="55" t="s">
        <v>45</v>
      </c>
      <c r="G26" s="54"/>
      <c r="H26" s="54"/>
      <c r="I26" s="54"/>
      <c r="J26" s="54"/>
      <c r="K26" s="54"/>
      <c r="L26" s="56">
        <v>0.20999999999999999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="2" customFormat="1" ht="14.4" customHeight="1">
      <c r="B27" s="53"/>
      <c r="C27" s="54"/>
      <c r="D27" s="54"/>
      <c r="E27" s="54"/>
      <c r="F27" s="55" t="s">
        <v>46</v>
      </c>
      <c r="G27" s="54"/>
      <c r="H27" s="54"/>
      <c r="I27" s="54"/>
      <c r="J27" s="54"/>
      <c r="K27" s="54"/>
      <c r="L27" s="56">
        <v>0.14999999999999999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hidden="1" s="2" customFormat="1" ht="14.4" customHeight="1">
      <c r="B28" s="53"/>
      <c r="C28" s="54"/>
      <c r="D28" s="54"/>
      <c r="E28" s="54"/>
      <c r="F28" s="55" t="s">
        <v>47</v>
      </c>
      <c r="G28" s="54"/>
      <c r="H28" s="54"/>
      <c r="I28" s="54"/>
      <c r="J28" s="54"/>
      <c r="K28" s="54"/>
      <c r="L28" s="56">
        <v>0.20999999999999999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hidden="1" s="2" customFormat="1" ht="14.4" customHeight="1">
      <c r="B29" s="53"/>
      <c r="C29" s="54"/>
      <c r="D29" s="54"/>
      <c r="E29" s="54"/>
      <c r="F29" s="55" t="s">
        <v>48</v>
      </c>
      <c r="G29" s="54"/>
      <c r="H29" s="54"/>
      <c r="I29" s="54"/>
      <c r="J29" s="54"/>
      <c r="K29" s="54"/>
      <c r="L29" s="56">
        <v>0.14999999999999999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hidden="1" s="2" customFormat="1" ht="14.4" customHeight="1">
      <c r="B30" s="53"/>
      <c r="C30" s="54"/>
      <c r="D30" s="54"/>
      <c r="E30" s="54"/>
      <c r="F30" s="55" t="s">
        <v>49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="1" customFormat="1" ht="6.96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="1" customFormat="1" ht="25.92" customHeight="1">
      <c r="B32" s="46"/>
      <c r="C32" s="59"/>
      <c r="D32" s="60" t="s">
        <v>50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51</v>
      </c>
      <c r="U32" s="61"/>
      <c r="V32" s="61"/>
      <c r="W32" s="61"/>
      <c r="X32" s="63" t="s">
        <v>52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="1" customFormat="1" ht="6.96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="1" customFormat="1" ht="6.96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="1" customFormat="1" ht="6.96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="1" customFormat="1" ht="36.96" customHeight="1">
      <c r="B39" s="46"/>
      <c r="C39" s="73" t="s">
        <v>53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="1" customFormat="1" ht="6.96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17215opf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="4" customFormat="1" ht="36.96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Park pod Vlašským dvorem-op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="1" customFormat="1" ht="6.96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="1" customFormat="1">
      <c r="B44" s="46"/>
      <c r="C44" s="76" t="s">
        <v>23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>Kutná Hora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25</v>
      </c>
      <c r="AJ44" s="74"/>
      <c r="AK44" s="74"/>
      <c r="AL44" s="74"/>
      <c r="AM44" s="85" t="str">
        <f>IF(AN8= "","",AN8)</f>
        <v>9. 11. 2017</v>
      </c>
      <c r="AN44" s="85"/>
      <c r="AO44" s="74"/>
      <c r="AP44" s="74"/>
      <c r="AQ44" s="74"/>
      <c r="AR44" s="72"/>
    </row>
    <row r="45" s="1" customFormat="1" ht="6.96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="1" customFormat="1">
      <c r="B46" s="46"/>
      <c r="C46" s="76" t="s">
        <v>27</v>
      </c>
      <c r="D46" s="74"/>
      <c r="E46" s="74"/>
      <c r="F46" s="74"/>
      <c r="G46" s="74"/>
      <c r="H46" s="74"/>
      <c r="I46" s="74"/>
      <c r="J46" s="74"/>
      <c r="K46" s="74"/>
      <c r="L46" s="77" t="str">
        <f>IF(E11= "","",E11)</f>
        <v>Město Kutná Hora, Havlíčkovo nám. 552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35</v>
      </c>
      <c r="AJ46" s="74"/>
      <c r="AK46" s="74"/>
      <c r="AL46" s="74"/>
      <c r="AM46" s="77" t="str">
        <f>IF(E17="","",E17)</f>
        <v xml:space="preserve"> </v>
      </c>
      <c r="AN46" s="77"/>
      <c r="AO46" s="77"/>
      <c r="AP46" s="77"/>
      <c r="AQ46" s="74"/>
      <c r="AR46" s="72"/>
      <c r="AS46" s="86" t="s">
        <v>54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="1" customFormat="1">
      <c r="B47" s="46"/>
      <c r="C47" s="76" t="s">
        <v>33</v>
      </c>
      <c r="D47" s="74"/>
      <c r="E47" s="74"/>
      <c r="F47" s="74"/>
      <c r="G47" s="74"/>
      <c r="H47" s="74"/>
      <c r="I47" s="74"/>
      <c r="J47" s="74"/>
      <c r="K47" s="74"/>
      <c r="L47" s="77" t="str">
        <f>IF(E14= 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="1" customFormat="1" ht="29.28" customHeight="1">
      <c r="B49" s="46"/>
      <c r="C49" s="96" t="s">
        <v>55</v>
      </c>
      <c r="D49" s="97"/>
      <c r="E49" s="97"/>
      <c r="F49" s="97"/>
      <c r="G49" s="97"/>
      <c r="H49" s="98"/>
      <c r="I49" s="99" t="s">
        <v>56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57</v>
      </c>
      <c r="AH49" s="97"/>
      <c r="AI49" s="97"/>
      <c r="AJ49" s="97"/>
      <c r="AK49" s="97"/>
      <c r="AL49" s="97"/>
      <c r="AM49" s="97"/>
      <c r="AN49" s="99" t="s">
        <v>58</v>
      </c>
      <c r="AO49" s="97"/>
      <c r="AP49" s="97"/>
      <c r="AQ49" s="101" t="s">
        <v>59</v>
      </c>
      <c r="AR49" s="72"/>
      <c r="AS49" s="102" t="s">
        <v>60</v>
      </c>
      <c r="AT49" s="103" t="s">
        <v>61</v>
      </c>
      <c r="AU49" s="103" t="s">
        <v>62</v>
      </c>
      <c r="AV49" s="103" t="s">
        <v>63</v>
      </c>
      <c r="AW49" s="103" t="s">
        <v>64</v>
      </c>
      <c r="AX49" s="103" t="s">
        <v>65</v>
      </c>
      <c r="AY49" s="103" t="s">
        <v>66</v>
      </c>
      <c r="AZ49" s="103" t="s">
        <v>67</v>
      </c>
      <c r="BA49" s="103" t="s">
        <v>68</v>
      </c>
      <c r="BB49" s="103" t="s">
        <v>69</v>
      </c>
      <c r="BC49" s="103" t="s">
        <v>70</v>
      </c>
      <c r="BD49" s="104" t="s">
        <v>71</v>
      </c>
    </row>
    <row r="50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="4" customFormat="1" ht="32.4" customHeight="1">
      <c r="B51" s="79"/>
      <c r="C51" s="108" t="s">
        <v>72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ROUND(AG52+AG70,2)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21</v>
      </c>
      <c r="AR51" s="83"/>
      <c r="AS51" s="113">
        <f>ROUND(AS52+AS70,2)</f>
        <v>0</v>
      </c>
      <c r="AT51" s="114">
        <f>ROUND(SUM(AV51:AW51),2)</f>
        <v>0</v>
      </c>
      <c r="AU51" s="115">
        <f>ROUND(AU52+AU70,5)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ROUND(AZ52+AZ70,2)</f>
        <v>0</v>
      </c>
      <c r="BA51" s="114">
        <f>ROUND(BA52+BA70,2)</f>
        <v>0</v>
      </c>
      <c r="BB51" s="114">
        <f>ROUND(BB52+BB70,2)</f>
        <v>0</v>
      </c>
      <c r="BC51" s="114">
        <f>ROUND(BC52+BC70,2)</f>
        <v>0</v>
      </c>
      <c r="BD51" s="116">
        <f>ROUND(BD52+BD70,2)</f>
        <v>0</v>
      </c>
      <c r="BS51" s="117" t="s">
        <v>73</v>
      </c>
      <c r="BT51" s="117" t="s">
        <v>74</v>
      </c>
      <c r="BU51" s="118" t="s">
        <v>75</v>
      </c>
      <c r="BV51" s="117" t="s">
        <v>76</v>
      </c>
      <c r="BW51" s="117" t="s">
        <v>7</v>
      </c>
      <c r="BX51" s="117" t="s">
        <v>77</v>
      </c>
      <c r="CL51" s="117" t="s">
        <v>21</v>
      </c>
    </row>
    <row r="52" s="5" customFormat="1" ht="16.5" customHeight="1">
      <c r="B52" s="119"/>
      <c r="C52" s="120"/>
      <c r="D52" s="121" t="s">
        <v>78</v>
      </c>
      <c r="E52" s="121"/>
      <c r="F52" s="121"/>
      <c r="G52" s="121"/>
      <c r="H52" s="121"/>
      <c r="I52" s="122"/>
      <c r="J52" s="121" t="s">
        <v>79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ROUND(AG53+AG54+AG58+AG59+AG65+AG66,2)</f>
        <v>0</v>
      </c>
      <c r="AH52" s="122"/>
      <c r="AI52" s="122"/>
      <c r="AJ52" s="122"/>
      <c r="AK52" s="122"/>
      <c r="AL52" s="122"/>
      <c r="AM52" s="122"/>
      <c r="AN52" s="124">
        <f>SUM(AG52,AT52)</f>
        <v>0</v>
      </c>
      <c r="AO52" s="122"/>
      <c r="AP52" s="122"/>
      <c r="AQ52" s="125" t="s">
        <v>80</v>
      </c>
      <c r="AR52" s="126"/>
      <c r="AS52" s="127">
        <f>ROUND(AS53+AS54+AS58+AS59+AS65+AS66,2)</f>
        <v>0</v>
      </c>
      <c r="AT52" s="128">
        <f>ROUND(SUM(AV52:AW52),2)</f>
        <v>0</v>
      </c>
      <c r="AU52" s="129">
        <f>ROUND(AU53+AU54+AU58+AU59+AU65+AU66,5)</f>
        <v>0</v>
      </c>
      <c r="AV52" s="128">
        <f>ROUND(AZ52*L26,2)</f>
        <v>0</v>
      </c>
      <c r="AW52" s="128">
        <f>ROUND(BA52*L27,2)</f>
        <v>0</v>
      </c>
      <c r="AX52" s="128">
        <f>ROUND(BB52*L26,2)</f>
        <v>0</v>
      </c>
      <c r="AY52" s="128">
        <f>ROUND(BC52*L27,2)</f>
        <v>0</v>
      </c>
      <c r="AZ52" s="128">
        <f>ROUND(AZ53+AZ54+AZ58+AZ59+AZ65+AZ66,2)</f>
        <v>0</v>
      </c>
      <c r="BA52" s="128">
        <f>ROUND(BA53+BA54+BA58+BA59+BA65+BA66,2)</f>
        <v>0</v>
      </c>
      <c r="BB52" s="128">
        <f>ROUND(BB53+BB54+BB58+BB59+BB65+BB66,2)</f>
        <v>0</v>
      </c>
      <c r="BC52" s="128">
        <f>ROUND(BC53+BC54+BC58+BC59+BC65+BC66,2)</f>
        <v>0</v>
      </c>
      <c r="BD52" s="130">
        <f>ROUND(BD53+BD54+BD58+BD59+BD65+BD66,2)</f>
        <v>0</v>
      </c>
      <c r="BS52" s="131" t="s">
        <v>73</v>
      </c>
      <c r="BT52" s="131" t="s">
        <v>81</v>
      </c>
      <c r="BU52" s="131" t="s">
        <v>75</v>
      </c>
      <c r="BV52" s="131" t="s">
        <v>76</v>
      </c>
      <c r="BW52" s="131" t="s">
        <v>82</v>
      </c>
      <c r="BX52" s="131" t="s">
        <v>7</v>
      </c>
      <c r="CL52" s="131" t="s">
        <v>21</v>
      </c>
      <c r="CM52" s="131" t="s">
        <v>83</v>
      </c>
    </row>
    <row r="53" s="6" customFormat="1" ht="16.5" customHeight="1">
      <c r="A53" s="132" t="s">
        <v>84</v>
      </c>
      <c r="B53" s="133"/>
      <c r="C53" s="134"/>
      <c r="D53" s="134"/>
      <c r="E53" s="135" t="s">
        <v>85</v>
      </c>
      <c r="F53" s="135"/>
      <c r="G53" s="135"/>
      <c r="H53" s="135"/>
      <c r="I53" s="135"/>
      <c r="J53" s="134"/>
      <c r="K53" s="135" t="s">
        <v>86</v>
      </c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6">
        <f>'01Z -  SO 01 Zpevněné plo...'!J29</f>
        <v>0</v>
      </c>
      <c r="AH53" s="134"/>
      <c r="AI53" s="134"/>
      <c r="AJ53" s="134"/>
      <c r="AK53" s="134"/>
      <c r="AL53" s="134"/>
      <c r="AM53" s="134"/>
      <c r="AN53" s="136">
        <f>SUM(AG53,AT53)</f>
        <v>0</v>
      </c>
      <c r="AO53" s="134"/>
      <c r="AP53" s="134"/>
      <c r="AQ53" s="137" t="s">
        <v>87</v>
      </c>
      <c r="AR53" s="138"/>
      <c r="AS53" s="139">
        <v>0</v>
      </c>
      <c r="AT53" s="140">
        <f>ROUND(SUM(AV53:AW53),2)</f>
        <v>0</v>
      </c>
      <c r="AU53" s="141">
        <f>'01Z -  SO 01 Zpevněné plo...'!P101</f>
        <v>0</v>
      </c>
      <c r="AV53" s="140">
        <f>'01Z -  SO 01 Zpevněné plo...'!J32</f>
        <v>0</v>
      </c>
      <c r="AW53" s="140">
        <f>'01Z -  SO 01 Zpevněné plo...'!J33</f>
        <v>0</v>
      </c>
      <c r="AX53" s="140">
        <f>'01Z -  SO 01 Zpevněné plo...'!J34</f>
        <v>0</v>
      </c>
      <c r="AY53" s="140">
        <f>'01Z -  SO 01 Zpevněné plo...'!J35</f>
        <v>0</v>
      </c>
      <c r="AZ53" s="140">
        <f>'01Z -  SO 01 Zpevněné plo...'!F32</f>
        <v>0</v>
      </c>
      <c r="BA53" s="140">
        <f>'01Z -  SO 01 Zpevněné plo...'!F33</f>
        <v>0</v>
      </c>
      <c r="BB53" s="140">
        <f>'01Z -  SO 01 Zpevněné plo...'!F34</f>
        <v>0</v>
      </c>
      <c r="BC53" s="140">
        <f>'01Z -  SO 01 Zpevněné plo...'!F35</f>
        <v>0</v>
      </c>
      <c r="BD53" s="142">
        <f>'01Z -  SO 01 Zpevněné plo...'!F36</f>
        <v>0</v>
      </c>
      <c r="BT53" s="143" t="s">
        <v>83</v>
      </c>
      <c r="BV53" s="143" t="s">
        <v>76</v>
      </c>
      <c r="BW53" s="143" t="s">
        <v>88</v>
      </c>
      <c r="BX53" s="143" t="s">
        <v>82</v>
      </c>
      <c r="CL53" s="143" t="s">
        <v>21</v>
      </c>
    </row>
    <row r="54" s="6" customFormat="1" ht="16.5" customHeight="1">
      <c r="B54" s="133"/>
      <c r="C54" s="134"/>
      <c r="D54" s="134"/>
      <c r="E54" s="135" t="s">
        <v>89</v>
      </c>
      <c r="F54" s="135"/>
      <c r="G54" s="135"/>
      <c r="H54" s="135"/>
      <c r="I54" s="135"/>
      <c r="J54" s="134"/>
      <c r="K54" s="135" t="s">
        <v>90</v>
      </c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44">
        <f>ROUND(SUM(AG55:AG57),2)</f>
        <v>0</v>
      </c>
      <c r="AH54" s="134"/>
      <c r="AI54" s="134"/>
      <c r="AJ54" s="134"/>
      <c r="AK54" s="134"/>
      <c r="AL54" s="134"/>
      <c r="AM54" s="134"/>
      <c r="AN54" s="136">
        <f>SUM(AG54,AT54)</f>
        <v>0</v>
      </c>
      <c r="AO54" s="134"/>
      <c r="AP54" s="134"/>
      <c r="AQ54" s="137" t="s">
        <v>87</v>
      </c>
      <c r="AR54" s="138"/>
      <c r="AS54" s="139">
        <f>ROUND(SUM(AS55:AS57),2)</f>
        <v>0</v>
      </c>
      <c r="AT54" s="140">
        <f>ROUND(SUM(AV54:AW54),2)</f>
        <v>0</v>
      </c>
      <c r="AU54" s="141">
        <f>ROUND(SUM(AU55:AU57),5)</f>
        <v>0</v>
      </c>
      <c r="AV54" s="140">
        <f>ROUND(AZ54*L26,2)</f>
        <v>0</v>
      </c>
      <c r="AW54" s="140">
        <f>ROUND(BA54*L27,2)</f>
        <v>0</v>
      </c>
      <c r="AX54" s="140">
        <f>ROUND(BB54*L26,2)</f>
        <v>0</v>
      </c>
      <c r="AY54" s="140">
        <f>ROUND(BC54*L27,2)</f>
        <v>0</v>
      </c>
      <c r="AZ54" s="140">
        <f>ROUND(SUM(AZ55:AZ57),2)</f>
        <v>0</v>
      </c>
      <c r="BA54" s="140">
        <f>ROUND(SUM(BA55:BA57),2)</f>
        <v>0</v>
      </c>
      <c r="BB54" s="140">
        <f>ROUND(SUM(BB55:BB57),2)</f>
        <v>0</v>
      </c>
      <c r="BC54" s="140">
        <f>ROUND(SUM(BC55:BC57),2)</f>
        <v>0</v>
      </c>
      <c r="BD54" s="142">
        <f>ROUND(SUM(BD55:BD57),2)</f>
        <v>0</v>
      </c>
      <c r="BS54" s="143" t="s">
        <v>73</v>
      </c>
      <c r="BT54" s="143" t="s">
        <v>83</v>
      </c>
      <c r="BU54" s="143" t="s">
        <v>75</v>
      </c>
      <c r="BV54" s="143" t="s">
        <v>76</v>
      </c>
      <c r="BW54" s="143" t="s">
        <v>91</v>
      </c>
      <c r="BX54" s="143" t="s">
        <v>82</v>
      </c>
      <c r="CL54" s="143" t="s">
        <v>21</v>
      </c>
    </row>
    <row r="55" s="6" customFormat="1" ht="16.5" customHeight="1">
      <c r="A55" s="132" t="s">
        <v>84</v>
      </c>
      <c r="B55" s="133"/>
      <c r="C55" s="134"/>
      <c r="D55" s="134"/>
      <c r="E55" s="134"/>
      <c r="F55" s="135" t="s">
        <v>92</v>
      </c>
      <c r="G55" s="135"/>
      <c r="H55" s="135"/>
      <c r="I55" s="135"/>
      <c r="J55" s="135"/>
      <c r="K55" s="134"/>
      <c r="L55" s="135" t="s">
        <v>93</v>
      </c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6">
        <f>'02ZVO - SO 02 Veřejné osv...'!J31</f>
        <v>0</v>
      </c>
      <c r="AH55" s="134"/>
      <c r="AI55" s="134"/>
      <c r="AJ55" s="134"/>
      <c r="AK55" s="134"/>
      <c r="AL55" s="134"/>
      <c r="AM55" s="134"/>
      <c r="AN55" s="136">
        <f>SUM(AG55,AT55)</f>
        <v>0</v>
      </c>
      <c r="AO55" s="134"/>
      <c r="AP55" s="134"/>
      <c r="AQ55" s="137" t="s">
        <v>87</v>
      </c>
      <c r="AR55" s="138"/>
      <c r="AS55" s="139">
        <v>0</v>
      </c>
      <c r="AT55" s="140">
        <f>ROUND(SUM(AV55:AW55),2)</f>
        <v>0</v>
      </c>
      <c r="AU55" s="141">
        <f>'02ZVO - SO 02 Veřejné osv...'!P92</f>
        <v>0</v>
      </c>
      <c r="AV55" s="140">
        <f>'02ZVO - SO 02 Veřejné osv...'!J34</f>
        <v>0</v>
      </c>
      <c r="AW55" s="140">
        <f>'02ZVO - SO 02 Veřejné osv...'!J35</f>
        <v>0</v>
      </c>
      <c r="AX55" s="140">
        <f>'02ZVO - SO 02 Veřejné osv...'!J36</f>
        <v>0</v>
      </c>
      <c r="AY55" s="140">
        <f>'02ZVO - SO 02 Veřejné osv...'!J37</f>
        <v>0</v>
      </c>
      <c r="AZ55" s="140">
        <f>'02ZVO - SO 02 Veřejné osv...'!F34</f>
        <v>0</v>
      </c>
      <c r="BA55" s="140">
        <f>'02ZVO - SO 02 Veřejné osv...'!F35</f>
        <v>0</v>
      </c>
      <c r="BB55" s="140">
        <f>'02ZVO - SO 02 Veřejné osv...'!F36</f>
        <v>0</v>
      </c>
      <c r="BC55" s="140">
        <f>'02ZVO - SO 02 Veřejné osv...'!F37</f>
        <v>0</v>
      </c>
      <c r="BD55" s="142">
        <f>'02ZVO - SO 02 Veřejné osv...'!F38</f>
        <v>0</v>
      </c>
      <c r="BT55" s="143" t="s">
        <v>94</v>
      </c>
      <c r="BV55" s="143" t="s">
        <v>76</v>
      </c>
      <c r="BW55" s="143" t="s">
        <v>95</v>
      </c>
      <c r="BX55" s="143" t="s">
        <v>91</v>
      </c>
      <c r="CL55" s="143" t="s">
        <v>21</v>
      </c>
    </row>
    <row r="56" s="6" customFormat="1" ht="16.5" customHeight="1">
      <c r="A56" s="132" t="s">
        <v>84</v>
      </c>
      <c r="B56" s="133"/>
      <c r="C56" s="134"/>
      <c r="D56" s="134"/>
      <c r="E56" s="134"/>
      <c r="F56" s="135" t="s">
        <v>96</v>
      </c>
      <c r="G56" s="135"/>
      <c r="H56" s="135"/>
      <c r="I56" s="135"/>
      <c r="J56" s="135"/>
      <c r="K56" s="134"/>
      <c r="L56" s="135" t="s">
        <v>97</v>
      </c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6">
        <f>'02ZK - SO 02  Kamerový sy...'!J31</f>
        <v>0</v>
      </c>
      <c r="AH56" s="134"/>
      <c r="AI56" s="134"/>
      <c r="AJ56" s="134"/>
      <c r="AK56" s="134"/>
      <c r="AL56" s="134"/>
      <c r="AM56" s="134"/>
      <c r="AN56" s="136">
        <f>SUM(AG56,AT56)</f>
        <v>0</v>
      </c>
      <c r="AO56" s="134"/>
      <c r="AP56" s="134"/>
      <c r="AQ56" s="137" t="s">
        <v>87</v>
      </c>
      <c r="AR56" s="138"/>
      <c r="AS56" s="139">
        <v>0</v>
      </c>
      <c r="AT56" s="140">
        <f>ROUND(SUM(AV56:AW56),2)</f>
        <v>0</v>
      </c>
      <c r="AU56" s="141">
        <f>'02ZK - SO 02  Kamerový sy...'!P88</f>
        <v>0</v>
      </c>
      <c r="AV56" s="140">
        <f>'02ZK - SO 02  Kamerový sy...'!J34</f>
        <v>0</v>
      </c>
      <c r="AW56" s="140">
        <f>'02ZK - SO 02  Kamerový sy...'!J35</f>
        <v>0</v>
      </c>
      <c r="AX56" s="140">
        <f>'02ZK - SO 02  Kamerový sy...'!J36</f>
        <v>0</v>
      </c>
      <c r="AY56" s="140">
        <f>'02ZK - SO 02  Kamerový sy...'!J37</f>
        <v>0</v>
      </c>
      <c r="AZ56" s="140">
        <f>'02ZK - SO 02  Kamerový sy...'!F34</f>
        <v>0</v>
      </c>
      <c r="BA56" s="140">
        <f>'02ZK - SO 02  Kamerový sy...'!F35</f>
        <v>0</v>
      </c>
      <c r="BB56" s="140">
        <f>'02ZK - SO 02  Kamerový sy...'!F36</f>
        <v>0</v>
      </c>
      <c r="BC56" s="140">
        <f>'02ZK - SO 02  Kamerový sy...'!F37</f>
        <v>0</v>
      </c>
      <c r="BD56" s="142">
        <f>'02ZK - SO 02  Kamerový sy...'!F38</f>
        <v>0</v>
      </c>
      <c r="BT56" s="143" t="s">
        <v>94</v>
      </c>
      <c r="BV56" s="143" t="s">
        <v>76</v>
      </c>
      <c r="BW56" s="143" t="s">
        <v>98</v>
      </c>
      <c r="BX56" s="143" t="s">
        <v>91</v>
      </c>
      <c r="CL56" s="143" t="s">
        <v>21</v>
      </c>
    </row>
    <row r="57" s="6" customFormat="1" ht="16.5" customHeight="1">
      <c r="A57" s="132" t="s">
        <v>84</v>
      </c>
      <c r="B57" s="133"/>
      <c r="C57" s="134"/>
      <c r="D57" s="134"/>
      <c r="E57" s="134"/>
      <c r="F57" s="135" t="s">
        <v>99</v>
      </c>
      <c r="G57" s="135"/>
      <c r="H57" s="135"/>
      <c r="I57" s="135"/>
      <c r="J57" s="135"/>
      <c r="K57" s="134"/>
      <c r="L57" s="135" t="s">
        <v>100</v>
      </c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6">
        <f>'02ZP - SO 02 Počítání náv...'!J31</f>
        <v>0</v>
      </c>
      <c r="AH57" s="134"/>
      <c r="AI57" s="134"/>
      <c r="AJ57" s="134"/>
      <c r="AK57" s="134"/>
      <c r="AL57" s="134"/>
      <c r="AM57" s="134"/>
      <c r="AN57" s="136">
        <f>SUM(AG57,AT57)</f>
        <v>0</v>
      </c>
      <c r="AO57" s="134"/>
      <c r="AP57" s="134"/>
      <c r="AQ57" s="137" t="s">
        <v>87</v>
      </c>
      <c r="AR57" s="138"/>
      <c r="AS57" s="139">
        <v>0</v>
      </c>
      <c r="AT57" s="140">
        <f>ROUND(SUM(AV57:AW57),2)</f>
        <v>0</v>
      </c>
      <c r="AU57" s="141">
        <f>'02ZP - SO 02 Počítání náv...'!P88</f>
        <v>0</v>
      </c>
      <c r="AV57" s="140">
        <f>'02ZP - SO 02 Počítání náv...'!J34</f>
        <v>0</v>
      </c>
      <c r="AW57" s="140">
        <f>'02ZP - SO 02 Počítání náv...'!J35</f>
        <v>0</v>
      </c>
      <c r="AX57" s="140">
        <f>'02ZP - SO 02 Počítání náv...'!J36</f>
        <v>0</v>
      </c>
      <c r="AY57" s="140">
        <f>'02ZP - SO 02 Počítání náv...'!J37</f>
        <v>0</v>
      </c>
      <c r="AZ57" s="140">
        <f>'02ZP - SO 02 Počítání náv...'!F34</f>
        <v>0</v>
      </c>
      <c r="BA57" s="140">
        <f>'02ZP - SO 02 Počítání náv...'!F35</f>
        <v>0</v>
      </c>
      <c r="BB57" s="140">
        <f>'02ZP - SO 02 Počítání náv...'!F36</f>
        <v>0</v>
      </c>
      <c r="BC57" s="140">
        <f>'02ZP - SO 02 Počítání náv...'!F37</f>
        <v>0</v>
      </c>
      <c r="BD57" s="142">
        <f>'02ZP - SO 02 Počítání náv...'!F38</f>
        <v>0</v>
      </c>
      <c r="BT57" s="143" t="s">
        <v>94</v>
      </c>
      <c r="BV57" s="143" t="s">
        <v>76</v>
      </c>
      <c r="BW57" s="143" t="s">
        <v>101</v>
      </c>
      <c r="BX57" s="143" t="s">
        <v>91</v>
      </c>
      <c r="CL57" s="143" t="s">
        <v>21</v>
      </c>
    </row>
    <row r="58" s="6" customFormat="1" ht="16.5" customHeight="1">
      <c r="A58" s="132" t="s">
        <v>84</v>
      </c>
      <c r="B58" s="133"/>
      <c r="C58" s="134"/>
      <c r="D58" s="134"/>
      <c r="E58" s="135" t="s">
        <v>102</v>
      </c>
      <c r="F58" s="135"/>
      <c r="G58" s="135"/>
      <c r="H58" s="135"/>
      <c r="I58" s="135"/>
      <c r="J58" s="134"/>
      <c r="K58" s="135" t="s">
        <v>103</v>
      </c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6">
        <f>'04Z - SO 04 WC dolní etáž'!J29</f>
        <v>0</v>
      </c>
      <c r="AH58" s="134"/>
      <c r="AI58" s="134"/>
      <c r="AJ58" s="134"/>
      <c r="AK58" s="134"/>
      <c r="AL58" s="134"/>
      <c r="AM58" s="134"/>
      <c r="AN58" s="136">
        <f>SUM(AG58,AT58)</f>
        <v>0</v>
      </c>
      <c r="AO58" s="134"/>
      <c r="AP58" s="134"/>
      <c r="AQ58" s="137" t="s">
        <v>87</v>
      </c>
      <c r="AR58" s="138"/>
      <c r="AS58" s="139">
        <v>0</v>
      </c>
      <c r="AT58" s="140">
        <f>ROUND(SUM(AV58:AW58),2)</f>
        <v>0</v>
      </c>
      <c r="AU58" s="141">
        <f>'04Z - SO 04 WC dolní etáž'!P96</f>
        <v>0</v>
      </c>
      <c r="AV58" s="140">
        <f>'04Z - SO 04 WC dolní etáž'!J32</f>
        <v>0</v>
      </c>
      <c r="AW58" s="140">
        <f>'04Z - SO 04 WC dolní etáž'!J33</f>
        <v>0</v>
      </c>
      <c r="AX58" s="140">
        <f>'04Z - SO 04 WC dolní etáž'!J34</f>
        <v>0</v>
      </c>
      <c r="AY58" s="140">
        <f>'04Z - SO 04 WC dolní etáž'!J35</f>
        <v>0</v>
      </c>
      <c r="AZ58" s="140">
        <f>'04Z - SO 04 WC dolní etáž'!F32</f>
        <v>0</v>
      </c>
      <c r="BA58" s="140">
        <f>'04Z - SO 04 WC dolní etáž'!F33</f>
        <v>0</v>
      </c>
      <c r="BB58" s="140">
        <f>'04Z - SO 04 WC dolní etáž'!F34</f>
        <v>0</v>
      </c>
      <c r="BC58" s="140">
        <f>'04Z - SO 04 WC dolní etáž'!F35</f>
        <v>0</v>
      </c>
      <c r="BD58" s="142">
        <f>'04Z - SO 04 WC dolní etáž'!F36</f>
        <v>0</v>
      </c>
      <c r="BT58" s="143" t="s">
        <v>83</v>
      </c>
      <c r="BV58" s="143" t="s">
        <v>76</v>
      </c>
      <c r="BW58" s="143" t="s">
        <v>104</v>
      </c>
      <c r="BX58" s="143" t="s">
        <v>82</v>
      </c>
      <c r="CL58" s="143" t="s">
        <v>21</v>
      </c>
    </row>
    <row r="59" s="6" customFormat="1" ht="16.5" customHeight="1">
      <c r="B59" s="133"/>
      <c r="C59" s="134"/>
      <c r="D59" s="134"/>
      <c r="E59" s="135" t="s">
        <v>105</v>
      </c>
      <c r="F59" s="135"/>
      <c r="G59" s="135"/>
      <c r="H59" s="135"/>
      <c r="I59" s="135"/>
      <c r="J59" s="134"/>
      <c r="K59" s="135" t="s">
        <v>106</v>
      </c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44">
        <f>ROUND(SUM(AG60:AG64),2)</f>
        <v>0</v>
      </c>
      <c r="AH59" s="134"/>
      <c r="AI59" s="134"/>
      <c r="AJ59" s="134"/>
      <c r="AK59" s="134"/>
      <c r="AL59" s="134"/>
      <c r="AM59" s="134"/>
      <c r="AN59" s="136">
        <f>SUM(AG59,AT59)</f>
        <v>0</v>
      </c>
      <c r="AO59" s="134"/>
      <c r="AP59" s="134"/>
      <c r="AQ59" s="137" t="s">
        <v>87</v>
      </c>
      <c r="AR59" s="138"/>
      <c r="AS59" s="139">
        <f>ROUND(SUM(AS60:AS64),2)</f>
        <v>0</v>
      </c>
      <c r="AT59" s="140">
        <f>ROUND(SUM(AV59:AW59),2)</f>
        <v>0</v>
      </c>
      <c r="AU59" s="141">
        <f>ROUND(SUM(AU60:AU64),5)</f>
        <v>0</v>
      </c>
      <c r="AV59" s="140">
        <f>ROUND(AZ59*L26,2)</f>
        <v>0</v>
      </c>
      <c r="AW59" s="140">
        <f>ROUND(BA59*L27,2)</f>
        <v>0</v>
      </c>
      <c r="AX59" s="140">
        <f>ROUND(BB59*L26,2)</f>
        <v>0</v>
      </c>
      <c r="AY59" s="140">
        <f>ROUND(BC59*L27,2)</f>
        <v>0</v>
      </c>
      <c r="AZ59" s="140">
        <f>ROUND(SUM(AZ60:AZ64),2)</f>
        <v>0</v>
      </c>
      <c r="BA59" s="140">
        <f>ROUND(SUM(BA60:BA64),2)</f>
        <v>0</v>
      </c>
      <c r="BB59" s="140">
        <f>ROUND(SUM(BB60:BB64),2)</f>
        <v>0</v>
      </c>
      <c r="BC59" s="140">
        <f>ROUND(SUM(BC60:BC64),2)</f>
        <v>0</v>
      </c>
      <c r="BD59" s="142">
        <f>ROUND(SUM(BD60:BD64),2)</f>
        <v>0</v>
      </c>
      <c r="BS59" s="143" t="s">
        <v>73</v>
      </c>
      <c r="BT59" s="143" t="s">
        <v>83</v>
      </c>
      <c r="BU59" s="143" t="s">
        <v>75</v>
      </c>
      <c r="BV59" s="143" t="s">
        <v>76</v>
      </c>
      <c r="BW59" s="143" t="s">
        <v>107</v>
      </c>
      <c r="BX59" s="143" t="s">
        <v>82</v>
      </c>
      <c r="CL59" s="143" t="s">
        <v>21</v>
      </c>
    </row>
    <row r="60" s="6" customFormat="1" ht="16.5" customHeight="1">
      <c r="A60" s="132" t="s">
        <v>84</v>
      </c>
      <c r="B60" s="133"/>
      <c r="C60" s="134"/>
      <c r="D60" s="134"/>
      <c r="E60" s="134"/>
      <c r="F60" s="135" t="s">
        <v>108</v>
      </c>
      <c r="G60" s="135"/>
      <c r="H60" s="135"/>
      <c r="I60" s="135"/>
      <c r="J60" s="135"/>
      <c r="K60" s="134"/>
      <c r="L60" s="135" t="s">
        <v>109</v>
      </c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6">
        <f>'05ZST - SO 05  Stavební část'!J31</f>
        <v>0</v>
      </c>
      <c r="AH60" s="134"/>
      <c r="AI60" s="134"/>
      <c r="AJ60" s="134"/>
      <c r="AK60" s="134"/>
      <c r="AL60" s="134"/>
      <c r="AM60" s="134"/>
      <c r="AN60" s="136">
        <f>SUM(AG60,AT60)</f>
        <v>0</v>
      </c>
      <c r="AO60" s="134"/>
      <c r="AP60" s="134"/>
      <c r="AQ60" s="137" t="s">
        <v>87</v>
      </c>
      <c r="AR60" s="138"/>
      <c r="AS60" s="139">
        <v>0</v>
      </c>
      <c r="AT60" s="140">
        <f>ROUND(SUM(AV60:AW60),2)</f>
        <v>0</v>
      </c>
      <c r="AU60" s="141">
        <f>'05ZST - SO 05  Stavební část'!P113</f>
        <v>0</v>
      </c>
      <c r="AV60" s="140">
        <f>'05ZST - SO 05  Stavební část'!J34</f>
        <v>0</v>
      </c>
      <c r="AW60" s="140">
        <f>'05ZST - SO 05  Stavební část'!J35</f>
        <v>0</v>
      </c>
      <c r="AX60" s="140">
        <f>'05ZST - SO 05  Stavební část'!J36</f>
        <v>0</v>
      </c>
      <c r="AY60" s="140">
        <f>'05ZST - SO 05  Stavební část'!J37</f>
        <v>0</v>
      </c>
      <c r="AZ60" s="140">
        <f>'05ZST - SO 05  Stavební část'!F34</f>
        <v>0</v>
      </c>
      <c r="BA60" s="140">
        <f>'05ZST - SO 05  Stavební část'!F35</f>
        <v>0</v>
      </c>
      <c r="BB60" s="140">
        <f>'05ZST - SO 05  Stavební část'!F36</f>
        <v>0</v>
      </c>
      <c r="BC60" s="140">
        <f>'05ZST - SO 05  Stavební část'!F37</f>
        <v>0</v>
      </c>
      <c r="BD60" s="142">
        <f>'05ZST - SO 05  Stavební část'!F38</f>
        <v>0</v>
      </c>
      <c r="BT60" s="143" t="s">
        <v>94</v>
      </c>
      <c r="BV60" s="143" t="s">
        <v>76</v>
      </c>
      <c r="BW60" s="143" t="s">
        <v>110</v>
      </c>
      <c r="BX60" s="143" t="s">
        <v>107</v>
      </c>
      <c r="CL60" s="143" t="s">
        <v>21</v>
      </c>
    </row>
    <row r="61" s="6" customFormat="1" ht="16.5" customHeight="1">
      <c r="A61" s="132" t="s">
        <v>84</v>
      </c>
      <c r="B61" s="133"/>
      <c r="C61" s="134"/>
      <c r="D61" s="134"/>
      <c r="E61" s="134"/>
      <c r="F61" s="135" t="s">
        <v>111</v>
      </c>
      <c r="G61" s="135"/>
      <c r="H61" s="135"/>
      <c r="I61" s="135"/>
      <c r="J61" s="135"/>
      <c r="K61" s="134"/>
      <c r="L61" s="135" t="s">
        <v>112</v>
      </c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6">
        <f>'05ZVZT - SO 05 Vzduchotec...'!J31</f>
        <v>0</v>
      </c>
      <c r="AH61" s="134"/>
      <c r="AI61" s="134"/>
      <c r="AJ61" s="134"/>
      <c r="AK61" s="134"/>
      <c r="AL61" s="134"/>
      <c r="AM61" s="134"/>
      <c r="AN61" s="136">
        <f>SUM(AG61,AT61)</f>
        <v>0</v>
      </c>
      <c r="AO61" s="134"/>
      <c r="AP61" s="134"/>
      <c r="AQ61" s="137" t="s">
        <v>87</v>
      </c>
      <c r="AR61" s="138"/>
      <c r="AS61" s="139">
        <v>0</v>
      </c>
      <c r="AT61" s="140">
        <f>ROUND(SUM(AV61:AW61),2)</f>
        <v>0</v>
      </c>
      <c r="AU61" s="141">
        <f>'05ZVZT - SO 05 Vzduchotec...'!P89</f>
        <v>0</v>
      </c>
      <c r="AV61" s="140">
        <f>'05ZVZT - SO 05 Vzduchotec...'!J34</f>
        <v>0</v>
      </c>
      <c r="AW61" s="140">
        <f>'05ZVZT - SO 05 Vzduchotec...'!J35</f>
        <v>0</v>
      </c>
      <c r="AX61" s="140">
        <f>'05ZVZT - SO 05 Vzduchotec...'!J36</f>
        <v>0</v>
      </c>
      <c r="AY61" s="140">
        <f>'05ZVZT - SO 05 Vzduchotec...'!J37</f>
        <v>0</v>
      </c>
      <c r="AZ61" s="140">
        <f>'05ZVZT - SO 05 Vzduchotec...'!F34</f>
        <v>0</v>
      </c>
      <c r="BA61" s="140">
        <f>'05ZVZT - SO 05 Vzduchotec...'!F35</f>
        <v>0</v>
      </c>
      <c r="BB61" s="140">
        <f>'05ZVZT - SO 05 Vzduchotec...'!F36</f>
        <v>0</v>
      </c>
      <c r="BC61" s="140">
        <f>'05ZVZT - SO 05 Vzduchotec...'!F37</f>
        <v>0</v>
      </c>
      <c r="BD61" s="142">
        <f>'05ZVZT - SO 05 Vzduchotec...'!F38</f>
        <v>0</v>
      </c>
      <c r="BT61" s="143" t="s">
        <v>94</v>
      </c>
      <c r="BV61" s="143" t="s">
        <v>76</v>
      </c>
      <c r="BW61" s="143" t="s">
        <v>113</v>
      </c>
      <c r="BX61" s="143" t="s">
        <v>107</v>
      </c>
      <c r="CL61" s="143" t="s">
        <v>21</v>
      </c>
    </row>
    <row r="62" s="6" customFormat="1" ht="16.5" customHeight="1">
      <c r="A62" s="132" t="s">
        <v>84</v>
      </c>
      <c r="B62" s="133"/>
      <c r="C62" s="134"/>
      <c r="D62" s="134"/>
      <c r="E62" s="134"/>
      <c r="F62" s="135" t="s">
        <v>114</v>
      </c>
      <c r="G62" s="135"/>
      <c r="H62" s="135"/>
      <c r="I62" s="135"/>
      <c r="J62" s="135"/>
      <c r="K62" s="134"/>
      <c r="L62" s="135" t="s">
        <v>115</v>
      </c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6">
        <f>'05ZZTI - SO 05 Zdravotní ...'!J31</f>
        <v>0</v>
      </c>
      <c r="AH62" s="134"/>
      <c r="AI62" s="134"/>
      <c r="AJ62" s="134"/>
      <c r="AK62" s="134"/>
      <c r="AL62" s="134"/>
      <c r="AM62" s="134"/>
      <c r="AN62" s="136">
        <f>SUM(AG62,AT62)</f>
        <v>0</v>
      </c>
      <c r="AO62" s="134"/>
      <c r="AP62" s="134"/>
      <c r="AQ62" s="137" t="s">
        <v>87</v>
      </c>
      <c r="AR62" s="138"/>
      <c r="AS62" s="139">
        <v>0</v>
      </c>
      <c r="AT62" s="140">
        <f>ROUND(SUM(AV62:AW62),2)</f>
        <v>0</v>
      </c>
      <c r="AU62" s="141">
        <f>'05ZZTI - SO 05 Zdravotní ...'!P99</f>
        <v>0</v>
      </c>
      <c r="AV62" s="140">
        <f>'05ZZTI - SO 05 Zdravotní ...'!J34</f>
        <v>0</v>
      </c>
      <c r="AW62" s="140">
        <f>'05ZZTI - SO 05 Zdravotní ...'!J35</f>
        <v>0</v>
      </c>
      <c r="AX62" s="140">
        <f>'05ZZTI - SO 05 Zdravotní ...'!J36</f>
        <v>0</v>
      </c>
      <c r="AY62" s="140">
        <f>'05ZZTI - SO 05 Zdravotní ...'!J37</f>
        <v>0</v>
      </c>
      <c r="AZ62" s="140">
        <f>'05ZZTI - SO 05 Zdravotní ...'!F34</f>
        <v>0</v>
      </c>
      <c r="BA62" s="140">
        <f>'05ZZTI - SO 05 Zdravotní ...'!F35</f>
        <v>0</v>
      </c>
      <c r="BB62" s="140">
        <f>'05ZZTI - SO 05 Zdravotní ...'!F36</f>
        <v>0</v>
      </c>
      <c r="BC62" s="140">
        <f>'05ZZTI - SO 05 Zdravotní ...'!F37</f>
        <v>0</v>
      </c>
      <c r="BD62" s="142">
        <f>'05ZZTI - SO 05 Zdravotní ...'!F38</f>
        <v>0</v>
      </c>
      <c r="BT62" s="143" t="s">
        <v>94</v>
      </c>
      <c r="BV62" s="143" t="s">
        <v>76</v>
      </c>
      <c r="BW62" s="143" t="s">
        <v>116</v>
      </c>
      <c r="BX62" s="143" t="s">
        <v>107</v>
      </c>
      <c r="CL62" s="143" t="s">
        <v>21</v>
      </c>
    </row>
    <row r="63" s="6" customFormat="1" ht="16.5" customHeight="1">
      <c r="A63" s="132" t="s">
        <v>84</v>
      </c>
      <c r="B63" s="133"/>
      <c r="C63" s="134"/>
      <c r="D63" s="134"/>
      <c r="E63" s="134"/>
      <c r="F63" s="135" t="s">
        <v>117</v>
      </c>
      <c r="G63" s="135"/>
      <c r="H63" s="135"/>
      <c r="I63" s="135"/>
      <c r="J63" s="135"/>
      <c r="K63" s="134"/>
      <c r="L63" s="135" t="s">
        <v>118</v>
      </c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6">
        <f>'05ZVK - SO 05 vodovod,kan...'!J31</f>
        <v>0</v>
      </c>
      <c r="AH63" s="134"/>
      <c r="AI63" s="134"/>
      <c r="AJ63" s="134"/>
      <c r="AK63" s="134"/>
      <c r="AL63" s="134"/>
      <c r="AM63" s="134"/>
      <c r="AN63" s="136">
        <f>SUM(AG63,AT63)</f>
        <v>0</v>
      </c>
      <c r="AO63" s="134"/>
      <c r="AP63" s="134"/>
      <c r="AQ63" s="137" t="s">
        <v>87</v>
      </c>
      <c r="AR63" s="138"/>
      <c r="AS63" s="139">
        <v>0</v>
      </c>
      <c r="AT63" s="140">
        <f>ROUND(SUM(AV63:AW63),2)</f>
        <v>0</v>
      </c>
      <c r="AU63" s="141">
        <f>'05ZVK - SO 05 vodovod,kan...'!P96</f>
        <v>0</v>
      </c>
      <c r="AV63" s="140">
        <f>'05ZVK - SO 05 vodovod,kan...'!J34</f>
        <v>0</v>
      </c>
      <c r="AW63" s="140">
        <f>'05ZVK - SO 05 vodovod,kan...'!J35</f>
        <v>0</v>
      </c>
      <c r="AX63" s="140">
        <f>'05ZVK - SO 05 vodovod,kan...'!J36</f>
        <v>0</v>
      </c>
      <c r="AY63" s="140">
        <f>'05ZVK - SO 05 vodovod,kan...'!J37</f>
        <v>0</v>
      </c>
      <c r="AZ63" s="140">
        <f>'05ZVK - SO 05 vodovod,kan...'!F34</f>
        <v>0</v>
      </c>
      <c r="BA63" s="140">
        <f>'05ZVK - SO 05 vodovod,kan...'!F35</f>
        <v>0</v>
      </c>
      <c r="BB63" s="140">
        <f>'05ZVK - SO 05 vodovod,kan...'!F36</f>
        <v>0</v>
      </c>
      <c r="BC63" s="140">
        <f>'05ZVK - SO 05 vodovod,kan...'!F37</f>
        <v>0</v>
      </c>
      <c r="BD63" s="142">
        <f>'05ZVK - SO 05 vodovod,kan...'!F38</f>
        <v>0</v>
      </c>
      <c r="BT63" s="143" t="s">
        <v>94</v>
      </c>
      <c r="BV63" s="143" t="s">
        <v>76</v>
      </c>
      <c r="BW63" s="143" t="s">
        <v>119</v>
      </c>
      <c r="BX63" s="143" t="s">
        <v>107</v>
      </c>
      <c r="CL63" s="143" t="s">
        <v>21</v>
      </c>
    </row>
    <row r="64" s="6" customFormat="1" ht="16.5" customHeight="1">
      <c r="A64" s="132" t="s">
        <v>84</v>
      </c>
      <c r="B64" s="133"/>
      <c r="C64" s="134"/>
      <c r="D64" s="134"/>
      <c r="E64" s="134"/>
      <c r="F64" s="135" t="s">
        <v>120</v>
      </c>
      <c r="G64" s="135"/>
      <c r="H64" s="135"/>
      <c r="I64" s="135"/>
      <c r="J64" s="135"/>
      <c r="K64" s="134"/>
      <c r="L64" s="135" t="s">
        <v>121</v>
      </c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6">
        <f>'05ZEL - SO 05 Elektroinst...'!J31</f>
        <v>0</v>
      </c>
      <c r="AH64" s="134"/>
      <c r="AI64" s="134"/>
      <c r="AJ64" s="134"/>
      <c r="AK64" s="134"/>
      <c r="AL64" s="134"/>
      <c r="AM64" s="134"/>
      <c r="AN64" s="136">
        <f>SUM(AG64,AT64)</f>
        <v>0</v>
      </c>
      <c r="AO64" s="134"/>
      <c r="AP64" s="134"/>
      <c r="AQ64" s="137" t="s">
        <v>87</v>
      </c>
      <c r="AR64" s="138"/>
      <c r="AS64" s="139">
        <v>0</v>
      </c>
      <c r="AT64" s="140">
        <f>ROUND(SUM(AV64:AW64),2)</f>
        <v>0</v>
      </c>
      <c r="AU64" s="141">
        <f>'05ZEL - SO 05 Elektroinst...'!P94</f>
        <v>0</v>
      </c>
      <c r="AV64" s="140">
        <f>'05ZEL - SO 05 Elektroinst...'!J34</f>
        <v>0</v>
      </c>
      <c r="AW64" s="140">
        <f>'05ZEL - SO 05 Elektroinst...'!J35</f>
        <v>0</v>
      </c>
      <c r="AX64" s="140">
        <f>'05ZEL - SO 05 Elektroinst...'!J36</f>
        <v>0</v>
      </c>
      <c r="AY64" s="140">
        <f>'05ZEL - SO 05 Elektroinst...'!J37</f>
        <v>0</v>
      </c>
      <c r="AZ64" s="140">
        <f>'05ZEL - SO 05 Elektroinst...'!F34</f>
        <v>0</v>
      </c>
      <c r="BA64" s="140">
        <f>'05ZEL - SO 05 Elektroinst...'!F35</f>
        <v>0</v>
      </c>
      <c r="BB64" s="140">
        <f>'05ZEL - SO 05 Elektroinst...'!F36</f>
        <v>0</v>
      </c>
      <c r="BC64" s="140">
        <f>'05ZEL - SO 05 Elektroinst...'!F37</f>
        <v>0</v>
      </c>
      <c r="BD64" s="142">
        <f>'05ZEL - SO 05 Elektroinst...'!F38</f>
        <v>0</v>
      </c>
      <c r="BT64" s="143" t="s">
        <v>94</v>
      </c>
      <c r="BV64" s="143" t="s">
        <v>76</v>
      </c>
      <c r="BW64" s="143" t="s">
        <v>122</v>
      </c>
      <c r="BX64" s="143" t="s">
        <v>107</v>
      </c>
      <c r="CL64" s="143" t="s">
        <v>21</v>
      </c>
    </row>
    <row r="65" s="6" customFormat="1" ht="16.5" customHeight="1">
      <c r="A65" s="132" t="s">
        <v>84</v>
      </c>
      <c r="B65" s="133"/>
      <c r="C65" s="134"/>
      <c r="D65" s="134"/>
      <c r="E65" s="135" t="s">
        <v>123</v>
      </c>
      <c r="F65" s="135"/>
      <c r="G65" s="135"/>
      <c r="H65" s="135"/>
      <c r="I65" s="135"/>
      <c r="J65" s="134"/>
      <c r="K65" s="135" t="s">
        <v>124</v>
      </c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6">
        <f>'06Z - SO 06 WC Pacákovy sady'!J29</f>
        <v>0</v>
      </c>
      <c r="AH65" s="134"/>
      <c r="AI65" s="134"/>
      <c r="AJ65" s="134"/>
      <c r="AK65" s="134"/>
      <c r="AL65" s="134"/>
      <c r="AM65" s="134"/>
      <c r="AN65" s="136">
        <f>SUM(AG65,AT65)</f>
        <v>0</v>
      </c>
      <c r="AO65" s="134"/>
      <c r="AP65" s="134"/>
      <c r="AQ65" s="137" t="s">
        <v>87</v>
      </c>
      <c r="AR65" s="138"/>
      <c r="AS65" s="139">
        <v>0</v>
      </c>
      <c r="AT65" s="140">
        <f>ROUND(SUM(AV65:AW65),2)</f>
        <v>0</v>
      </c>
      <c r="AU65" s="141">
        <f>'06Z - SO 06 WC Pacákovy sady'!P104</f>
        <v>0</v>
      </c>
      <c r="AV65" s="140">
        <f>'06Z - SO 06 WC Pacákovy sady'!J32</f>
        <v>0</v>
      </c>
      <c r="AW65" s="140">
        <f>'06Z - SO 06 WC Pacákovy sady'!J33</f>
        <v>0</v>
      </c>
      <c r="AX65" s="140">
        <f>'06Z - SO 06 WC Pacákovy sady'!J34</f>
        <v>0</v>
      </c>
      <c r="AY65" s="140">
        <f>'06Z - SO 06 WC Pacákovy sady'!J35</f>
        <v>0</v>
      </c>
      <c r="AZ65" s="140">
        <f>'06Z - SO 06 WC Pacákovy sady'!F32</f>
        <v>0</v>
      </c>
      <c r="BA65" s="140">
        <f>'06Z - SO 06 WC Pacákovy sady'!F33</f>
        <v>0</v>
      </c>
      <c r="BB65" s="140">
        <f>'06Z - SO 06 WC Pacákovy sady'!F34</f>
        <v>0</v>
      </c>
      <c r="BC65" s="140">
        <f>'06Z - SO 06 WC Pacákovy sady'!F35</f>
        <v>0</v>
      </c>
      <c r="BD65" s="142">
        <f>'06Z - SO 06 WC Pacákovy sady'!F36</f>
        <v>0</v>
      </c>
      <c r="BT65" s="143" t="s">
        <v>83</v>
      </c>
      <c r="BV65" s="143" t="s">
        <v>76</v>
      </c>
      <c r="BW65" s="143" t="s">
        <v>125</v>
      </c>
      <c r="BX65" s="143" t="s">
        <v>82</v>
      </c>
      <c r="CL65" s="143" t="s">
        <v>21</v>
      </c>
    </row>
    <row r="66" s="6" customFormat="1" ht="28.5" customHeight="1">
      <c r="B66" s="133"/>
      <c r="C66" s="134"/>
      <c r="D66" s="134"/>
      <c r="E66" s="135" t="s">
        <v>126</v>
      </c>
      <c r="F66" s="135"/>
      <c r="G66" s="135"/>
      <c r="H66" s="135"/>
      <c r="I66" s="135"/>
      <c r="J66" s="134"/>
      <c r="K66" s="135" t="s">
        <v>127</v>
      </c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44">
        <f>ROUND(SUM(AG67:AG69),2)</f>
        <v>0</v>
      </c>
      <c r="AH66" s="134"/>
      <c r="AI66" s="134"/>
      <c r="AJ66" s="134"/>
      <c r="AK66" s="134"/>
      <c r="AL66" s="134"/>
      <c r="AM66" s="134"/>
      <c r="AN66" s="136">
        <f>SUM(AG66,AT66)</f>
        <v>0</v>
      </c>
      <c r="AO66" s="134"/>
      <c r="AP66" s="134"/>
      <c r="AQ66" s="137" t="s">
        <v>87</v>
      </c>
      <c r="AR66" s="138"/>
      <c r="AS66" s="139">
        <f>ROUND(SUM(AS67:AS69),2)</f>
        <v>0</v>
      </c>
      <c r="AT66" s="140">
        <f>ROUND(SUM(AV66:AW66),2)</f>
        <v>0</v>
      </c>
      <c r="AU66" s="141">
        <f>ROUND(SUM(AU67:AU69),5)</f>
        <v>0</v>
      </c>
      <c r="AV66" s="140">
        <f>ROUND(AZ66*L26,2)</f>
        <v>0</v>
      </c>
      <c r="AW66" s="140">
        <f>ROUND(BA66*L27,2)</f>
        <v>0</v>
      </c>
      <c r="AX66" s="140">
        <f>ROUND(BB66*L26,2)</f>
        <v>0</v>
      </c>
      <c r="AY66" s="140">
        <f>ROUND(BC66*L27,2)</f>
        <v>0</v>
      </c>
      <c r="AZ66" s="140">
        <f>ROUND(SUM(AZ67:AZ69),2)</f>
        <v>0</v>
      </c>
      <c r="BA66" s="140">
        <f>ROUND(SUM(BA67:BA69),2)</f>
        <v>0</v>
      </c>
      <c r="BB66" s="140">
        <f>ROUND(SUM(BB67:BB69),2)</f>
        <v>0</v>
      </c>
      <c r="BC66" s="140">
        <f>ROUND(SUM(BC67:BC69),2)</f>
        <v>0</v>
      </c>
      <c r="BD66" s="142">
        <f>ROUND(SUM(BD67:BD69),2)</f>
        <v>0</v>
      </c>
      <c r="BS66" s="143" t="s">
        <v>73</v>
      </c>
      <c r="BT66" s="143" t="s">
        <v>83</v>
      </c>
      <c r="BU66" s="143" t="s">
        <v>75</v>
      </c>
      <c r="BV66" s="143" t="s">
        <v>76</v>
      </c>
      <c r="BW66" s="143" t="s">
        <v>128</v>
      </c>
      <c r="BX66" s="143" t="s">
        <v>82</v>
      </c>
      <c r="CL66" s="143" t="s">
        <v>129</v>
      </c>
    </row>
    <row r="67" s="6" customFormat="1" ht="16.5" customHeight="1">
      <c r="A67" s="132" t="s">
        <v>84</v>
      </c>
      <c r="B67" s="133"/>
      <c r="C67" s="134"/>
      <c r="D67" s="134"/>
      <c r="E67" s="134"/>
      <c r="F67" s="135" t="s">
        <v>130</v>
      </c>
      <c r="G67" s="135"/>
      <c r="H67" s="135"/>
      <c r="I67" s="135"/>
      <c r="J67" s="135"/>
      <c r="K67" s="134"/>
      <c r="L67" s="135" t="s">
        <v>131</v>
      </c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6">
        <f>'07Z03 - Vedlejší náklady'!J31</f>
        <v>0</v>
      </c>
      <c r="AH67" s="134"/>
      <c r="AI67" s="134"/>
      <c r="AJ67" s="134"/>
      <c r="AK67" s="134"/>
      <c r="AL67" s="134"/>
      <c r="AM67" s="134"/>
      <c r="AN67" s="136">
        <f>SUM(AG67,AT67)</f>
        <v>0</v>
      </c>
      <c r="AO67" s="134"/>
      <c r="AP67" s="134"/>
      <c r="AQ67" s="137" t="s">
        <v>87</v>
      </c>
      <c r="AR67" s="138"/>
      <c r="AS67" s="139">
        <v>0</v>
      </c>
      <c r="AT67" s="140">
        <f>ROUND(SUM(AV67:AW67),2)</f>
        <v>0</v>
      </c>
      <c r="AU67" s="141">
        <f>'07Z03 - Vedlejší náklady'!P91</f>
        <v>0</v>
      </c>
      <c r="AV67" s="140">
        <f>'07Z03 - Vedlejší náklady'!J34</f>
        <v>0</v>
      </c>
      <c r="AW67" s="140">
        <f>'07Z03 - Vedlejší náklady'!J35</f>
        <v>0</v>
      </c>
      <c r="AX67" s="140">
        <f>'07Z03 - Vedlejší náklady'!J36</f>
        <v>0</v>
      </c>
      <c r="AY67" s="140">
        <f>'07Z03 - Vedlejší náklady'!J37</f>
        <v>0</v>
      </c>
      <c r="AZ67" s="140">
        <f>'07Z03 - Vedlejší náklady'!F34</f>
        <v>0</v>
      </c>
      <c r="BA67" s="140">
        <f>'07Z03 - Vedlejší náklady'!F35</f>
        <v>0</v>
      </c>
      <c r="BB67" s="140">
        <f>'07Z03 - Vedlejší náklady'!F36</f>
        <v>0</v>
      </c>
      <c r="BC67" s="140">
        <f>'07Z03 - Vedlejší náklady'!F37</f>
        <v>0</v>
      </c>
      <c r="BD67" s="142">
        <f>'07Z03 - Vedlejší náklady'!F38</f>
        <v>0</v>
      </c>
      <c r="BT67" s="143" t="s">
        <v>94</v>
      </c>
      <c r="BV67" s="143" t="s">
        <v>76</v>
      </c>
      <c r="BW67" s="143" t="s">
        <v>132</v>
      </c>
      <c r="BX67" s="143" t="s">
        <v>128</v>
      </c>
      <c r="CL67" s="143" t="s">
        <v>129</v>
      </c>
    </row>
    <row r="68" s="6" customFormat="1" ht="16.5" customHeight="1">
      <c r="A68" s="132" t="s">
        <v>84</v>
      </c>
      <c r="B68" s="133"/>
      <c r="C68" s="134"/>
      <c r="D68" s="134"/>
      <c r="E68" s="134"/>
      <c r="F68" s="135" t="s">
        <v>133</v>
      </c>
      <c r="G68" s="135"/>
      <c r="H68" s="135"/>
      <c r="I68" s="135"/>
      <c r="J68" s="135"/>
      <c r="K68" s="134"/>
      <c r="L68" s="135" t="s">
        <v>134</v>
      </c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6">
        <f>'07201 - Opěrná zeď 19a'!J31</f>
        <v>0</v>
      </c>
      <c r="AH68" s="134"/>
      <c r="AI68" s="134"/>
      <c r="AJ68" s="134"/>
      <c r="AK68" s="134"/>
      <c r="AL68" s="134"/>
      <c r="AM68" s="134"/>
      <c r="AN68" s="136">
        <f>SUM(AG68,AT68)</f>
        <v>0</v>
      </c>
      <c r="AO68" s="134"/>
      <c r="AP68" s="134"/>
      <c r="AQ68" s="137" t="s">
        <v>87</v>
      </c>
      <c r="AR68" s="138"/>
      <c r="AS68" s="139">
        <v>0</v>
      </c>
      <c r="AT68" s="140">
        <f>ROUND(SUM(AV68:AW68),2)</f>
        <v>0</v>
      </c>
      <c r="AU68" s="141">
        <f>'07201 - Opěrná zeď 19a'!P96</f>
        <v>0</v>
      </c>
      <c r="AV68" s="140">
        <f>'07201 - Opěrná zeď 19a'!J34</f>
        <v>0</v>
      </c>
      <c r="AW68" s="140">
        <f>'07201 - Opěrná zeď 19a'!J35</f>
        <v>0</v>
      </c>
      <c r="AX68" s="140">
        <f>'07201 - Opěrná zeď 19a'!J36</f>
        <v>0</v>
      </c>
      <c r="AY68" s="140">
        <f>'07201 - Opěrná zeď 19a'!J37</f>
        <v>0</v>
      </c>
      <c r="AZ68" s="140">
        <f>'07201 - Opěrná zeď 19a'!F34</f>
        <v>0</v>
      </c>
      <c r="BA68" s="140">
        <f>'07201 - Opěrná zeď 19a'!F35</f>
        <v>0</v>
      </c>
      <c r="BB68" s="140">
        <f>'07201 - Opěrná zeď 19a'!F36</f>
        <v>0</v>
      </c>
      <c r="BC68" s="140">
        <f>'07201 - Opěrná zeď 19a'!F37</f>
        <v>0</v>
      </c>
      <c r="BD68" s="142">
        <f>'07201 - Opěrná zeď 19a'!F38</f>
        <v>0</v>
      </c>
      <c r="BT68" s="143" t="s">
        <v>94</v>
      </c>
      <c r="BV68" s="143" t="s">
        <v>76</v>
      </c>
      <c r="BW68" s="143" t="s">
        <v>135</v>
      </c>
      <c r="BX68" s="143" t="s">
        <v>128</v>
      </c>
      <c r="CL68" s="143" t="s">
        <v>129</v>
      </c>
    </row>
    <row r="69" s="6" customFormat="1" ht="16.5" customHeight="1">
      <c r="A69" s="132" t="s">
        <v>84</v>
      </c>
      <c r="B69" s="133"/>
      <c r="C69" s="134"/>
      <c r="D69" s="134"/>
      <c r="E69" s="134"/>
      <c r="F69" s="135" t="s">
        <v>136</v>
      </c>
      <c r="G69" s="135"/>
      <c r="H69" s="135"/>
      <c r="I69" s="135"/>
      <c r="J69" s="135"/>
      <c r="K69" s="134"/>
      <c r="L69" s="135" t="s">
        <v>137</v>
      </c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6">
        <f>'07202 - Opěrná zeď 19b'!J31</f>
        <v>0</v>
      </c>
      <c r="AH69" s="134"/>
      <c r="AI69" s="134"/>
      <c r="AJ69" s="134"/>
      <c r="AK69" s="134"/>
      <c r="AL69" s="134"/>
      <c r="AM69" s="134"/>
      <c r="AN69" s="136">
        <f>SUM(AG69,AT69)</f>
        <v>0</v>
      </c>
      <c r="AO69" s="134"/>
      <c r="AP69" s="134"/>
      <c r="AQ69" s="137" t="s">
        <v>87</v>
      </c>
      <c r="AR69" s="138"/>
      <c r="AS69" s="139">
        <v>0</v>
      </c>
      <c r="AT69" s="140">
        <f>ROUND(SUM(AV69:AW69),2)</f>
        <v>0</v>
      </c>
      <c r="AU69" s="141">
        <f>'07202 - Opěrná zeď 19b'!P98</f>
        <v>0</v>
      </c>
      <c r="AV69" s="140">
        <f>'07202 - Opěrná zeď 19b'!J34</f>
        <v>0</v>
      </c>
      <c r="AW69" s="140">
        <f>'07202 - Opěrná zeď 19b'!J35</f>
        <v>0</v>
      </c>
      <c r="AX69" s="140">
        <f>'07202 - Opěrná zeď 19b'!J36</f>
        <v>0</v>
      </c>
      <c r="AY69" s="140">
        <f>'07202 - Opěrná zeď 19b'!J37</f>
        <v>0</v>
      </c>
      <c r="AZ69" s="140">
        <f>'07202 - Opěrná zeď 19b'!F34</f>
        <v>0</v>
      </c>
      <c r="BA69" s="140">
        <f>'07202 - Opěrná zeď 19b'!F35</f>
        <v>0</v>
      </c>
      <c r="BB69" s="140">
        <f>'07202 - Opěrná zeď 19b'!F36</f>
        <v>0</v>
      </c>
      <c r="BC69" s="140">
        <f>'07202 - Opěrná zeď 19b'!F37</f>
        <v>0</v>
      </c>
      <c r="BD69" s="142">
        <f>'07202 - Opěrná zeď 19b'!F38</f>
        <v>0</v>
      </c>
      <c r="BT69" s="143" t="s">
        <v>94</v>
      </c>
      <c r="BV69" s="143" t="s">
        <v>76</v>
      </c>
      <c r="BW69" s="143" t="s">
        <v>138</v>
      </c>
      <c r="BX69" s="143" t="s">
        <v>128</v>
      </c>
      <c r="CL69" s="143" t="s">
        <v>129</v>
      </c>
    </row>
    <row r="70" s="5" customFormat="1" ht="16.5" customHeight="1">
      <c r="B70" s="119"/>
      <c r="C70" s="120"/>
      <c r="D70" s="121" t="s">
        <v>139</v>
      </c>
      <c r="E70" s="121"/>
      <c r="F70" s="121"/>
      <c r="G70" s="121"/>
      <c r="H70" s="121"/>
      <c r="I70" s="122"/>
      <c r="J70" s="121" t="s">
        <v>140</v>
      </c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3">
        <f>ROUND(SUM(AG71:AG73),2)</f>
        <v>0</v>
      </c>
      <c r="AH70" s="122"/>
      <c r="AI70" s="122"/>
      <c r="AJ70" s="122"/>
      <c r="AK70" s="122"/>
      <c r="AL70" s="122"/>
      <c r="AM70" s="122"/>
      <c r="AN70" s="124">
        <f>SUM(AG70,AT70)</f>
        <v>0</v>
      </c>
      <c r="AO70" s="122"/>
      <c r="AP70" s="122"/>
      <c r="AQ70" s="125" t="s">
        <v>80</v>
      </c>
      <c r="AR70" s="126"/>
      <c r="AS70" s="127">
        <f>ROUND(SUM(AS71:AS73),2)</f>
        <v>0</v>
      </c>
      <c r="AT70" s="128">
        <f>ROUND(SUM(AV70:AW70),2)</f>
        <v>0</v>
      </c>
      <c r="AU70" s="129">
        <f>ROUND(SUM(AU71:AU73),5)</f>
        <v>0</v>
      </c>
      <c r="AV70" s="128">
        <f>ROUND(AZ70*L26,2)</f>
        <v>0</v>
      </c>
      <c r="AW70" s="128">
        <f>ROUND(BA70*L27,2)</f>
        <v>0</v>
      </c>
      <c r="AX70" s="128">
        <f>ROUND(BB70*L26,2)</f>
        <v>0</v>
      </c>
      <c r="AY70" s="128">
        <f>ROUND(BC70*L27,2)</f>
        <v>0</v>
      </c>
      <c r="AZ70" s="128">
        <f>ROUND(SUM(AZ71:AZ73),2)</f>
        <v>0</v>
      </c>
      <c r="BA70" s="128">
        <f>ROUND(SUM(BA71:BA73),2)</f>
        <v>0</v>
      </c>
      <c r="BB70" s="128">
        <f>ROUND(SUM(BB71:BB73),2)</f>
        <v>0</v>
      </c>
      <c r="BC70" s="128">
        <f>ROUND(SUM(BC71:BC73),2)</f>
        <v>0</v>
      </c>
      <c r="BD70" s="130">
        <f>ROUND(SUM(BD71:BD73),2)</f>
        <v>0</v>
      </c>
      <c r="BS70" s="131" t="s">
        <v>73</v>
      </c>
      <c r="BT70" s="131" t="s">
        <v>81</v>
      </c>
      <c r="BU70" s="131" t="s">
        <v>75</v>
      </c>
      <c r="BV70" s="131" t="s">
        <v>76</v>
      </c>
      <c r="BW70" s="131" t="s">
        <v>141</v>
      </c>
      <c r="BX70" s="131" t="s">
        <v>7</v>
      </c>
      <c r="CL70" s="131" t="s">
        <v>21</v>
      </c>
      <c r="CM70" s="131" t="s">
        <v>83</v>
      </c>
    </row>
    <row r="71" s="6" customFormat="1" ht="16.5" customHeight="1">
      <c r="A71" s="132" t="s">
        <v>84</v>
      </c>
      <c r="B71" s="133"/>
      <c r="C71" s="134"/>
      <c r="D71" s="134"/>
      <c r="E71" s="135" t="s">
        <v>142</v>
      </c>
      <c r="F71" s="135"/>
      <c r="G71" s="135"/>
      <c r="H71" s="135"/>
      <c r="I71" s="135"/>
      <c r="J71" s="134"/>
      <c r="K71" s="135" t="s">
        <v>143</v>
      </c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6">
        <f>'01N - SO 01 Zpevněné ploc...'!J29</f>
        <v>0</v>
      </c>
      <c r="AH71" s="134"/>
      <c r="AI71" s="134"/>
      <c r="AJ71" s="134"/>
      <c r="AK71" s="134"/>
      <c r="AL71" s="134"/>
      <c r="AM71" s="134"/>
      <c r="AN71" s="136">
        <f>SUM(AG71,AT71)</f>
        <v>0</v>
      </c>
      <c r="AO71" s="134"/>
      <c r="AP71" s="134"/>
      <c r="AQ71" s="137" t="s">
        <v>87</v>
      </c>
      <c r="AR71" s="138"/>
      <c r="AS71" s="139">
        <v>0</v>
      </c>
      <c r="AT71" s="140">
        <f>ROUND(SUM(AV71:AW71),2)</f>
        <v>0</v>
      </c>
      <c r="AU71" s="141">
        <f>'01N - SO 01 Zpevněné ploc...'!P96</f>
        <v>0</v>
      </c>
      <c r="AV71" s="140">
        <f>'01N - SO 01 Zpevněné ploc...'!J32</f>
        <v>0</v>
      </c>
      <c r="AW71" s="140">
        <f>'01N - SO 01 Zpevněné ploc...'!J33</f>
        <v>0</v>
      </c>
      <c r="AX71" s="140">
        <f>'01N - SO 01 Zpevněné ploc...'!J34</f>
        <v>0</v>
      </c>
      <c r="AY71" s="140">
        <f>'01N - SO 01 Zpevněné ploc...'!J35</f>
        <v>0</v>
      </c>
      <c r="AZ71" s="140">
        <f>'01N - SO 01 Zpevněné ploc...'!F32</f>
        <v>0</v>
      </c>
      <c r="BA71" s="140">
        <f>'01N - SO 01 Zpevněné ploc...'!F33</f>
        <v>0</v>
      </c>
      <c r="BB71" s="140">
        <f>'01N - SO 01 Zpevněné ploc...'!F34</f>
        <v>0</v>
      </c>
      <c r="BC71" s="140">
        <f>'01N - SO 01 Zpevněné ploc...'!F35</f>
        <v>0</v>
      </c>
      <c r="BD71" s="142">
        <f>'01N - SO 01 Zpevněné ploc...'!F36</f>
        <v>0</v>
      </c>
      <c r="BT71" s="143" t="s">
        <v>83</v>
      </c>
      <c r="BV71" s="143" t="s">
        <v>76</v>
      </c>
      <c r="BW71" s="143" t="s">
        <v>144</v>
      </c>
      <c r="BX71" s="143" t="s">
        <v>141</v>
      </c>
      <c r="CL71" s="143" t="s">
        <v>21</v>
      </c>
    </row>
    <row r="72" s="6" customFormat="1" ht="16.5" customHeight="1">
      <c r="A72" s="132" t="s">
        <v>84</v>
      </c>
      <c r="B72" s="133"/>
      <c r="C72" s="134"/>
      <c r="D72" s="134"/>
      <c r="E72" s="135" t="s">
        <v>145</v>
      </c>
      <c r="F72" s="135"/>
      <c r="G72" s="135"/>
      <c r="H72" s="135"/>
      <c r="I72" s="135"/>
      <c r="J72" s="134"/>
      <c r="K72" s="135" t="s">
        <v>146</v>
      </c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6">
        <f>'02N - SO 02 veřejné osvět...'!J29</f>
        <v>0</v>
      </c>
      <c r="AH72" s="134"/>
      <c r="AI72" s="134"/>
      <c r="AJ72" s="134"/>
      <c r="AK72" s="134"/>
      <c r="AL72" s="134"/>
      <c r="AM72" s="134"/>
      <c r="AN72" s="136">
        <f>SUM(AG72,AT72)</f>
        <v>0</v>
      </c>
      <c r="AO72" s="134"/>
      <c r="AP72" s="134"/>
      <c r="AQ72" s="137" t="s">
        <v>87</v>
      </c>
      <c r="AR72" s="138"/>
      <c r="AS72" s="139">
        <v>0</v>
      </c>
      <c r="AT72" s="140">
        <f>ROUND(SUM(AV72:AW72),2)</f>
        <v>0</v>
      </c>
      <c r="AU72" s="141">
        <f>'02N - SO 02 veřejné osvět...'!P86</f>
        <v>0</v>
      </c>
      <c r="AV72" s="140">
        <f>'02N - SO 02 veřejné osvět...'!J32</f>
        <v>0</v>
      </c>
      <c r="AW72" s="140">
        <f>'02N - SO 02 veřejné osvět...'!J33</f>
        <v>0</v>
      </c>
      <c r="AX72" s="140">
        <f>'02N - SO 02 veřejné osvět...'!J34</f>
        <v>0</v>
      </c>
      <c r="AY72" s="140">
        <f>'02N - SO 02 veřejné osvět...'!J35</f>
        <v>0</v>
      </c>
      <c r="AZ72" s="140">
        <f>'02N - SO 02 veřejné osvět...'!F32</f>
        <v>0</v>
      </c>
      <c r="BA72" s="140">
        <f>'02N - SO 02 veřejné osvět...'!F33</f>
        <v>0</v>
      </c>
      <c r="BB72" s="140">
        <f>'02N - SO 02 veřejné osvět...'!F34</f>
        <v>0</v>
      </c>
      <c r="BC72" s="140">
        <f>'02N - SO 02 veřejné osvět...'!F35</f>
        <v>0</v>
      </c>
      <c r="BD72" s="142">
        <f>'02N - SO 02 veřejné osvět...'!F36</f>
        <v>0</v>
      </c>
      <c r="BT72" s="143" t="s">
        <v>83</v>
      </c>
      <c r="BV72" s="143" t="s">
        <v>76</v>
      </c>
      <c r="BW72" s="143" t="s">
        <v>147</v>
      </c>
      <c r="BX72" s="143" t="s">
        <v>141</v>
      </c>
      <c r="CL72" s="143" t="s">
        <v>21</v>
      </c>
    </row>
    <row r="73" s="6" customFormat="1" ht="16.5" customHeight="1">
      <c r="A73" s="132" t="s">
        <v>84</v>
      </c>
      <c r="B73" s="133"/>
      <c r="C73" s="134"/>
      <c r="D73" s="134"/>
      <c r="E73" s="135" t="s">
        <v>148</v>
      </c>
      <c r="F73" s="135"/>
      <c r="G73" s="135"/>
      <c r="H73" s="135"/>
      <c r="I73" s="135"/>
      <c r="J73" s="134"/>
      <c r="K73" s="135" t="s">
        <v>149</v>
      </c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6">
        <f>'03N - SO 03  Kamerový sys...'!J29</f>
        <v>0</v>
      </c>
      <c r="AH73" s="134"/>
      <c r="AI73" s="134"/>
      <c r="AJ73" s="134"/>
      <c r="AK73" s="134"/>
      <c r="AL73" s="134"/>
      <c r="AM73" s="134"/>
      <c r="AN73" s="136">
        <f>SUM(AG73,AT73)</f>
        <v>0</v>
      </c>
      <c r="AO73" s="134"/>
      <c r="AP73" s="134"/>
      <c r="AQ73" s="137" t="s">
        <v>87</v>
      </c>
      <c r="AR73" s="138"/>
      <c r="AS73" s="145">
        <v>0</v>
      </c>
      <c r="AT73" s="146">
        <f>ROUND(SUM(AV73:AW73),2)</f>
        <v>0</v>
      </c>
      <c r="AU73" s="147">
        <f>'03N - SO 03  Kamerový sys...'!P82</f>
        <v>0</v>
      </c>
      <c r="AV73" s="146">
        <f>'03N - SO 03  Kamerový sys...'!J32</f>
        <v>0</v>
      </c>
      <c r="AW73" s="146">
        <f>'03N - SO 03  Kamerový sys...'!J33</f>
        <v>0</v>
      </c>
      <c r="AX73" s="146">
        <f>'03N - SO 03  Kamerový sys...'!J34</f>
        <v>0</v>
      </c>
      <c r="AY73" s="146">
        <f>'03N - SO 03  Kamerový sys...'!J35</f>
        <v>0</v>
      </c>
      <c r="AZ73" s="146">
        <f>'03N - SO 03  Kamerový sys...'!F32</f>
        <v>0</v>
      </c>
      <c r="BA73" s="146">
        <f>'03N - SO 03  Kamerový sys...'!F33</f>
        <v>0</v>
      </c>
      <c r="BB73" s="146">
        <f>'03N - SO 03  Kamerový sys...'!F34</f>
        <v>0</v>
      </c>
      <c r="BC73" s="146">
        <f>'03N - SO 03  Kamerový sys...'!F35</f>
        <v>0</v>
      </c>
      <c r="BD73" s="148">
        <f>'03N - SO 03  Kamerový sys...'!F36</f>
        <v>0</v>
      </c>
      <c r="BT73" s="143" t="s">
        <v>83</v>
      </c>
      <c r="BV73" s="143" t="s">
        <v>76</v>
      </c>
      <c r="BW73" s="143" t="s">
        <v>150</v>
      </c>
      <c r="BX73" s="143" t="s">
        <v>141</v>
      </c>
      <c r="CL73" s="143" t="s">
        <v>21</v>
      </c>
    </row>
    <row r="74" s="1" customFormat="1" ht="30" customHeight="1">
      <c r="B74" s="46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2"/>
    </row>
    <row r="75" s="1" customFormat="1" ht="6.96" customHeight="1">
      <c r="B75" s="67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72"/>
    </row>
  </sheetData>
  <sheetProtection sheet="1" formatColumns="0" formatRows="0" objects="1" scenarios="1" spinCount="100000" saltValue="CbITIYcSXChAnI5xgja2+p5fKeIzoZzYlKxCNtgxb/Oh1E2YirkY2md94hVNXN5EbWuq+J8p8l6mDNL/lL3hBQ==" hashValue="wzFIfsSXarTGcfAcdhEUrs2DlMh0BvNQtEHJKDB0b6V3GX0O8Kv0avANb/ZsmV6U44BdczWr2iMxSfRanslmKg==" algorithmName="SHA-512" password="CC35"/>
  <mergeCells count="12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AN55:AP55"/>
    <mergeCell ref="AG55:AM55"/>
    <mergeCell ref="F55:J55"/>
    <mergeCell ref="L55:AF55"/>
    <mergeCell ref="AN56:AP56"/>
    <mergeCell ref="AG56:AM56"/>
    <mergeCell ref="F56:J56"/>
    <mergeCell ref="L56:AF56"/>
    <mergeCell ref="AN57:AP57"/>
    <mergeCell ref="AG57:AM57"/>
    <mergeCell ref="F57:J57"/>
    <mergeCell ref="L57:AF57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F60:J60"/>
    <mergeCell ref="L60:AF60"/>
    <mergeCell ref="AN61:AP61"/>
    <mergeCell ref="AG61:AM61"/>
    <mergeCell ref="F61:J61"/>
    <mergeCell ref="L61:AF61"/>
    <mergeCell ref="AN62:AP62"/>
    <mergeCell ref="AG62:AM62"/>
    <mergeCell ref="F62:J62"/>
    <mergeCell ref="L62:AF62"/>
    <mergeCell ref="AN63:AP63"/>
    <mergeCell ref="AG63:AM63"/>
    <mergeCell ref="F63:J63"/>
    <mergeCell ref="L63:AF63"/>
    <mergeCell ref="AN64:AP64"/>
    <mergeCell ref="AG64:AM64"/>
    <mergeCell ref="F64:J64"/>
    <mergeCell ref="L64:AF64"/>
    <mergeCell ref="AN65:AP65"/>
    <mergeCell ref="AG65:AM65"/>
    <mergeCell ref="E65:I65"/>
    <mergeCell ref="K65:AF65"/>
    <mergeCell ref="AN66:AP66"/>
    <mergeCell ref="AG66:AM66"/>
    <mergeCell ref="E66:I66"/>
    <mergeCell ref="K66:AF66"/>
    <mergeCell ref="AN67:AP67"/>
    <mergeCell ref="AG67:AM67"/>
    <mergeCell ref="F67:J67"/>
    <mergeCell ref="L67:AF67"/>
    <mergeCell ref="AN68:AP68"/>
    <mergeCell ref="AG68:AM68"/>
    <mergeCell ref="F68:J68"/>
    <mergeCell ref="L68:AF68"/>
    <mergeCell ref="AN69:AP69"/>
    <mergeCell ref="AG69:AM69"/>
    <mergeCell ref="F69:J69"/>
    <mergeCell ref="L69:AF69"/>
    <mergeCell ref="AN70:AP70"/>
    <mergeCell ref="AG70:AM70"/>
    <mergeCell ref="D70:H70"/>
    <mergeCell ref="J70:AF70"/>
    <mergeCell ref="AN71:AP71"/>
    <mergeCell ref="AG71:AM71"/>
    <mergeCell ref="E71:I71"/>
    <mergeCell ref="K71:AF71"/>
    <mergeCell ref="AN72:AP72"/>
    <mergeCell ref="AG72:AM72"/>
    <mergeCell ref="E72:I72"/>
    <mergeCell ref="K72:AF72"/>
    <mergeCell ref="AN73:AP73"/>
    <mergeCell ref="AG73:AM73"/>
    <mergeCell ref="E73:I73"/>
    <mergeCell ref="K73:AF73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3" location="'01Z -  SO 01 Zpevněné plo...'!C2" display="/"/>
    <hyperlink ref="A55" location="'02ZVO - SO 02 Veřejné osv...'!C2" display="/"/>
    <hyperlink ref="A56" location="'02ZK - SO 02  Kamerový sy...'!C2" display="/"/>
    <hyperlink ref="A57" location="'02ZP - SO 02 Počítání náv...'!C2" display="/"/>
    <hyperlink ref="A58" location="'04Z - SO 04 WC dolní etáž'!C2" display="/"/>
    <hyperlink ref="A60" location="'05ZST - SO 05  Stavební část'!C2" display="/"/>
    <hyperlink ref="A61" location="'05ZVZT - SO 05 Vzduchotec...'!C2" display="/"/>
    <hyperlink ref="A62" location="'05ZZTI - SO 05 Zdravotní ...'!C2" display="/"/>
    <hyperlink ref="A63" location="'05ZVK - SO 05 vodovod,kan...'!C2" display="/"/>
    <hyperlink ref="A64" location="'05ZEL - SO 05 Elektroinst...'!C2" display="/"/>
    <hyperlink ref="A65" location="'06Z - SO 06 WC Pacákovy sady'!C2" display="/"/>
    <hyperlink ref="A67" location="'07Z03 - Vedlejší náklady'!C2" display="/"/>
    <hyperlink ref="A68" location="'07201 - Opěrná zeď 19a'!C2" display="/"/>
    <hyperlink ref="A69" location="'07202 - Opěrná zeď 19b'!C2" display="/"/>
    <hyperlink ref="A71" location="'01N - SO 01 Zpevněné ploc...'!C2" display="/"/>
    <hyperlink ref="A72" location="'02N - SO 02 veřejné osvět...'!C2" display="/"/>
    <hyperlink ref="A73" location="'03N - SO 03  Kamerový sys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50"/>
      <c r="C1" s="150"/>
      <c r="D1" s="151" t="s">
        <v>1</v>
      </c>
      <c r="E1" s="150"/>
      <c r="F1" s="152" t="s">
        <v>151</v>
      </c>
      <c r="G1" s="152" t="s">
        <v>152</v>
      </c>
      <c r="H1" s="152"/>
      <c r="I1" s="153"/>
      <c r="J1" s="152" t="s">
        <v>153</v>
      </c>
      <c r="K1" s="151" t="s">
        <v>154</v>
      </c>
      <c r="L1" s="152" t="s">
        <v>155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119</v>
      </c>
    </row>
    <row r="3" ht="6.96" customHeight="1">
      <c r="B3" s="25"/>
      <c r="C3" s="26"/>
      <c r="D3" s="26"/>
      <c r="E3" s="26"/>
      <c r="F3" s="26"/>
      <c r="G3" s="26"/>
      <c r="H3" s="26"/>
      <c r="I3" s="154"/>
      <c r="J3" s="26"/>
      <c r="K3" s="27"/>
      <c r="AT3" s="24" t="s">
        <v>83</v>
      </c>
    </row>
    <row r="4" ht="36.96" customHeight="1">
      <c r="B4" s="28"/>
      <c r="C4" s="29"/>
      <c r="D4" s="30" t="s">
        <v>156</v>
      </c>
      <c r="E4" s="29"/>
      <c r="F4" s="29"/>
      <c r="G4" s="29"/>
      <c r="H4" s="29"/>
      <c r="I4" s="155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5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5"/>
      <c r="J6" s="29"/>
      <c r="K6" s="31"/>
    </row>
    <row r="7" ht="16.5" customHeight="1">
      <c r="B7" s="28"/>
      <c r="C7" s="29"/>
      <c r="D7" s="29"/>
      <c r="E7" s="156" t="str">
        <f>'Rekapitulace stavby'!K6</f>
        <v>Park pod Vlašským dvorem-op</v>
      </c>
      <c r="F7" s="40"/>
      <c r="G7" s="40"/>
      <c r="H7" s="40"/>
      <c r="I7" s="155"/>
      <c r="J7" s="29"/>
      <c r="K7" s="31"/>
    </row>
    <row r="8">
      <c r="B8" s="28"/>
      <c r="C8" s="29"/>
      <c r="D8" s="40" t="s">
        <v>157</v>
      </c>
      <c r="E8" s="29"/>
      <c r="F8" s="29"/>
      <c r="G8" s="29"/>
      <c r="H8" s="29"/>
      <c r="I8" s="155"/>
      <c r="J8" s="29"/>
      <c r="K8" s="31"/>
    </row>
    <row r="9" ht="16.5" customHeight="1">
      <c r="B9" s="28"/>
      <c r="C9" s="29"/>
      <c r="D9" s="29"/>
      <c r="E9" s="156" t="s">
        <v>158</v>
      </c>
      <c r="F9" s="29"/>
      <c r="G9" s="29"/>
      <c r="H9" s="29"/>
      <c r="I9" s="155"/>
      <c r="J9" s="29"/>
      <c r="K9" s="31"/>
    </row>
    <row r="10">
      <c r="B10" s="28"/>
      <c r="C10" s="29"/>
      <c r="D10" s="40" t="s">
        <v>159</v>
      </c>
      <c r="E10" s="29"/>
      <c r="F10" s="29"/>
      <c r="G10" s="29"/>
      <c r="H10" s="29"/>
      <c r="I10" s="155"/>
      <c r="J10" s="29"/>
      <c r="K10" s="31"/>
    </row>
    <row r="11" s="1" customFormat="1" ht="16.5" customHeight="1">
      <c r="B11" s="46"/>
      <c r="C11" s="47"/>
      <c r="D11" s="47"/>
      <c r="E11" s="55" t="s">
        <v>1045</v>
      </c>
      <c r="F11" s="47"/>
      <c r="G11" s="47"/>
      <c r="H11" s="47"/>
      <c r="I11" s="157"/>
      <c r="J11" s="47"/>
      <c r="K11" s="51"/>
    </row>
    <row r="12" s="1" customFormat="1">
      <c r="B12" s="46"/>
      <c r="C12" s="47"/>
      <c r="D12" s="40" t="s">
        <v>514</v>
      </c>
      <c r="E12" s="47"/>
      <c r="F12" s="47"/>
      <c r="G12" s="47"/>
      <c r="H12" s="47"/>
      <c r="I12" s="157"/>
      <c r="J12" s="47"/>
      <c r="K12" s="51"/>
    </row>
    <row r="13" s="1" customFormat="1" ht="36.96" customHeight="1">
      <c r="B13" s="46"/>
      <c r="C13" s="47"/>
      <c r="D13" s="47"/>
      <c r="E13" s="158" t="s">
        <v>1629</v>
      </c>
      <c r="F13" s="47"/>
      <c r="G13" s="47"/>
      <c r="H13" s="47"/>
      <c r="I13" s="157"/>
      <c r="J13" s="47"/>
      <c r="K13" s="51"/>
    </row>
    <row r="14" s="1" customFormat="1">
      <c r="B14" s="46"/>
      <c r="C14" s="47"/>
      <c r="D14" s="47"/>
      <c r="E14" s="47"/>
      <c r="F14" s="47"/>
      <c r="G14" s="47"/>
      <c r="H14" s="47"/>
      <c r="I14" s="157"/>
      <c r="J14" s="47"/>
      <c r="K14" s="51"/>
    </row>
    <row r="15" s="1" customFormat="1" ht="14.4" customHeight="1">
      <c r="B15" s="46"/>
      <c r="C15" s="47"/>
      <c r="D15" s="40" t="s">
        <v>20</v>
      </c>
      <c r="E15" s="47"/>
      <c r="F15" s="35" t="s">
        <v>21</v>
      </c>
      <c r="G15" s="47"/>
      <c r="H15" s="47"/>
      <c r="I15" s="159" t="s">
        <v>22</v>
      </c>
      <c r="J15" s="35" t="s">
        <v>21</v>
      </c>
      <c r="K15" s="51"/>
    </row>
    <row r="16" s="1" customFormat="1" ht="14.4" customHeight="1">
      <c r="B16" s="46"/>
      <c r="C16" s="47"/>
      <c r="D16" s="40" t="s">
        <v>23</v>
      </c>
      <c r="E16" s="47"/>
      <c r="F16" s="35" t="s">
        <v>24</v>
      </c>
      <c r="G16" s="47"/>
      <c r="H16" s="47"/>
      <c r="I16" s="159" t="s">
        <v>25</v>
      </c>
      <c r="J16" s="160" t="str">
        <f>'Rekapitulace stavby'!AN8</f>
        <v>9. 11. 2017</v>
      </c>
      <c r="K16" s="51"/>
    </row>
    <row r="17" s="1" customFormat="1" ht="10.8" customHeight="1">
      <c r="B17" s="46"/>
      <c r="C17" s="47"/>
      <c r="D17" s="47"/>
      <c r="E17" s="47"/>
      <c r="F17" s="47"/>
      <c r="G17" s="47"/>
      <c r="H17" s="47"/>
      <c r="I17" s="157"/>
      <c r="J17" s="47"/>
      <c r="K17" s="51"/>
    </row>
    <row r="18" s="1" customFormat="1" ht="14.4" customHeight="1">
      <c r="B18" s="46"/>
      <c r="C18" s="47"/>
      <c r="D18" s="40" t="s">
        <v>27</v>
      </c>
      <c r="E18" s="47"/>
      <c r="F18" s="47"/>
      <c r="G18" s="47"/>
      <c r="H18" s="47"/>
      <c r="I18" s="159" t="s">
        <v>28</v>
      </c>
      <c r="J18" s="35" t="s">
        <v>29</v>
      </c>
      <c r="K18" s="51"/>
    </row>
    <row r="19" s="1" customFormat="1" ht="18" customHeight="1">
      <c r="B19" s="46"/>
      <c r="C19" s="47"/>
      <c r="D19" s="47"/>
      <c r="E19" s="35" t="s">
        <v>30</v>
      </c>
      <c r="F19" s="47"/>
      <c r="G19" s="47"/>
      <c r="H19" s="47"/>
      <c r="I19" s="159" t="s">
        <v>31</v>
      </c>
      <c r="J19" s="35" t="s">
        <v>32</v>
      </c>
      <c r="K19" s="51"/>
    </row>
    <row r="20" s="1" customFormat="1" ht="6.96" customHeight="1">
      <c r="B20" s="46"/>
      <c r="C20" s="47"/>
      <c r="D20" s="47"/>
      <c r="E20" s="47"/>
      <c r="F20" s="47"/>
      <c r="G20" s="47"/>
      <c r="H20" s="47"/>
      <c r="I20" s="157"/>
      <c r="J20" s="47"/>
      <c r="K20" s="51"/>
    </row>
    <row r="21" s="1" customFormat="1" ht="14.4" customHeight="1">
      <c r="B21" s="46"/>
      <c r="C21" s="47"/>
      <c r="D21" s="40" t="s">
        <v>33</v>
      </c>
      <c r="E21" s="47"/>
      <c r="F21" s="47"/>
      <c r="G21" s="47"/>
      <c r="H21" s="47"/>
      <c r="I21" s="159" t="s">
        <v>28</v>
      </c>
      <c r="J21" s="35" t="str">
        <f>IF('Rekapitulace stavby'!AN13="Vyplň údaj","",IF('Rekapitulace stavby'!AN13="","",'Rekapitulace stavby'!AN13))</f>
        <v/>
      </c>
      <c r="K21" s="51"/>
    </row>
    <row r="22" s="1" customFormat="1" ht="18" customHeight="1">
      <c r="B22" s="46"/>
      <c r="C22" s="47"/>
      <c r="D22" s="47"/>
      <c r="E22" s="35" t="str">
        <f>IF('Rekapitulace stavby'!E14="Vyplň údaj","",IF('Rekapitulace stavby'!E14="","",'Rekapitulace stavby'!E14))</f>
        <v/>
      </c>
      <c r="F22" s="47"/>
      <c r="G22" s="47"/>
      <c r="H22" s="47"/>
      <c r="I22" s="159" t="s">
        <v>31</v>
      </c>
      <c r="J22" s="35" t="str">
        <f>IF('Rekapitulace stavby'!AN14="Vyplň údaj","",IF('Rekapitulace stavby'!AN14="","",'Rekapitulace stavby'!AN14))</f>
        <v/>
      </c>
      <c r="K22" s="51"/>
    </row>
    <row r="23" s="1" customFormat="1" ht="6.96" customHeight="1">
      <c r="B23" s="46"/>
      <c r="C23" s="47"/>
      <c r="D23" s="47"/>
      <c r="E23" s="47"/>
      <c r="F23" s="47"/>
      <c r="G23" s="47"/>
      <c r="H23" s="47"/>
      <c r="I23" s="157"/>
      <c r="J23" s="47"/>
      <c r="K23" s="51"/>
    </row>
    <row r="24" s="1" customFormat="1" ht="14.4" customHeight="1">
      <c r="B24" s="46"/>
      <c r="C24" s="47"/>
      <c r="D24" s="40" t="s">
        <v>35</v>
      </c>
      <c r="E24" s="47"/>
      <c r="F24" s="47"/>
      <c r="G24" s="47"/>
      <c r="H24" s="47"/>
      <c r="I24" s="159" t="s">
        <v>28</v>
      </c>
      <c r="J24" s="35" t="str">
        <f>IF('Rekapitulace stavby'!AN16="","",'Rekapitulace stavby'!AN16)</f>
        <v/>
      </c>
      <c r="K24" s="51"/>
    </row>
    <row r="25" s="1" customFormat="1" ht="18" customHeight="1">
      <c r="B25" s="46"/>
      <c r="C25" s="47"/>
      <c r="D25" s="47"/>
      <c r="E25" s="35" t="str">
        <f>IF('Rekapitulace stavby'!E17="","",'Rekapitulace stavby'!E17)</f>
        <v xml:space="preserve"> </v>
      </c>
      <c r="F25" s="47"/>
      <c r="G25" s="47"/>
      <c r="H25" s="47"/>
      <c r="I25" s="159" t="s">
        <v>31</v>
      </c>
      <c r="J25" s="35" t="str">
        <f>IF('Rekapitulace stavby'!AN17="","",'Rekapitulace stavby'!AN17)</f>
        <v/>
      </c>
      <c r="K25" s="51"/>
    </row>
    <row r="26" s="1" customFormat="1" ht="6.96" customHeight="1">
      <c r="B26" s="46"/>
      <c r="C26" s="47"/>
      <c r="D26" s="47"/>
      <c r="E26" s="47"/>
      <c r="F26" s="47"/>
      <c r="G26" s="47"/>
      <c r="H26" s="47"/>
      <c r="I26" s="157"/>
      <c r="J26" s="47"/>
      <c r="K26" s="51"/>
    </row>
    <row r="27" s="1" customFormat="1" ht="14.4" customHeight="1">
      <c r="B27" s="46"/>
      <c r="C27" s="47"/>
      <c r="D27" s="40" t="s">
        <v>38</v>
      </c>
      <c r="E27" s="47"/>
      <c r="F27" s="47"/>
      <c r="G27" s="47"/>
      <c r="H27" s="47"/>
      <c r="I27" s="157"/>
      <c r="J27" s="47"/>
      <c r="K27" s="51"/>
    </row>
    <row r="28" s="7" customFormat="1" ht="71.25" customHeight="1">
      <c r="B28" s="161"/>
      <c r="C28" s="162"/>
      <c r="D28" s="162"/>
      <c r="E28" s="44" t="s">
        <v>39</v>
      </c>
      <c r="F28" s="44"/>
      <c r="G28" s="44"/>
      <c r="H28" s="44"/>
      <c r="I28" s="163"/>
      <c r="J28" s="162"/>
      <c r="K28" s="164"/>
    </row>
    <row r="29" s="1" customFormat="1" ht="6.96" customHeight="1">
      <c r="B29" s="46"/>
      <c r="C29" s="47"/>
      <c r="D29" s="47"/>
      <c r="E29" s="47"/>
      <c r="F29" s="47"/>
      <c r="G29" s="47"/>
      <c r="H29" s="47"/>
      <c r="I29" s="157"/>
      <c r="J29" s="47"/>
      <c r="K29" s="51"/>
    </row>
    <row r="30" s="1" customFormat="1" ht="6.96" customHeight="1">
      <c r="B30" s="46"/>
      <c r="C30" s="47"/>
      <c r="D30" s="106"/>
      <c r="E30" s="106"/>
      <c r="F30" s="106"/>
      <c r="G30" s="106"/>
      <c r="H30" s="106"/>
      <c r="I30" s="165"/>
      <c r="J30" s="106"/>
      <c r="K30" s="166"/>
    </row>
    <row r="31" s="1" customFormat="1" ht="25.44" customHeight="1">
      <c r="B31" s="46"/>
      <c r="C31" s="47"/>
      <c r="D31" s="167" t="s">
        <v>40</v>
      </c>
      <c r="E31" s="47"/>
      <c r="F31" s="47"/>
      <c r="G31" s="47"/>
      <c r="H31" s="47"/>
      <c r="I31" s="157"/>
      <c r="J31" s="168">
        <f>ROUND(J96,2)</f>
        <v>0</v>
      </c>
      <c r="K31" s="51"/>
    </row>
    <row r="32" s="1" customFormat="1" ht="6.96" customHeight="1">
      <c r="B32" s="46"/>
      <c r="C32" s="47"/>
      <c r="D32" s="106"/>
      <c r="E32" s="106"/>
      <c r="F32" s="106"/>
      <c r="G32" s="106"/>
      <c r="H32" s="106"/>
      <c r="I32" s="165"/>
      <c r="J32" s="106"/>
      <c r="K32" s="166"/>
    </row>
    <row r="33" s="1" customFormat="1" ht="14.4" customHeight="1">
      <c r="B33" s="46"/>
      <c r="C33" s="47"/>
      <c r="D33" s="47"/>
      <c r="E33" s="47"/>
      <c r="F33" s="52" t="s">
        <v>42</v>
      </c>
      <c r="G33" s="47"/>
      <c r="H33" s="47"/>
      <c r="I33" s="169" t="s">
        <v>41</v>
      </c>
      <c r="J33" s="52" t="s">
        <v>43</v>
      </c>
      <c r="K33" s="51"/>
    </row>
    <row r="34" s="1" customFormat="1" ht="14.4" customHeight="1">
      <c r="B34" s="46"/>
      <c r="C34" s="47"/>
      <c r="D34" s="55" t="s">
        <v>44</v>
      </c>
      <c r="E34" s="55" t="s">
        <v>45</v>
      </c>
      <c r="F34" s="170">
        <f>ROUND(SUM(BE96:BE189), 2)</f>
        <v>0</v>
      </c>
      <c r="G34" s="47"/>
      <c r="H34" s="47"/>
      <c r="I34" s="171">
        <v>0.20999999999999999</v>
      </c>
      <c r="J34" s="170">
        <f>ROUND(ROUND((SUM(BE96:BE189)), 2)*I34, 2)</f>
        <v>0</v>
      </c>
      <c r="K34" s="51"/>
    </row>
    <row r="35" s="1" customFormat="1" ht="14.4" customHeight="1">
      <c r="B35" s="46"/>
      <c r="C35" s="47"/>
      <c r="D35" s="47"/>
      <c r="E35" s="55" t="s">
        <v>46</v>
      </c>
      <c r="F35" s="170">
        <f>ROUND(SUM(BF96:BF189), 2)</f>
        <v>0</v>
      </c>
      <c r="G35" s="47"/>
      <c r="H35" s="47"/>
      <c r="I35" s="171">
        <v>0.14999999999999999</v>
      </c>
      <c r="J35" s="170">
        <f>ROUND(ROUND((SUM(BF96:BF189)), 2)*I35, 2)</f>
        <v>0</v>
      </c>
      <c r="K35" s="51"/>
    </row>
    <row r="36" hidden="1" s="1" customFormat="1" ht="14.4" customHeight="1">
      <c r="B36" s="46"/>
      <c r="C36" s="47"/>
      <c r="D36" s="47"/>
      <c r="E36" s="55" t="s">
        <v>47</v>
      </c>
      <c r="F36" s="170">
        <f>ROUND(SUM(BG96:BG189), 2)</f>
        <v>0</v>
      </c>
      <c r="G36" s="47"/>
      <c r="H36" s="47"/>
      <c r="I36" s="171">
        <v>0.20999999999999999</v>
      </c>
      <c r="J36" s="170">
        <v>0</v>
      </c>
      <c r="K36" s="51"/>
    </row>
    <row r="37" hidden="1" s="1" customFormat="1" ht="14.4" customHeight="1">
      <c r="B37" s="46"/>
      <c r="C37" s="47"/>
      <c r="D37" s="47"/>
      <c r="E37" s="55" t="s">
        <v>48</v>
      </c>
      <c r="F37" s="170">
        <f>ROUND(SUM(BH96:BH189), 2)</f>
        <v>0</v>
      </c>
      <c r="G37" s="47"/>
      <c r="H37" s="47"/>
      <c r="I37" s="171">
        <v>0.14999999999999999</v>
      </c>
      <c r="J37" s="170">
        <v>0</v>
      </c>
      <c r="K37" s="51"/>
    </row>
    <row r="38" hidden="1" s="1" customFormat="1" ht="14.4" customHeight="1">
      <c r="B38" s="46"/>
      <c r="C38" s="47"/>
      <c r="D38" s="47"/>
      <c r="E38" s="55" t="s">
        <v>49</v>
      </c>
      <c r="F38" s="170">
        <f>ROUND(SUM(BI96:BI189), 2)</f>
        <v>0</v>
      </c>
      <c r="G38" s="47"/>
      <c r="H38" s="47"/>
      <c r="I38" s="171">
        <v>0</v>
      </c>
      <c r="J38" s="170">
        <v>0</v>
      </c>
      <c r="K38" s="51"/>
    </row>
    <row r="39" s="1" customFormat="1" ht="6.96" customHeight="1">
      <c r="B39" s="46"/>
      <c r="C39" s="47"/>
      <c r="D39" s="47"/>
      <c r="E39" s="47"/>
      <c r="F39" s="47"/>
      <c r="G39" s="47"/>
      <c r="H39" s="47"/>
      <c r="I39" s="157"/>
      <c r="J39" s="47"/>
      <c r="K39" s="51"/>
    </row>
    <row r="40" s="1" customFormat="1" ht="25.44" customHeight="1">
      <c r="B40" s="46"/>
      <c r="C40" s="172"/>
      <c r="D40" s="173" t="s">
        <v>50</v>
      </c>
      <c r="E40" s="98"/>
      <c r="F40" s="98"/>
      <c r="G40" s="174" t="s">
        <v>51</v>
      </c>
      <c r="H40" s="175" t="s">
        <v>52</v>
      </c>
      <c r="I40" s="176"/>
      <c r="J40" s="177">
        <f>SUM(J31:J38)</f>
        <v>0</v>
      </c>
      <c r="K40" s="178"/>
    </row>
    <row r="41" s="1" customFormat="1" ht="14.4" customHeight="1">
      <c r="B41" s="67"/>
      <c r="C41" s="68"/>
      <c r="D41" s="68"/>
      <c r="E41" s="68"/>
      <c r="F41" s="68"/>
      <c r="G41" s="68"/>
      <c r="H41" s="68"/>
      <c r="I41" s="179"/>
      <c r="J41" s="68"/>
      <c r="K41" s="69"/>
    </row>
    <row r="45" s="1" customFormat="1" ht="6.96" customHeight="1">
      <c r="B45" s="180"/>
      <c r="C45" s="181"/>
      <c r="D45" s="181"/>
      <c r="E45" s="181"/>
      <c r="F45" s="181"/>
      <c r="G45" s="181"/>
      <c r="H45" s="181"/>
      <c r="I45" s="182"/>
      <c r="J45" s="181"/>
      <c r="K45" s="183"/>
    </row>
    <row r="46" s="1" customFormat="1" ht="36.96" customHeight="1">
      <c r="B46" s="46"/>
      <c r="C46" s="30" t="s">
        <v>161</v>
      </c>
      <c r="D46" s="47"/>
      <c r="E46" s="47"/>
      <c r="F46" s="47"/>
      <c r="G46" s="47"/>
      <c r="H46" s="47"/>
      <c r="I46" s="157"/>
      <c r="J46" s="47"/>
      <c r="K46" s="51"/>
    </row>
    <row r="47" s="1" customFormat="1" ht="6.96" customHeight="1">
      <c r="B47" s="46"/>
      <c r="C47" s="47"/>
      <c r="D47" s="47"/>
      <c r="E47" s="47"/>
      <c r="F47" s="47"/>
      <c r="G47" s="47"/>
      <c r="H47" s="47"/>
      <c r="I47" s="157"/>
      <c r="J47" s="47"/>
      <c r="K47" s="51"/>
    </row>
    <row r="48" s="1" customFormat="1" ht="14.4" customHeight="1">
      <c r="B48" s="46"/>
      <c r="C48" s="40" t="s">
        <v>18</v>
      </c>
      <c r="D48" s="47"/>
      <c r="E48" s="47"/>
      <c r="F48" s="47"/>
      <c r="G48" s="47"/>
      <c r="H48" s="47"/>
      <c r="I48" s="157"/>
      <c r="J48" s="47"/>
      <c r="K48" s="51"/>
    </row>
    <row r="49" s="1" customFormat="1" ht="16.5" customHeight="1">
      <c r="B49" s="46"/>
      <c r="C49" s="47"/>
      <c r="D49" s="47"/>
      <c r="E49" s="156" t="str">
        <f>E7</f>
        <v>Park pod Vlašským dvorem-op</v>
      </c>
      <c r="F49" s="40"/>
      <c r="G49" s="40"/>
      <c r="H49" s="40"/>
      <c r="I49" s="157"/>
      <c r="J49" s="47"/>
      <c r="K49" s="51"/>
    </row>
    <row r="50">
      <c r="B50" s="28"/>
      <c r="C50" s="40" t="s">
        <v>157</v>
      </c>
      <c r="D50" s="29"/>
      <c r="E50" s="29"/>
      <c r="F50" s="29"/>
      <c r="G50" s="29"/>
      <c r="H50" s="29"/>
      <c r="I50" s="155"/>
      <c r="J50" s="29"/>
      <c r="K50" s="31"/>
    </row>
    <row r="51" ht="16.5" customHeight="1">
      <c r="B51" s="28"/>
      <c r="C51" s="29"/>
      <c r="D51" s="29"/>
      <c r="E51" s="156" t="s">
        <v>158</v>
      </c>
      <c r="F51" s="29"/>
      <c r="G51" s="29"/>
      <c r="H51" s="29"/>
      <c r="I51" s="155"/>
      <c r="J51" s="29"/>
      <c r="K51" s="31"/>
    </row>
    <row r="52">
      <c r="B52" s="28"/>
      <c r="C52" s="40" t="s">
        <v>159</v>
      </c>
      <c r="D52" s="29"/>
      <c r="E52" s="29"/>
      <c r="F52" s="29"/>
      <c r="G52" s="29"/>
      <c r="H52" s="29"/>
      <c r="I52" s="155"/>
      <c r="J52" s="29"/>
      <c r="K52" s="31"/>
    </row>
    <row r="53" s="1" customFormat="1" ht="16.5" customHeight="1">
      <c r="B53" s="46"/>
      <c r="C53" s="47"/>
      <c r="D53" s="47"/>
      <c r="E53" s="55" t="s">
        <v>1045</v>
      </c>
      <c r="F53" s="47"/>
      <c r="G53" s="47"/>
      <c r="H53" s="47"/>
      <c r="I53" s="157"/>
      <c r="J53" s="47"/>
      <c r="K53" s="51"/>
    </row>
    <row r="54" s="1" customFormat="1" ht="14.4" customHeight="1">
      <c r="B54" s="46"/>
      <c r="C54" s="40" t="s">
        <v>514</v>
      </c>
      <c r="D54" s="47"/>
      <c r="E54" s="47"/>
      <c r="F54" s="47"/>
      <c r="G54" s="47"/>
      <c r="H54" s="47"/>
      <c r="I54" s="157"/>
      <c r="J54" s="47"/>
      <c r="K54" s="51"/>
    </row>
    <row r="55" s="1" customFormat="1" ht="17.25" customHeight="1">
      <c r="B55" s="46"/>
      <c r="C55" s="47"/>
      <c r="D55" s="47"/>
      <c r="E55" s="158" t="str">
        <f>E13</f>
        <v>05ZVK - SO 05 vodovod,kanalizace</v>
      </c>
      <c r="F55" s="47"/>
      <c r="G55" s="47"/>
      <c r="H55" s="47"/>
      <c r="I55" s="157"/>
      <c r="J55" s="47"/>
      <c r="K55" s="51"/>
    </row>
    <row r="56" s="1" customFormat="1" ht="6.96" customHeight="1">
      <c r="B56" s="46"/>
      <c r="C56" s="47"/>
      <c r="D56" s="47"/>
      <c r="E56" s="47"/>
      <c r="F56" s="47"/>
      <c r="G56" s="47"/>
      <c r="H56" s="47"/>
      <c r="I56" s="157"/>
      <c r="J56" s="47"/>
      <c r="K56" s="51"/>
    </row>
    <row r="57" s="1" customFormat="1" ht="18" customHeight="1">
      <c r="B57" s="46"/>
      <c r="C57" s="40" t="s">
        <v>23</v>
      </c>
      <c r="D57" s="47"/>
      <c r="E57" s="47"/>
      <c r="F57" s="35" t="str">
        <f>F16</f>
        <v>Kutná Hora</v>
      </c>
      <c r="G57" s="47"/>
      <c r="H57" s="47"/>
      <c r="I57" s="159" t="s">
        <v>25</v>
      </c>
      <c r="J57" s="160" t="str">
        <f>IF(J16="","",J16)</f>
        <v>9. 11. 2017</v>
      </c>
      <c r="K57" s="51"/>
    </row>
    <row r="58" s="1" customFormat="1" ht="6.96" customHeight="1">
      <c r="B58" s="46"/>
      <c r="C58" s="47"/>
      <c r="D58" s="47"/>
      <c r="E58" s="47"/>
      <c r="F58" s="47"/>
      <c r="G58" s="47"/>
      <c r="H58" s="47"/>
      <c r="I58" s="157"/>
      <c r="J58" s="47"/>
      <c r="K58" s="51"/>
    </row>
    <row r="59" s="1" customFormat="1">
      <c r="B59" s="46"/>
      <c r="C59" s="40" t="s">
        <v>27</v>
      </c>
      <c r="D59" s="47"/>
      <c r="E59" s="47"/>
      <c r="F59" s="35" t="str">
        <f>E19</f>
        <v>Město Kutná Hora, Havlíčkovo nám. 552</v>
      </c>
      <c r="G59" s="47"/>
      <c r="H59" s="47"/>
      <c r="I59" s="159" t="s">
        <v>35</v>
      </c>
      <c r="J59" s="44" t="str">
        <f>E25</f>
        <v xml:space="preserve"> </v>
      </c>
      <c r="K59" s="51"/>
    </row>
    <row r="60" s="1" customFormat="1" ht="14.4" customHeight="1">
      <c r="B60" s="46"/>
      <c r="C60" s="40" t="s">
        <v>33</v>
      </c>
      <c r="D60" s="47"/>
      <c r="E60" s="47"/>
      <c r="F60" s="35" t="str">
        <f>IF(E22="","",E22)</f>
        <v/>
      </c>
      <c r="G60" s="47"/>
      <c r="H60" s="47"/>
      <c r="I60" s="157"/>
      <c r="J60" s="184"/>
      <c r="K60" s="51"/>
    </row>
    <row r="61" s="1" customFormat="1" ht="10.32" customHeight="1">
      <c r="B61" s="46"/>
      <c r="C61" s="47"/>
      <c r="D61" s="47"/>
      <c r="E61" s="47"/>
      <c r="F61" s="47"/>
      <c r="G61" s="47"/>
      <c r="H61" s="47"/>
      <c r="I61" s="157"/>
      <c r="J61" s="47"/>
      <c r="K61" s="51"/>
    </row>
    <row r="62" s="1" customFormat="1" ht="29.28" customHeight="1">
      <c r="B62" s="46"/>
      <c r="C62" s="185" t="s">
        <v>162</v>
      </c>
      <c r="D62" s="172"/>
      <c r="E62" s="172"/>
      <c r="F62" s="172"/>
      <c r="G62" s="172"/>
      <c r="H62" s="172"/>
      <c r="I62" s="186"/>
      <c r="J62" s="187" t="s">
        <v>163</v>
      </c>
      <c r="K62" s="188"/>
    </row>
    <row r="63" s="1" customFormat="1" ht="10.32" customHeight="1">
      <c r="B63" s="46"/>
      <c r="C63" s="47"/>
      <c r="D63" s="47"/>
      <c r="E63" s="47"/>
      <c r="F63" s="47"/>
      <c r="G63" s="47"/>
      <c r="H63" s="47"/>
      <c r="I63" s="157"/>
      <c r="J63" s="47"/>
      <c r="K63" s="51"/>
    </row>
    <row r="64" s="1" customFormat="1" ht="29.28" customHeight="1">
      <c r="B64" s="46"/>
      <c r="C64" s="189" t="s">
        <v>164</v>
      </c>
      <c r="D64" s="47"/>
      <c r="E64" s="47"/>
      <c r="F64" s="47"/>
      <c r="G64" s="47"/>
      <c r="H64" s="47"/>
      <c r="I64" s="157"/>
      <c r="J64" s="168">
        <f>J96</f>
        <v>0</v>
      </c>
      <c r="K64" s="51"/>
      <c r="AU64" s="24" t="s">
        <v>165</v>
      </c>
    </row>
    <row r="65" s="8" customFormat="1" ht="24.96" customHeight="1">
      <c r="B65" s="190"/>
      <c r="C65" s="191"/>
      <c r="D65" s="192" t="s">
        <v>166</v>
      </c>
      <c r="E65" s="193"/>
      <c r="F65" s="193"/>
      <c r="G65" s="193"/>
      <c r="H65" s="193"/>
      <c r="I65" s="194"/>
      <c r="J65" s="195">
        <f>J97</f>
        <v>0</v>
      </c>
      <c r="K65" s="196"/>
    </row>
    <row r="66" s="9" customFormat="1" ht="19.92" customHeight="1">
      <c r="B66" s="197"/>
      <c r="C66" s="198"/>
      <c r="D66" s="199" t="s">
        <v>1047</v>
      </c>
      <c r="E66" s="200"/>
      <c r="F66" s="200"/>
      <c r="G66" s="200"/>
      <c r="H66" s="200"/>
      <c r="I66" s="201"/>
      <c r="J66" s="202">
        <f>J98</f>
        <v>0</v>
      </c>
      <c r="K66" s="203"/>
    </row>
    <row r="67" s="9" customFormat="1" ht="19.92" customHeight="1">
      <c r="B67" s="197"/>
      <c r="C67" s="198"/>
      <c r="D67" s="199" t="s">
        <v>1050</v>
      </c>
      <c r="E67" s="200"/>
      <c r="F67" s="200"/>
      <c r="G67" s="200"/>
      <c r="H67" s="200"/>
      <c r="I67" s="201"/>
      <c r="J67" s="202">
        <f>J143</f>
        <v>0</v>
      </c>
      <c r="K67" s="203"/>
    </row>
    <row r="68" s="9" customFormat="1" ht="19.92" customHeight="1">
      <c r="B68" s="197"/>
      <c r="C68" s="198"/>
      <c r="D68" s="199" t="s">
        <v>1630</v>
      </c>
      <c r="E68" s="200"/>
      <c r="F68" s="200"/>
      <c r="G68" s="200"/>
      <c r="H68" s="200"/>
      <c r="I68" s="201"/>
      <c r="J68" s="202">
        <f>J148</f>
        <v>0</v>
      </c>
      <c r="K68" s="203"/>
    </row>
    <row r="69" s="9" customFormat="1" ht="19.92" customHeight="1">
      <c r="B69" s="197"/>
      <c r="C69" s="198"/>
      <c r="D69" s="199" t="s">
        <v>1631</v>
      </c>
      <c r="E69" s="200"/>
      <c r="F69" s="200"/>
      <c r="G69" s="200"/>
      <c r="H69" s="200"/>
      <c r="I69" s="201"/>
      <c r="J69" s="202">
        <f>J183</f>
        <v>0</v>
      </c>
      <c r="K69" s="203"/>
    </row>
    <row r="70" s="8" customFormat="1" ht="24.96" customHeight="1">
      <c r="B70" s="190"/>
      <c r="C70" s="191"/>
      <c r="D70" s="192" t="s">
        <v>184</v>
      </c>
      <c r="E70" s="193"/>
      <c r="F70" s="193"/>
      <c r="G70" s="193"/>
      <c r="H70" s="193"/>
      <c r="I70" s="194"/>
      <c r="J70" s="195">
        <f>J185</f>
        <v>0</v>
      </c>
      <c r="K70" s="196"/>
    </row>
    <row r="71" s="9" customFormat="1" ht="19.92" customHeight="1">
      <c r="B71" s="197"/>
      <c r="C71" s="198"/>
      <c r="D71" s="199" t="s">
        <v>517</v>
      </c>
      <c r="E71" s="200"/>
      <c r="F71" s="200"/>
      <c r="G71" s="200"/>
      <c r="H71" s="200"/>
      <c r="I71" s="201"/>
      <c r="J71" s="202">
        <f>J186</f>
        <v>0</v>
      </c>
      <c r="K71" s="203"/>
    </row>
    <row r="72" s="9" customFormat="1" ht="19.92" customHeight="1">
      <c r="B72" s="197"/>
      <c r="C72" s="198"/>
      <c r="D72" s="199" t="s">
        <v>518</v>
      </c>
      <c r="E72" s="200"/>
      <c r="F72" s="200"/>
      <c r="G72" s="200"/>
      <c r="H72" s="200"/>
      <c r="I72" s="201"/>
      <c r="J72" s="202">
        <f>J188</f>
        <v>0</v>
      </c>
      <c r="K72" s="203"/>
    </row>
    <row r="73" s="1" customFormat="1" ht="21.84" customHeight="1">
      <c r="B73" s="46"/>
      <c r="C73" s="47"/>
      <c r="D73" s="47"/>
      <c r="E73" s="47"/>
      <c r="F73" s="47"/>
      <c r="G73" s="47"/>
      <c r="H73" s="47"/>
      <c r="I73" s="157"/>
      <c r="J73" s="47"/>
      <c r="K73" s="51"/>
    </row>
    <row r="74" s="1" customFormat="1" ht="6.96" customHeight="1">
      <c r="B74" s="67"/>
      <c r="C74" s="68"/>
      <c r="D74" s="68"/>
      <c r="E74" s="68"/>
      <c r="F74" s="68"/>
      <c r="G74" s="68"/>
      <c r="H74" s="68"/>
      <c r="I74" s="179"/>
      <c r="J74" s="68"/>
      <c r="K74" s="69"/>
    </row>
    <row r="78" s="1" customFormat="1" ht="6.96" customHeight="1">
      <c r="B78" s="70"/>
      <c r="C78" s="71"/>
      <c r="D78" s="71"/>
      <c r="E78" s="71"/>
      <c r="F78" s="71"/>
      <c r="G78" s="71"/>
      <c r="H78" s="71"/>
      <c r="I78" s="182"/>
      <c r="J78" s="71"/>
      <c r="K78" s="71"/>
      <c r="L78" s="72"/>
    </row>
    <row r="79" s="1" customFormat="1" ht="36.96" customHeight="1">
      <c r="B79" s="46"/>
      <c r="C79" s="73" t="s">
        <v>185</v>
      </c>
      <c r="D79" s="74"/>
      <c r="E79" s="74"/>
      <c r="F79" s="74"/>
      <c r="G79" s="74"/>
      <c r="H79" s="74"/>
      <c r="I79" s="204"/>
      <c r="J79" s="74"/>
      <c r="K79" s="74"/>
      <c r="L79" s="72"/>
    </row>
    <row r="80" s="1" customFormat="1" ht="6.96" customHeight="1">
      <c r="B80" s="46"/>
      <c r="C80" s="74"/>
      <c r="D80" s="74"/>
      <c r="E80" s="74"/>
      <c r="F80" s="74"/>
      <c r="G80" s="74"/>
      <c r="H80" s="74"/>
      <c r="I80" s="204"/>
      <c r="J80" s="74"/>
      <c r="K80" s="74"/>
      <c r="L80" s="72"/>
    </row>
    <row r="81" s="1" customFormat="1" ht="14.4" customHeight="1">
      <c r="B81" s="46"/>
      <c r="C81" s="76" t="s">
        <v>18</v>
      </c>
      <c r="D81" s="74"/>
      <c r="E81" s="74"/>
      <c r="F81" s="74"/>
      <c r="G81" s="74"/>
      <c r="H81" s="74"/>
      <c r="I81" s="204"/>
      <c r="J81" s="74"/>
      <c r="K81" s="74"/>
      <c r="L81" s="72"/>
    </row>
    <row r="82" s="1" customFormat="1" ht="16.5" customHeight="1">
      <c r="B82" s="46"/>
      <c r="C82" s="74"/>
      <c r="D82" s="74"/>
      <c r="E82" s="205" t="str">
        <f>E7</f>
        <v>Park pod Vlašským dvorem-op</v>
      </c>
      <c r="F82" s="76"/>
      <c r="G82" s="76"/>
      <c r="H82" s="76"/>
      <c r="I82" s="204"/>
      <c r="J82" s="74"/>
      <c r="K82" s="74"/>
      <c r="L82" s="72"/>
    </row>
    <row r="83">
      <c r="B83" s="28"/>
      <c r="C83" s="76" t="s">
        <v>157</v>
      </c>
      <c r="D83" s="206"/>
      <c r="E83" s="206"/>
      <c r="F83" s="206"/>
      <c r="G83" s="206"/>
      <c r="H83" s="206"/>
      <c r="I83" s="149"/>
      <c r="J83" s="206"/>
      <c r="K83" s="206"/>
      <c r="L83" s="207"/>
    </row>
    <row r="84" ht="16.5" customHeight="1">
      <c r="B84" s="28"/>
      <c r="C84" s="206"/>
      <c r="D84" s="206"/>
      <c r="E84" s="205" t="s">
        <v>158</v>
      </c>
      <c r="F84" s="206"/>
      <c r="G84" s="206"/>
      <c r="H84" s="206"/>
      <c r="I84" s="149"/>
      <c r="J84" s="206"/>
      <c r="K84" s="206"/>
      <c r="L84" s="207"/>
    </row>
    <row r="85">
      <c r="B85" s="28"/>
      <c r="C85" s="76" t="s">
        <v>159</v>
      </c>
      <c r="D85" s="206"/>
      <c r="E85" s="206"/>
      <c r="F85" s="206"/>
      <c r="G85" s="206"/>
      <c r="H85" s="206"/>
      <c r="I85" s="149"/>
      <c r="J85" s="206"/>
      <c r="K85" s="206"/>
      <c r="L85" s="207"/>
    </row>
    <row r="86" s="1" customFormat="1" ht="16.5" customHeight="1">
      <c r="B86" s="46"/>
      <c r="C86" s="74"/>
      <c r="D86" s="74"/>
      <c r="E86" s="285" t="s">
        <v>1045</v>
      </c>
      <c r="F86" s="74"/>
      <c r="G86" s="74"/>
      <c r="H86" s="74"/>
      <c r="I86" s="204"/>
      <c r="J86" s="74"/>
      <c r="K86" s="74"/>
      <c r="L86" s="72"/>
    </row>
    <row r="87" s="1" customFormat="1" ht="14.4" customHeight="1">
      <c r="B87" s="46"/>
      <c r="C87" s="76" t="s">
        <v>514</v>
      </c>
      <c r="D87" s="74"/>
      <c r="E87" s="74"/>
      <c r="F87" s="74"/>
      <c r="G87" s="74"/>
      <c r="H87" s="74"/>
      <c r="I87" s="204"/>
      <c r="J87" s="74"/>
      <c r="K87" s="74"/>
      <c r="L87" s="72"/>
    </row>
    <row r="88" s="1" customFormat="1" ht="17.25" customHeight="1">
      <c r="B88" s="46"/>
      <c r="C88" s="74"/>
      <c r="D88" s="74"/>
      <c r="E88" s="82" t="str">
        <f>E13</f>
        <v>05ZVK - SO 05 vodovod,kanalizace</v>
      </c>
      <c r="F88" s="74"/>
      <c r="G88" s="74"/>
      <c r="H88" s="74"/>
      <c r="I88" s="204"/>
      <c r="J88" s="74"/>
      <c r="K88" s="74"/>
      <c r="L88" s="72"/>
    </row>
    <row r="89" s="1" customFormat="1" ht="6.96" customHeight="1">
      <c r="B89" s="46"/>
      <c r="C89" s="74"/>
      <c r="D89" s="74"/>
      <c r="E89" s="74"/>
      <c r="F89" s="74"/>
      <c r="G89" s="74"/>
      <c r="H89" s="74"/>
      <c r="I89" s="204"/>
      <c r="J89" s="74"/>
      <c r="K89" s="74"/>
      <c r="L89" s="72"/>
    </row>
    <row r="90" s="1" customFormat="1" ht="18" customHeight="1">
      <c r="B90" s="46"/>
      <c r="C90" s="76" t="s">
        <v>23</v>
      </c>
      <c r="D90" s="74"/>
      <c r="E90" s="74"/>
      <c r="F90" s="208" t="str">
        <f>F16</f>
        <v>Kutná Hora</v>
      </c>
      <c r="G90" s="74"/>
      <c r="H90" s="74"/>
      <c r="I90" s="209" t="s">
        <v>25</v>
      </c>
      <c r="J90" s="85" t="str">
        <f>IF(J16="","",J16)</f>
        <v>9. 11. 2017</v>
      </c>
      <c r="K90" s="74"/>
      <c r="L90" s="72"/>
    </row>
    <row r="91" s="1" customFormat="1" ht="6.96" customHeight="1">
      <c r="B91" s="46"/>
      <c r="C91" s="74"/>
      <c r="D91" s="74"/>
      <c r="E91" s="74"/>
      <c r="F91" s="74"/>
      <c r="G91" s="74"/>
      <c r="H91" s="74"/>
      <c r="I91" s="204"/>
      <c r="J91" s="74"/>
      <c r="K91" s="74"/>
      <c r="L91" s="72"/>
    </row>
    <row r="92" s="1" customFormat="1">
      <c r="B92" s="46"/>
      <c r="C92" s="76" t="s">
        <v>27</v>
      </c>
      <c r="D92" s="74"/>
      <c r="E92" s="74"/>
      <c r="F92" s="208" t="str">
        <f>E19</f>
        <v>Město Kutná Hora, Havlíčkovo nám. 552</v>
      </c>
      <c r="G92" s="74"/>
      <c r="H92" s="74"/>
      <c r="I92" s="209" t="s">
        <v>35</v>
      </c>
      <c r="J92" s="208" t="str">
        <f>E25</f>
        <v xml:space="preserve"> </v>
      </c>
      <c r="K92" s="74"/>
      <c r="L92" s="72"/>
    </row>
    <row r="93" s="1" customFormat="1" ht="14.4" customHeight="1">
      <c r="B93" s="46"/>
      <c r="C93" s="76" t="s">
        <v>33</v>
      </c>
      <c r="D93" s="74"/>
      <c r="E93" s="74"/>
      <c r="F93" s="208" t="str">
        <f>IF(E22="","",E22)</f>
        <v/>
      </c>
      <c r="G93" s="74"/>
      <c r="H93" s="74"/>
      <c r="I93" s="204"/>
      <c r="J93" s="74"/>
      <c r="K93" s="74"/>
      <c r="L93" s="72"/>
    </row>
    <row r="94" s="1" customFormat="1" ht="10.32" customHeight="1">
      <c r="B94" s="46"/>
      <c r="C94" s="74"/>
      <c r="D94" s="74"/>
      <c r="E94" s="74"/>
      <c r="F94" s="74"/>
      <c r="G94" s="74"/>
      <c r="H94" s="74"/>
      <c r="I94" s="204"/>
      <c r="J94" s="74"/>
      <c r="K94" s="74"/>
      <c r="L94" s="72"/>
    </row>
    <row r="95" s="10" customFormat="1" ht="29.28" customHeight="1">
      <c r="B95" s="210"/>
      <c r="C95" s="211" t="s">
        <v>186</v>
      </c>
      <c r="D95" s="212" t="s">
        <v>59</v>
      </c>
      <c r="E95" s="212" t="s">
        <v>55</v>
      </c>
      <c r="F95" s="212" t="s">
        <v>187</v>
      </c>
      <c r="G95" s="212" t="s">
        <v>188</v>
      </c>
      <c r="H95" s="212" t="s">
        <v>189</v>
      </c>
      <c r="I95" s="213" t="s">
        <v>190</v>
      </c>
      <c r="J95" s="212" t="s">
        <v>163</v>
      </c>
      <c r="K95" s="214" t="s">
        <v>191</v>
      </c>
      <c r="L95" s="215"/>
      <c r="M95" s="102" t="s">
        <v>192</v>
      </c>
      <c r="N95" s="103" t="s">
        <v>44</v>
      </c>
      <c r="O95" s="103" t="s">
        <v>193</v>
      </c>
      <c r="P95" s="103" t="s">
        <v>194</v>
      </c>
      <c r="Q95" s="103" t="s">
        <v>195</v>
      </c>
      <c r="R95" s="103" t="s">
        <v>196</v>
      </c>
      <c r="S95" s="103" t="s">
        <v>197</v>
      </c>
      <c r="T95" s="104" t="s">
        <v>198</v>
      </c>
    </row>
    <row r="96" s="1" customFormat="1" ht="29.28" customHeight="1">
      <c r="B96" s="46"/>
      <c r="C96" s="108" t="s">
        <v>164</v>
      </c>
      <c r="D96" s="74"/>
      <c r="E96" s="74"/>
      <c r="F96" s="74"/>
      <c r="G96" s="74"/>
      <c r="H96" s="74"/>
      <c r="I96" s="204"/>
      <c r="J96" s="216">
        <f>BK96</f>
        <v>0</v>
      </c>
      <c r="K96" s="74"/>
      <c r="L96" s="72"/>
      <c r="M96" s="105"/>
      <c r="N96" s="106"/>
      <c r="O96" s="106"/>
      <c r="P96" s="217">
        <f>P97+P185</f>
        <v>0</v>
      </c>
      <c r="Q96" s="106"/>
      <c r="R96" s="217">
        <f>R97+R185</f>
        <v>0</v>
      </c>
      <c r="S96" s="106"/>
      <c r="T96" s="218">
        <f>T97+T185</f>
        <v>0</v>
      </c>
      <c r="AT96" s="24" t="s">
        <v>73</v>
      </c>
      <c r="AU96" s="24" t="s">
        <v>165</v>
      </c>
      <c r="BK96" s="219">
        <f>BK97+BK185</f>
        <v>0</v>
      </c>
    </row>
    <row r="97" s="11" customFormat="1" ht="37.44" customHeight="1">
      <c r="B97" s="220"/>
      <c r="C97" s="221"/>
      <c r="D97" s="222" t="s">
        <v>73</v>
      </c>
      <c r="E97" s="223" t="s">
        <v>199</v>
      </c>
      <c r="F97" s="223" t="s">
        <v>199</v>
      </c>
      <c r="G97" s="221"/>
      <c r="H97" s="221"/>
      <c r="I97" s="224"/>
      <c r="J97" s="225">
        <f>BK97</f>
        <v>0</v>
      </c>
      <c r="K97" s="221"/>
      <c r="L97" s="226"/>
      <c r="M97" s="227"/>
      <c r="N97" s="228"/>
      <c r="O97" s="228"/>
      <c r="P97" s="229">
        <f>P98+P143+P148+P183</f>
        <v>0</v>
      </c>
      <c r="Q97" s="228"/>
      <c r="R97" s="229">
        <f>R98+R143+R148+R183</f>
        <v>0</v>
      </c>
      <c r="S97" s="228"/>
      <c r="T97" s="230">
        <f>T98+T143+T148+T183</f>
        <v>0</v>
      </c>
      <c r="AR97" s="231" t="s">
        <v>81</v>
      </c>
      <c r="AT97" s="232" t="s">
        <v>73</v>
      </c>
      <c r="AU97" s="232" t="s">
        <v>74</v>
      </c>
      <c r="AY97" s="231" t="s">
        <v>200</v>
      </c>
      <c r="BK97" s="233">
        <f>BK98+BK143+BK148+BK183</f>
        <v>0</v>
      </c>
    </row>
    <row r="98" s="11" customFormat="1" ht="19.92" customHeight="1">
      <c r="B98" s="220"/>
      <c r="C98" s="221"/>
      <c r="D98" s="222" t="s">
        <v>73</v>
      </c>
      <c r="E98" s="234" t="s">
        <v>81</v>
      </c>
      <c r="F98" s="234" t="s">
        <v>1062</v>
      </c>
      <c r="G98" s="221"/>
      <c r="H98" s="221"/>
      <c r="I98" s="224"/>
      <c r="J98" s="235">
        <f>BK98</f>
        <v>0</v>
      </c>
      <c r="K98" s="221"/>
      <c r="L98" s="226"/>
      <c r="M98" s="227"/>
      <c r="N98" s="228"/>
      <c r="O98" s="228"/>
      <c r="P98" s="229">
        <f>SUM(P99:P142)</f>
        <v>0</v>
      </c>
      <c r="Q98" s="228"/>
      <c r="R98" s="229">
        <f>SUM(R99:R142)</f>
        <v>0</v>
      </c>
      <c r="S98" s="228"/>
      <c r="T98" s="230">
        <f>SUM(T99:T142)</f>
        <v>0</v>
      </c>
      <c r="AR98" s="231" t="s">
        <v>81</v>
      </c>
      <c r="AT98" s="232" t="s">
        <v>73</v>
      </c>
      <c r="AU98" s="232" t="s">
        <v>81</v>
      </c>
      <c r="AY98" s="231" t="s">
        <v>200</v>
      </c>
      <c r="BK98" s="233">
        <f>SUM(BK99:BK142)</f>
        <v>0</v>
      </c>
    </row>
    <row r="99" s="1" customFormat="1" ht="16.5" customHeight="1">
      <c r="B99" s="46"/>
      <c r="C99" s="236" t="s">
        <v>81</v>
      </c>
      <c r="D99" s="236" t="s">
        <v>202</v>
      </c>
      <c r="E99" s="237" t="s">
        <v>1632</v>
      </c>
      <c r="F99" s="238" t="s">
        <v>1633</v>
      </c>
      <c r="G99" s="239" t="s">
        <v>210</v>
      </c>
      <c r="H99" s="240">
        <v>4.5</v>
      </c>
      <c r="I99" s="241"/>
      <c r="J99" s="242">
        <f>ROUND(I99*H99,2)</f>
        <v>0</v>
      </c>
      <c r="K99" s="238" t="s">
        <v>1462</v>
      </c>
      <c r="L99" s="72"/>
      <c r="M99" s="243" t="s">
        <v>21</v>
      </c>
      <c r="N99" s="244" t="s">
        <v>45</v>
      </c>
      <c r="O99" s="47"/>
      <c r="P99" s="245">
        <f>O99*H99</f>
        <v>0</v>
      </c>
      <c r="Q99" s="245">
        <v>0</v>
      </c>
      <c r="R99" s="245">
        <f>Q99*H99</f>
        <v>0</v>
      </c>
      <c r="S99" s="245">
        <v>0</v>
      </c>
      <c r="T99" s="246">
        <f>S99*H99</f>
        <v>0</v>
      </c>
      <c r="AR99" s="24" t="s">
        <v>207</v>
      </c>
      <c r="AT99" s="24" t="s">
        <v>202</v>
      </c>
      <c r="AU99" s="24" t="s">
        <v>83</v>
      </c>
      <c r="AY99" s="24" t="s">
        <v>200</v>
      </c>
      <c r="BE99" s="247">
        <f>IF(N99="základní",J99,0)</f>
        <v>0</v>
      </c>
      <c r="BF99" s="247">
        <f>IF(N99="snížená",J99,0)</f>
        <v>0</v>
      </c>
      <c r="BG99" s="247">
        <f>IF(N99="zákl. přenesená",J99,0)</f>
        <v>0</v>
      </c>
      <c r="BH99" s="247">
        <f>IF(N99="sníž. přenesená",J99,0)</f>
        <v>0</v>
      </c>
      <c r="BI99" s="247">
        <f>IF(N99="nulová",J99,0)</f>
        <v>0</v>
      </c>
      <c r="BJ99" s="24" t="s">
        <v>81</v>
      </c>
      <c r="BK99" s="247">
        <f>ROUND(I99*H99,2)</f>
        <v>0</v>
      </c>
      <c r="BL99" s="24" t="s">
        <v>207</v>
      </c>
      <c r="BM99" s="24" t="s">
        <v>83</v>
      </c>
    </row>
    <row r="100" s="12" customFormat="1">
      <c r="B100" s="248"/>
      <c r="C100" s="249"/>
      <c r="D100" s="250" t="s">
        <v>235</v>
      </c>
      <c r="E100" s="251" t="s">
        <v>21</v>
      </c>
      <c r="F100" s="252" t="s">
        <v>1634</v>
      </c>
      <c r="G100" s="249"/>
      <c r="H100" s="253">
        <v>4.5</v>
      </c>
      <c r="I100" s="254"/>
      <c r="J100" s="249"/>
      <c r="K100" s="249"/>
      <c r="L100" s="255"/>
      <c r="M100" s="256"/>
      <c r="N100" s="257"/>
      <c r="O100" s="257"/>
      <c r="P100" s="257"/>
      <c r="Q100" s="257"/>
      <c r="R100" s="257"/>
      <c r="S100" s="257"/>
      <c r="T100" s="258"/>
      <c r="AT100" s="259" t="s">
        <v>235</v>
      </c>
      <c r="AU100" s="259" t="s">
        <v>83</v>
      </c>
      <c r="AV100" s="12" t="s">
        <v>83</v>
      </c>
      <c r="AW100" s="12" t="s">
        <v>37</v>
      </c>
      <c r="AX100" s="12" t="s">
        <v>74</v>
      </c>
      <c r="AY100" s="259" t="s">
        <v>200</v>
      </c>
    </row>
    <row r="101" s="13" customFormat="1">
      <c r="B101" s="260"/>
      <c r="C101" s="261"/>
      <c r="D101" s="250" t="s">
        <v>235</v>
      </c>
      <c r="E101" s="262" t="s">
        <v>21</v>
      </c>
      <c r="F101" s="263" t="s">
        <v>1635</v>
      </c>
      <c r="G101" s="261"/>
      <c r="H101" s="264">
        <v>4.5</v>
      </c>
      <c r="I101" s="265"/>
      <c r="J101" s="261"/>
      <c r="K101" s="261"/>
      <c r="L101" s="266"/>
      <c r="M101" s="267"/>
      <c r="N101" s="268"/>
      <c r="O101" s="268"/>
      <c r="P101" s="268"/>
      <c r="Q101" s="268"/>
      <c r="R101" s="268"/>
      <c r="S101" s="268"/>
      <c r="T101" s="269"/>
      <c r="AT101" s="270" t="s">
        <v>235</v>
      </c>
      <c r="AU101" s="270" t="s">
        <v>83</v>
      </c>
      <c r="AV101" s="13" t="s">
        <v>207</v>
      </c>
      <c r="AW101" s="13" t="s">
        <v>37</v>
      </c>
      <c r="AX101" s="13" t="s">
        <v>81</v>
      </c>
      <c r="AY101" s="270" t="s">
        <v>200</v>
      </c>
    </row>
    <row r="102" s="1" customFormat="1" ht="16.5" customHeight="1">
      <c r="B102" s="46"/>
      <c r="C102" s="236" t="s">
        <v>83</v>
      </c>
      <c r="D102" s="236" t="s">
        <v>202</v>
      </c>
      <c r="E102" s="237" t="s">
        <v>1636</v>
      </c>
      <c r="F102" s="238" t="s">
        <v>1637</v>
      </c>
      <c r="G102" s="239" t="s">
        <v>210</v>
      </c>
      <c r="H102" s="240">
        <v>120.09999999999999</v>
      </c>
      <c r="I102" s="241"/>
      <c r="J102" s="242">
        <f>ROUND(I102*H102,2)</f>
        <v>0</v>
      </c>
      <c r="K102" s="238" t="s">
        <v>1462</v>
      </c>
      <c r="L102" s="72"/>
      <c r="M102" s="243" t="s">
        <v>21</v>
      </c>
      <c r="N102" s="244" t="s">
        <v>45</v>
      </c>
      <c r="O102" s="47"/>
      <c r="P102" s="245">
        <f>O102*H102</f>
        <v>0</v>
      </c>
      <c r="Q102" s="245">
        <v>0</v>
      </c>
      <c r="R102" s="245">
        <f>Q102*H102</f>
        <v>0</v>
      </c>
      <c r="S102" s="245">
        <v>0</v>
      </c>
      <c r="T102" s="246">
        <f>S102*H102</f>
        <v>0</v>
      </c>
      <c r="AR102" s="24" t="s">
        <v>207</v>
      </c>
      <c r="AT102" s="24" t="s">
        <v>202</v>
      </c>
      <c r="AU102" s="24" t="s">
        <v>83</v>
      </c>
      <c r="AY102" s="24" t="s">
        <v>200</v>
      </c>
      <c r="BE102" s="247">
        <f>IF(N102="základní",J102,0)</f>
        <v>0</v>
      </c>
      <c r="BF102" s="247">
        <f>IF(N102="snížená",J102,0)</f>
        <v>0</v>
      </c>
      <c r="BG102" s="247">
        <f>IF(N102="zákl. přenesená",J102,0)</f>
        <v>0</v>
      </c>
      <c r="BH102" s="247">
        <f>IF(N102="sníž. přenesená",J102,0)</f>
        <v>0</v>
      </c>
      <c r="BI102" s="247">
        <f>IF(N102="nulová",J102,0)</f>
        <v>0</v>
      </c>
      <c r="BJ102" s="24" t="s">
        <v>81</v>
      </c>
      <c r="BK102" s="247">
        <f>ROUND(I102*H102,2)</f>
        <v>0</v>
      </c>
      <c r="BL102" s="24" t="s">
        <v>207</v>
      </c>
      <c r="BM102" s="24" t="s">
        <v>207</v>
      </c>
    </row>
    <row r="103" s="12" customFormat="1">
      <c r="B103" s="248"/>
      <c r="C103" s="249"/>
      <c r="D103" s="250" t="s">
        <v>235</v>
      </c>
      <c r="E103" s="251" t="s">
        <v>21</v>
      </c>
      <c r="F103" s="252" t="s">
        <v>1638</v>
      </c>
      <c r="G103" s="249"/>
      <c r="H103" s="253">
        <v>67.599999999999994</v>
      </c>
      <c r="I103" s="254"/>
      <c r="J103" s="249"/>
      <c r="K103" s="249"/>
      <c r="L103" s="255"/>
      <c r="M103" s="256"/>
      <c r="N103" s="257"/>
      <c r="O103" s="257"/>
      <c r="P103" s="257"/>
      <c r="Q103" s="257"/>
      <c r="R103" s="257"/>
      <c r="S103" s="257"/>
      <c r="T103" s="258"/>
      <c r="AT103" s="259" t="s">
        <v>235</v>
      </c>
      <c r="AU103" s="259" t="s">
        <v>83</v>
      </c>
      <c r="AV103" s="12" t="s">
        <v>83</v>
      </c>
      <c r="AW103" s="12" t="s">
        <v>37</v>
      </c>
      <c r="AX103" s="12" t="s">
        <v>74</v>
      </c>
      <c r="AY103" s="259" t="s">
        <v>200</v>
      </c>
    </row>
    <row r="104" s="12" customFormat="1">
      <c r="B104" s="248"/>
      <c r="C104" s="249"/>
      <c r="D104" s="250" t="s">
        <v>235</v>
      </c>
      <c r="E104" s="251" t="s">
        <v>21</v>
      </c>
      <c r="F104" s="252" t="s">
        <v>1639</v>
      </c>
      <c r="G104" s="249"/>
      <c r="H104" s="253">
        <v>52.5</v>
      </c>
      <c r="I104" s="254"/>
      <c r="J104" s="249"/>
      <c r="K104" s="249"/>
      <c r="L104" s="255"/>
      <c r="M104" s="256"/>
      <c r="N104" s="257"/>
      <c r="O104" s="257"/>
      <c r="P104" s="257"/>
      <c r="Q104" s="257"/>
      <c r="R104" s="257"/>
      <c r="S104" s="257"/>
      <c r="T104" s="258"/>
      <c r="AT104" s="259" t="s">
        <v>235</v>
      </c>
      <c r="AU104" s="259" t="s">
        <v>83</v>
      </c>
      <c r="AV104" s="12" t="s">
        <v>83</v>
      </c>
      <c r="AW104" s="12" t="s">
        <v>37</v>
      </c>
      <c r="AX104" s="12" t="s">
        <v>74</v>
      </c>
      <c r="AY104" s="259" t="s">
        <v>200</v>
      </c>
    </row>
    <row r="105" s="13" customFormat="1">
      <c r="B105" s="260"/>
      <c r="C105" s="261"/>
      <c r="D105" s="250" t="s">
        <v>235</v>
      </c>
      <c r="E105" s="262" t="s">
        <v>21</v>
      </c>
      <c r="F105" s="263" t="s">
        <v>1635</v>
      </c>
      <c r="G105" s="261"/>
      <c r="H105" s="264">
        <v>120.09999999999999</v>
      </c>
      <c r="I105" s="265"/>
      <c r="J105" s="261"/>
      <c r="K105" s="261"/>
      <c r="L105" s="266"/>
      <c r="M105" s="267"/>
      <c r="N105" s="268"/>
      <c r="O105" s="268"/>
      <c r="P105" s="268"/>
      <c r="Q105" s="268"/>
      <c r="R105" s="268"/>
      <c r="S105" s="268"/>
      <c r="T105" s="269"/>
      <c r="AT105" s="270" t="s">
        <v>235</v>
      </c>
      <c r="AU105" s="270" t="s">
        <v>83</v>
      </c>
      <c r="AV105" s="13" t="s">
        <v>207</v>
      </c>
      <c r="AW105" s="13" t="s">
        <v>37</v>
      </c>
      <c r="AX105" s="13" t="s">
        <v>81</v>
      </c>
      <c r="AY105" s="270" t="s">
        <v>200</v>
      </c>
    </row>
    <row r="106" s="1" customFormat="1" ht="16.5" customHeight="1">
      <c r="B106" s="46"/>
      <c r="C106" s="236" t="s">
        <v>94</v>
      </c>
      <c r="D106" s="236" t="s">
        <v>202</v>
      </c>
      <c r="E106" s="237" t="s">
        <v>1640</v>
      </c>
      <c r="F106" s="238" t="s">
        <v>1641</v>
      </c>
      <c r="G106" s="239" t="s">
        <v>205</v>
      </c>
      <c r="H106" s="240">
        <v>286</v>
      </c>
      <c r="I106" s="241"/>
      <c r="J106" s="242">
        <f>ROUND(I106*H106,2)</f>
        <v>0</v>
      </c>
      <c r="K106" s="238" t="s">
        <v>1462</v>
      </c>
      <c r="L106" s="72"/>
      <c r="M106" s="243" t="s">
        <v>21</v>
      </c>
      <c r="N106" s="244" t="s">
        <v>45</v>
      </c>
      <c r="O106" s="47"/>
      <c r="P106" s="245">
        <f>O106*H106</f>
        <v>0</v>
      </c>
      <c r="Q106" s="245">
        <v>0</v>
      </c>
      <c r="R106" s="245">
        <f>Q106*H106</f>
        <v>0</v>
      </c>
      <c r="S106" s="245">
        <v>0</v>
      </c>
      <c r="T106" s="246">
        <f>S106*H106</f>
        <v>0</v>
      </c>
      <c r="AR106" s="24" t="s">
        <v>207</v>
      </c>
      <c r="AT106" s="24" t="s">
        <v>202</v>
      </c>
      <c r="AU106" s="24" t="s">
        <v>83</v>
      </c>
      <c r="AY106" s="24" t="s">
        <v>200</v>
      </c>
      <c r="BE106" s="247">
        <f>IF(N106="základní",J106,0)</f>
        <v>0</v>
      </c>
      <c r="BF106" s="247">
        <f>IF(N106="snížená",J106,0)</f>
        <v>0</v>
      </c>
      <c r="BG106" s="247">
        <f>IF(N106="zákl. přenesená",J106,0)</f>
        <v>0</v>
      </c>
      <c r="BH106" s="247">
        <f>IF(N106="sníž. přenesená",J106,0)</f>
        <v>0</v>
      </c>
      <c r="BI106" s="247">
        <f>IF(N106="nulová",J106,0)</f>
        <v>0</v>
      </c>
      <c r="BJ106" s="24" t="s">
        <v>81</v>
      </c>
      <c r="BK106" s="247">
        <f>ROUND(I106*H106,2)</f>
        <v>0</v>
      </c>
      <c r="BL106" s="24" t="s">
        <v>207</v>
      </c>
      <c r="BM106" s="24" t="s">
        <v>213</v>
      </c>
    </row>
    <row r="107" s="12" customFormat="1">
      <c r="B107" s="248"/>
      <c r="C107" s="249"/>
      <c r="D107" s="250" t="s">
        <v>235</v>
      </c>
      <c r="E107" s="251" t="s">
        <v>21</v>
      </c>
      <c r="F107" s="252" t="s">
        <v>1642</v>
      </c>
      <c r="G107" s="249"/>
      <c r="H107" s="253">
        <v>169</v>
      </c>
      <c r="I107" s="254"/>
      <c r="J107" s="249"/>
      <c r="K107" s="249"/>
      <c r="L107" s="255"/>
      <c r="M107" s="256"/>
      <c r="N107" s="257"/>
      <c r="O107" s="257"/>
      <c r="P107" s="257"/>
      <c r="Q107" s="257"/>
      <c r="R107" s="257"/>
      <c r="S107" s="257"/>
      <c r="T107" s="258"/>
      <c r="AT107" s="259" t="s">
        <v>235</v>
      </c>
      <c r="AU107" s="259" t="s">
        <v>83</v>
      </c>
      <c r="AV107" s="12" t="s">
        <v>83</v>
      </c>
      <c r="AW107" s="12" t="s">
        <v>37</v>
      </c>
      <c r="AX107" s="12" t="s">
        <v>74</v>
      </c>
      <c r="AY107" s="259" t="s">
        <v>200</v>
      </c>
    </row>
    <row r="108" s="12" customFormat="1">
      <c r="B108" s="248"/>
      <c r="C108" s="249"/>
      <c r="D108" s="250" t="s">
        <v>235</v>
      </c>
      <c r="E108" s="251" t="s">
        <v>21</v>
      </c>
      <c r="F108" s="252" t="s">
        <v>1643</v>
      </c>
      <c r="G108" s="249"/>
      <c r="H108" s="253">
        <v>105</v>
      </c>
      <c r="I108" s="254"/>
      <c r="J108" s="249"/>
      <c r="K108" s="249"/>
      <c r="L108" s="255"/>
      <c r="M108" s="256"/>
      <c r="N108" s="257"/>
      <c r="O108" s="257"/>
      <c r="P108" s="257"/>
      <c r="Q108" s="257"/>
      <c r="R108" s="257"/>
      <c r="S108" s="257"/>
      <c r="T108" s="258"/>
      <c r="AT108" s="259" t="s">
        <v>235</v>
      </c>
      <c r="AU108" s="259" t="s">
        <v>83</v>
      </c>
      <c r="AV108" s="12" t="s">
        <v>83</v>
      </c>
      <c r="AW108" s="12" t="s">
        <v>37</v>
      </c>
      <c r="AX108" s="12" t="s">
        <v>74</v>
      </c>
      <c r="AY108" s="259" t="s">
        <v>200</v>
      </c>
    </row>
    <row r="109" s="12" customFormat="1">
      <c r="B109" s="248"/>
      <c r="C109" s="249"/>
      <c r="D109" s="250" t="s">
        <v>235</v>
      </c>
      <c r="E109" s="251" t="s">
        <v>21</v>
      </c>
      <c r="F109" s="252" t="s">
        <v>1644</v>
      </c>
      <c r="G109" s="249"/>
      <c r="H109" s="253">
        <v>12</v>
      </c>
      <c r="I109" s="254"/>
      <c r="J109" s="249"/>
      <c r="K109" s="249"/>
      <c r="L109" s="255"/>
      <c r="M109" s="256"/>
      <c r="N109" s="257"/>
      <c r="O109" s="257"/>
      <c r="P109" s="257"/>
      <c r="Q109" s="257"/>
      <c r="R109" s="257"/>
      <c r="S109" s="257"/>
      <c r="T109" s="258"/>
      <c r="AT109" s="259" t="s">
        <v>235</v>
      </c>
      <c r="AU109" s="259" t="s">
        <v>83</v>
      </c>
      <c r="AV109" s="12" t="s">
        <v>83</v>
      </c>
      <c r="AW109" s="12" t="s">
        <v>37</v>
      </c>
      <c r="AX109" s="12" t="s">
        <v>74</v>
      </c>
      <c r="AY109" s="259" t="s">
        <v>200</v>
      </c>
    </row>
    <row r="110" s="13" customFormat="1">
      <c r="B110" s="260"/>
      <c r="C110" s="261"/>
      <c r="D110" s="250" t="s">
        <v>235</v>
      </c>
      <c r="E110" s="262" t="s">
        <v>21</v>
      </c>
      <c r="F110" s="263" t="s">
        <v>1635</v>
      </c>
      <c r="G110" s="261"/>
      <c r="H110" s="264">
        <v>286</v>
      </c>
      <c r="I110" s="265"/>
      <c r="J110" s="261"/>
      <c r="K110" s="261"/>
      <c r="L110" s="266"/>
      <c r="M110" s="267"/>
      <c r="N110" s="268"/>
      <c r="O110" s="268"/>
      <c r="P110" s="268"/>
      <c r="Q110" s="268"/>
      <c r="R110" s="268"/>
      <c r="S110" s="268"/>
      <c r="T110" s="269"/>
      <c r="AT110" s="270" t="s">
        <v>235</v>
      </c>
      <c r="AU110" s="270" t="s">
        <v>83</v>
      </c>
      <c r="AV110" s="13" t="s">
        <v>207</v>
      </c>
      <c r="AW110" s="13" t="s">
        <v>37</v>
      </c>
      <c r="AX110" s="13" t="s">
        <v>81</v>
      </c>
      <c r="AY110" s="270" t="s">
        <v>200</v>
      </c>
    </row>
    <row r="111" s="1" customFormat="1" ht="16.5" customHeight="1">
      <c r="B111" s="46"/>
      <c r="C111" s="236" t="s">
        <v>207</v>
      </c>
      <c r="D111" s="236" t="s">
        <v>202</v>
      </c>
      <c r="E111" s="237" t="s">
        <v>1645</v>
      </c>
      <c r="F111" s="238" t="s">
        <v>1646</v>
      </c>
      <c r="G111" s="239" t="s">
        <v>205</v>
      </c>
      <c r="H111" s="240">
        <v>286</v>
      </c>
      <c r="I111" s="241"/>
      <c r="J111" s="242">
        <f>ROUND(I111*H111,2)</f>
        <v>0</v>
      </c>
      <c r="K111" s="238" t="s">
        <v>1462</v>
      </c>
      <c r="L111" s="72"/>
      <c r="M111" s="243" t="s">
        <v>21</v>
      </c>
      <c r="N111" s="244" t="s">
        <v>45</v>
      </c>
      <c r="O111" s="47"/>
      <c r="P111" s="245">
        <f>O111*H111</f>
        <v>0</v>
      </c>
      <c r="Q111" s="245">
        <v>0</v>
      </c>
      <c r="R111" s="245">
        <f>Q111*H111</f>
        <v>0</v>
      </c>
      <c r="S111" s="245">
        <v>0</v>
      </c>
      <c r="T111" s="246">
        <f>S111*H111</f>
        <v>0</v>
      </c>
      <c r="AR111" s="24" t="s">
        <v>207</v>
      </c>
      <c r="AT111" s="24" t="s">
        <v>202</v>
      </c>
      <c r="AU111" s="24" t="s">
        <v>83</v>
      </c>
      <c r="AY111" s="24" t="s">
        <v>200</v>
      </c>
      <c r="BE111" s="247">
        <f>IF(N111="základní",J111,0)</f>
        <v>0</v>
      </c>
      <c r="BF111" s="247">
        <f>IF(N111="snížená",J111,0)</f>
        <v>0</v>
      </c>
      <c r="BG111" s="247">
        <f>IF(N111="zákl. přenesená",J111,0)</f>
        <v>0</v>
      </c>
      <c r="BH111" s="247">
        <f>IF(N111="sníž. přenesená",J111,0)</f>
        <v>0</v>
      </c>
      <c r="BI111" s="247">
        <f>IF(N111="nulová",J111,0)</f>
        <v>0</v>
      </c>
      <c r="BJ111" s="24" t="s">
        <v>81</v>
      </c>
      <c r="BK111" s="247">
        <f>ROUND(I111*H111,2)</f>
        <v>0</v>
      </c>
      <c r="BL111" s="24" t="s">
        <v>207</v>
      </c>
      <c r="BM111" s="24" t="s">
        <v>216</v>
      </c>
    </row>
    <row r="112" s="1" customFormat="1" ht="16.5" customHeight="1">
      <c r="B112" s="46"/>
      <c r="C112" s="236" t="s">
        <v>217</v>
      </c>
      <c r="D112" s="236" t="s">
        <v>202</v>
      </c>
      <c r="E112" s="237" t="s">
        <v>1647</v>
      </c>
      <c r="F112" s="238" t="s">
        <v>1648</v>
      </c>
      <c r="G112" s="239" t="s">
        <v>210</v>
      </c>
      <c r="H112" s="240">
        <v>4.5</v>
      </c>
      <c r="I112" s="241"/>
      <c r="J112" s="242">
        <f>ROUND(I112*H112,2)</f>
        <v>0</v>
      </c>
      <c r="K112" s="238" t="s">
        <v>1462</v>
      </c>
      <c r="L112" s="72"/>
      <c r="M112" s="243" t="s">
        <v>21</v>
      </c>
      <c r="N112" s="244" t="s">
        <v>45</v>
      </c>
      <c r="O112" s="47"/>
      <c r="P112" s="245">
        <f>O112*H112</f>
        <v>0</v>
      </c>
      <c r="Q112" s="245">
        <v>0</v>
      </c>
      <c r="R112" s="245">
        <f>Q112*H112</f>
        <v>0</v>
      </c>
      <c r="S112" s="245">
        <v>0</v>
      </c>
      <c r="T112" s="246">
        <f>S112*H112</f>
        <v>0</v>
      </c>
      <c r="AR112" s="24" t="s">
        <v>207</v>
      </c>
      <c r="AT112" s="24" t="s">
        <v>202</v>
      </c>
      <c r="AU112" s="24" t="s">
        <v>83</v>
      </c>
      <c r="AY112" s="24" t="s">
        <v>200</v>
      </c>
      <c r="BE112" s="247">
        <f>IF(N112="základní",J112,0)</f>
        <v>0</v>
      </c>
      <c r="BF112" s="247">
        <f>IF(N112="snížená",J112,0)</f>
        <v>0</v>
      </c>
      <c r="BG112" s="247">
        <f>IF(N112="zákl. přenesená",J112,0)</f>
        <v>0</v>
      </c>
      <c r="BH112" s="247">
        <f>IF(N112="sníž. přenesená",J112,0)</f>
        <v>0</v>
      </c>
      <c r="BI112" s="247">
        <f>IF(N112="nulová",J112,0)</f>
        <v>0</v>
      </c>
      <c r="BJ112" s="24" t="s">
        <v>81</v>
      </c>
      <c r="BK112" s="247">
        <f>ROUND(I112*H112,2)</f>
        <v>0</v>
      </c>
      <c r="BL112" s="24" t="s">
        <v>207</v>
      </c>
      <c r="BM112" s="24" t="s">
        <v>220</v>
      </c>
    </row>
    <row r="113" s="12" customFormat="1">
      <c r="B113" s="248"/>
      <c r="C113" s="249"/>
      <c r="D113" s="250" t="s">
        <v>235</v>
      </c>
      <c r="E113" s="251" t="s">
        <v>21</v>
      </c>
      <c r="F113" s="252" t="s">
        <v>1649</v>
      </c>
      <c r="G113" s="249"/>
      <c r="H113" s="253">
        <v>4.5</v>
      </c>
      <c r="I113" s="254"/>
      <c r="J113" s="249"/>
      <c r="K113" s="249"/>
      <c r="L113" s="255"/>
      <c r="M113" s="256"/>
      <c r="N113" s="257"/>
      <c r="O113" s="257"/>
      <c r="P113" s="257"/>
      <c r="Q113" s="257"/>
      <c r="R113" s="257"/>
      <c r="S113" s="257"/>
      <c r="T113" s="258"/>
      <c r="AT113" s="259" t="s">
        <v>235</v>
      </c>
      <c r="AU113" s="259" t="s">
        <v>83</v>
      </c>
      <c r="AV113" s="12" t="s">
        <v>83</v>
      </c>
      <c r="AW113" s="12" t="s">
        <v>37</v>
      </c>
      <c r="AX113" s="12" t="s">
        <v>74</v>
      </c>
      <c r="AY113" s="259" t="s">
        <v>200</v>
      </c>
    </row>
    <row r="114" s="13" customFormat="1">
      <c r="B114" s="260"/>
      <c r="C114" s="261"/>
      <c r="D114" s="250" t="s">
        <v>235</v>
      </c>
      <c r="E114" s="262" t="s">
        <v>21</v>
      </c>
      <c r="F114" s="263" t="s">
        <v>255</v>
      </c>
      <c r="G114" s="261"/>
      <c r="H114" s="264">
        <v>4.5</v>
      </c>
      <c r="I114" s="265"/>
      <c r="J114" s="261"/>
      <c r="K114" s="261"/>
      <c r="L114" s="266"/>
      <c r="M114" s="267"/>
      <c r="N114" s="268"/>
      <c r="O114" s="268"/>
      <c r="P114" s="268"/>
      <c r="Q114" s="268"/>
      <c r="R114" s="268"/>
      <c r="S114" s="268"/>
      <c r="T114" s="269"/>
      <c r="AT114" s="270" t="s">
        <v>235</v>
      </c>
      <c r="AU114" s="270" t="s">
        <v>83</v>
      </c>
      <c r="AV114" s="13" t="s">
        <v>207</v>
      </c>
      <c r="AW114" s="13" t="s">
        <v>37</v>
      </c>
      <c r="AX114" s="13" t="s">
        <v>81</v>
      </c>
      <c r="AY114" s="270" t="s">
        <v>200</v>
      </c>
    </row>
    <row r="115" s="1" customFormat="1" ht="16.5" customHeight="1">
      <c r="B115" s="46"/>
      <c r="C115" s="236" t="s">
        <v>213</v>
      </c>
      <c r="D115" s="236" t="s">
        <v>202</v>
      </c>
      <c r="E115" s="237" t="s">
        <v>1650</v>
      </c>
      <c r="F115" s="238" t="s">
        <v>1651</v>
      </c>
      <c r="G115" s="239" t="s">
        <v>210</v>
      </c>
      <c r="H115" s="240">
        <v>4.5</v>
      </c>
      <c r="I115" s="241"/>
      <c r="J115" s="242">
        <f>ROUND(I115*H115,2)</f>
        <v>0</v>
      </c>
      <c r="K115" s="238" t="s">
        <v>1462</v>
      </c>
      <c r="L115" s="72"/>
      <c r="M115" s="243" t="s">
        <v>21</v>
      </c>
      <c r="N115" s="244" t="s">
        <v>45</v>
      </c>
      <c r="O115" s="47"/>
      <c r="P115" s="245">
        <f>O115*H115</f>
        <v>0</v>
      </c>
      <c r="Q115" s="245">
        <v>0</v>
      </c>
      <c r="R115" s="245">
        <f>Q115*H115</f>
        <v>0</v>
      </c>
      <c r="S115" s="245">
        <v>0</v>
      </c>
      <c r="T115" s="246">
        <f>S115*H115</f>
        <v>0</v>
      </c>
      <c r="AR115" s="24" t="s">
        <v>207</v>
      </c>
      <c r="AT115" s="24" t="s">
        <v>202</v>
      </c>
      <c r="AU115" s="24" t="s">
        <v>83</v>
      </c>
      <c r="AY115" s="24" t="s">
        <v>200</v>
      </c>
      <c r="BE115" s="247">
        <f>IF(N115="základní",J115,0)</f>
        <v>0</v>
      </c>
      <c r="BF115" s="247">
        <f>IF(N115="snížená",J115,0)</f>
        <v>0</v>
      </c>
      <c r="BG115" s="247">
        <f>IF(N115="zákl. přenesená",J115,0)</f>
        <v>0</v>
      </c>
      <c r="BH115" s="247">
        <f>IF(N115="sníž. přenesená",J115,0)</f>
        <v>0</v>
      </c>
      <c r="BI115" s="247">
        <f>IF(N115="nulová",J115,0)</f>
        <v>0</v>
      </c>
      <c r="BJ115" s="24" t="s">
        <v>81</v>
      </c>
      <c r="BK115" s="247">
        <f>ROUND(I115*H115,2)</f>
        <v>0</v>
      </c>
      <c r="BL115" s="24" t="s">
        <v>207</v>
      </c>
      <c r="BM115" s="24" t="s">
        <v>223</v>
      </c>
    </row>
    <row r="116" s="1" customFormat="1" ht="16.5" customHeight="1">
      <c r="B116" s="46"/>
      <c r="C116" s="236" t="s">
        <v>224</v>
      </c>
      <c r="D116" s="236" t="s">
        <v>202</v>
      </c>
      <c r="E116" s="237" t="s">
        <v>1464</v>
      </c>
      <c r="F116" s="238" t="s">
        <v>1465</v>
      </c>
      <c r="G116" s="239" t="s">
        <v>210</v>
      </c>
      <c r="H116" s="240">
        <v>124.59999999999999</v>
      </c>
      <c r="I116" s="241"/>
      <c r="J116" s="242">
        <f>ROUND(I116*H116,2)</f>
        <v>0</v>
      </c>
      <c r="K116" s="238" t="s">
        <v>1462</v>
      </c>
      <c r="L116" s="72"/>
      <c r="M116" s="243" t="s">
        <v>21</v>
      </c>
      <c r="N116" s="244" t="s">
        <v>45</v>
      </c>
      <c r="O116" s="47"/>
      <c r="P116" s="245">
        <f>O116*H116</f>
        <v>0</v>
      </c>
      <c r="Q116" s="245">
        <v>0</v>
      </c>
      <c r="R116" s="245">
        <f>Q116*H116</f>
        <v>0</v>
      </c>
      <c r="S116" s="245">
        <v>0</v>
      </c>
      <c r="T116" s="246">
        <f>S116*H116</f>
        <v>0</v>
      </c>
      <c r="AR116" s="24" t="s">
        <v>207</v>
      </c>
      <c r="AT116" s="24" t="s">
        <v>202</v>
      </c>
      <c r="AU116" s="24" t="s">
        <v>83</v>
      </c>
      <c r="AY116" s="24" t="s">
        <v>200</v>
      </c>
      <c r="BE116" s="247">
        <f>IF(N116="základní",J116,0)</f>
        <v>0</v>
      </c>
      <c r="BF116" s="247">
        <f>IF(N116="snížená",J116,0)</f>
        <v>0</v>
      </c>
      <c r="BG116" s="247">
        <f>IF(N116="zákl. přenesená",J116,0)</f>
        <v>0</v>
      </c>
      <c r="BH116" s="247">
        <f>IF(N116="sníž. přenesená",J116,0)</f>
        <v>0</v>
      </c>
      <c r="BI116" s="247">
        <f>IF(N116="nulová",J116,0)</f>
        <v>0</v>
      </c>
      <c r="BJ116" s="24" t="s">
        <v>81</v>
      </c>
      <c r="BK116" s="247">
        <f>ROUND(I116*H116,2)</f>
        <v>0</v>
      </c>
      <c r="BL116" s="24" t="s">
        <v>207</v>
      </c>
      <c r="BM116" s="24" t="s">
        <v>227</v>
      </c>
    </row>
    <row r="117" s="12" customFormat="1">
      <c r="B117" s="248"/>
      <c r="C117" s="249"/>
      <c r="D117" s="250" t="s">
        <v>235</v>
      </c>
      <c r="E117" s="251" t="s">
        <v>21</v>
      </c>
      <c r="F117" s="252" t="s">
        <v>1652</v>
      </c>
      <c r="G117" s="249"/>
      <c r="H117" s="253">
        <v>124.59999999999999</v>
      </c>
      <c r="I117" s="254"/>
      <c r="J117" s="249"/>
      <c r="K117" s="249"/>
      <c r="L117" s="255"/>
      <c r="M117" s="256"/>
      <c r="N117" s="257"/>
      <c r="O117" s="257"/>
      <c r="P117" s="257"/>
      <c r="Q117" s="257"/>
      <c r="R117" s="257"/>
      <c r="S117" s="257"/>
      <c r="T117" s="258"/>
      <c r="AT117" s="259" t="s">
        <v>235</v>
      </c>
      <c r="AU117" s="259" t="s">
        <v>83</v>
      </c>
      <c r="AV117" s="12" t="s">
        <v>83</v>
      </c>
      <c r="AW117" s="12" t="s">
        <v>37</v>
      </c>
      <c r="AX117" s="12" t="s">
        <v>74</v>
      </c>
      <c r="AY117" s="259" t="s">
        <v>200</v>
      </c>
    </row>
    <row r="118" s="13" customFormat="1">
      <c r="B118" s="260"/>
      <c r="C118" s="261"/>
      <c r="D118" s="250" t="s">
        <v>235</v>
      </c>
      <c r="E118" s="262" t="s">
        <v>21</v>
      </c>
      <c r="F118" s="263" t="s">
        <v>255</v>
      </c>
      <c r="G118" s="261"/>
      <c r="H118" s="264">
        <v>124.59999999999999</v>
      </c>
      <c r="I118" s="265"/>
      <c r="J118" s="261"/>
      <c r="K118" s="261"/>
      <c r="L118" s="266"/>
      <c r="M118" s="267"/>
      <c r="N118" s="268"/>
      <c r="O118" s="268"/>
      <c r="P118" s="268"/>
      <c r="Q118" s="268"/>
      <c r="R118" s="268"/>
      <c r="S118" s="268"/>
      <c r="T118" s="269"/>
      <c r="AT118" s="270" t="s">
        <v>235</v>
      </c>
      <c r="AU118" s="270" t="s">
        <v>83</v>
      </c>
      <c r="AV118" s="13" t="s">
        <v>207</v>
      </c>
      <c r="AW118" s="13" t="s">
        <v>37</v>
      </c>
      <c r="AX118" s="13" t="s">
        <v>81</v>
      </c>
      <c r="AY118" s="270" t="s">
        <v>200</v>
      </c>
    </row>
    <row r="119" s="1" customFormat="1" ht="16.5" customHeight="1">
      <c r="B119" s="46"/>
      <c r="C119" s="236" t="s">
        <v>216</v>
      </c>
      <c r="D119" s="236" t="s">
        <v>202</v>
      </c>
      <c r="E119" s="237" t="s">
        <v>214</v>
      </c>
      <c r="F119" s="238" t="s">
        <v>215</v>
      </c>
      <c r="G119" s="239" t="s">
        <v>210</v>
      </c>
      <c r="H119" s="240">
        <v>43.310000000000002</v>
      </c>
      <c r="I119" s="241"/>
      <c r="J119" s="242">
        <f>ROUND(I119*H119,2)</f>
        <v>0</v>
      </c>
      <c r="K119" s="238" t="s">
        <v>1462</v>
      </c>
      <c r="L119" s="72"/>
      <c r="M119" s="243" t="s">
        <v>21</v>
      </c>
      <c r="N119" s="244" t="s">
        <v>45</v>
      </c>
      <c r="O119" s="47"/>
      <c r="P119" s="245">
        <f>O119*H119</f>
        <v>0</v>
      </c>
      <c r="Q119" s="245">
        <v>0</v>
      </c>
      <c r="R119" s="245">
        <f>Q119*H119</f>
        <v>0</v>
      </c>
      <c r="S119" s="245">
        <v>0</v>
      </c>
      <c r="T119" s="246">
        <f>S119*H119</f>
        <v>0</v>
      </c>
      <c r="AR119" s="24" t="s">
        <v>207</v>
      </c>
      <c r="AT119" s="24" t="s">
        <v>202</v>
      </c>
      <c r="AU119" s="24" t="s">
        <v>83</v>
      </c>
      <c r="AY119" s="24" t="s">
        <v>200</v>
      </c>
      <c r="BE119" s="247">
        <f>IF(N119="základní",J119,0)</f>
        <v>0</v>
      </c>
      <c r="BF119" s="247">
        <f>IF(N119="snížená",J119,0)</f>
        <v>0</v>
      </c>
      <c r="BG119" s="247">
        <f>IF(N119="zákl. přenesená",J119,0)</f>
        <v>0</v>
      </c>
      <c r="BH119" s="247">
        <f>IF(N119="sníž. přenesená",J119,0)</f>
        <v>0</v>
      </c>
      <c r="BI119" s="247">
        <f>IF(N119="nulová",J119,0)</f>
        <v>0</v>
      </c>
      <c r="BJ119" s="24" t="s">
        <v>81</v>
      </c>
      <c r="BK119" s="247">
        <f>ROUND(I119*H119,2)</f>
        <v>0</v>
      </c>
      <c r="BL119" s="24" t="s">
        <v>207</v>
      </c>
      <c r="BM119" s="24" t="s">
        <v>230</v>
      </c>
    </row>
    <row r="120" s="12" customFormat="1">
      <c r="B120" s="248"/>
      <c r="C120" s="249"/>
      <c r="D120" s="250" t="s">
        <v>235</v>
      </c>
      <c r="E120" s="251" t="s">
        <v>21</v>
      </c>
      <c r="F120" s="252" t="s">
        <v>1653</v>
      </c>
      <c r="G120" s="249"/>
      <c r="H120" s="253">
        <v>8.9250000000000007</v>
      </c>
      <c r="I120" s="254"/>
      <c r="J120" s="249"/>
      <c r="K120" s="249"/>
      <c r="L120" s="255"/>
      <c r="M120" s="256"/>
      <c r="N120" s="257"/>
      <c r="O120" s="257"/>
      <c r="P120" s="257"/>
      <c r="Q120" s="257"/>
      <c r="R120" s="257"/>
      <c r="S120" s="257"/>
      <c r="T120" s="258"/>
      <c r="AT120" s="259" t="s">
        <v>235</v>
      </c>
      <c r="AU120" s="259" t="s">
        <v>83</v>
      </c>
      <c r="AV120" s="12" t="s">
        <v>83</v>
      </c>
      <c r="AW120" s="12" t="s">
        <v>37</v>
      </c>
      <c r="AX120" s="12" t="s">
        <v>74</v>
      </c>
      <c r="AY120" s="259" t="s">
        <v>200</v>
      </c>
    </row>
    <row r="121" s="12" customFormat="1">
      <c r="B121" s="248"/>
      <c r="C121" s="249"/>
      <c r="D121" s="250" t="s">
        <v>235</v>
      </c>
      <c r="E121" s="251" t="s">
        <v>21</v>
      </c>
      <c r="F121" s="252" t="s">
        <v>1654</v>
      </c>
      <c r="G121" s="249"/>
      <c r="H121" s="253">
        <v>33.685000000000002</v>
      </c>
      <c r="I121" s="254"/>
      <c r="J121" s="249"/>
      <c r="K121" s="249"/>
      <c r="L121" s="255"/>
      <c r="M121" s="256"/>
      <c r="N121" s="257"/>
      <c r="O121" s="257"/>
      <c r="P121" s="257"/>
      <c r="Q121" s="257"/>
      <c r="R121" s="257"/>
      <c r="S121" s="257"/>
      <c r="T121" s="258"/>
      <c r="AT121" s="259" t="s">
        <v>235</v>
      </c>
      <c r="AU121" s="259" t="s">
        <v>83</v>
      </c>
      <c r="AV121" s="12" t="s">
        <v>83</v>
      </c>
      <c r="AW121" s="12" t="s">
        <v>37</v>
      </c>
      <c r="AX121" s="12" t="s">
        <v>74</v>
      </c>
      <c r="AY121" s="259" t="s">
        <v>200</v>
      </c>
    </row>
    <row r="122" s="12" customFormat="1">
      <c r="B122" s="248"/>
      <c r="C122" s="249"/>
      <c r="D122" s="250" t="s">
        <v>235</v>
      </c>
      <c r="E122" s="251" t="s">
        <v>21</v>
      </c>
      <c r="F122" s="252" t="s">
        <v>1655</v>
      </c>
      <c r="G122" s="249"/>
      <c r="H122" s="253">
        <v>0.69999999999999996</v>
      </c>
      <c r="I122" s="254"/>
      <c r="J122" s="249"/>
      <c r="K122" s="249"/>
      <c r="L122" s="255"/>
      <c r="M122" s="256"/>
      <c r="N122" s="257"/>
      <c r="O122" s="257"/>
      <c r="P122" s="257"/>
      <c r="Q122" s="257"/>
      <c r="R122" s="257"/>
      <c r="S122" s="257"/>
      <c r="T122" s="258"/>
      <c r="AT122" s="259" t="s">
        <v>235</v>
      </c>
      <c r="AU122" s="259" t="s">
        <v>83</v>
      </c>
      <c r="AV122" s="12" t="s">
        <v>83</v>
      </c>
      <c r="AW122" s="12" t="s">
        <v>37</v>
      </c>
      <c r="AX122" s="12" t="s">
        <v>74</v>
      </c>
      <c r="AY122" s="259" t="s">
        <v>200</v>
      </c>
    </row>
    <row r="123" s="13" customFormat="1">
      <c r="B123" s="260"/>
      <c r="C123" s="261"/>
      <c r="D123" s="250" t="s">
        <v>235</v>
      </c>
      <c r="E123" s="262" t="s">
        <v>21</v>
      </c>
      <c r="F123" s="263" t="s">
        <v>1635</v>
      </c>
      <c r="G123" s="261"/>
      <c r="H123" s="264">
        <v>43.310000000000002</v>
      </c>
      <c r="I123" s="265"/>
      <c r="J123" s="261"/>
      <c r="K123" s="261"/>
      <c r="L123" s="266"/>
      <c r="M123" s="267"/>
      <c r="N123" s="268"/>
      <c r="O123" s="268"/>
      <c r="P123" s="268"/>
      <c r="Q123" s="268"/>
      <c r="R123" s="268"/>
      <c r="S123" s="268"/>
      <c r="T123" s="269"/>
      <c r="AT123" s="270" t="s">
        <v>235</v>
      </c>
      <c r="AU123" s="270" t="s">
        <v>83</v>
      </c>
      <c r="AV123" s="13" t="s">
        <v>207</v>
      </c>
      <c r="AW123" s="13" t="s">
        <v>37</v>
      </c>
      <c r="AX123" s="13" t="s">
        <v>81</v>
      </c>
      <c r="AY123" s="270" t="s">
        <v>200</v>
      </c>
    </row>
    <row r="124" s="1" customFormat="1" ht="16.5" customHeight="1">
      <c r="B124" s="46"/>
      <c r="C124" s="236" t="s">
        <v>231</v>
      </c>
      <c r="D124" s="236" t="s">
        <v>202</v>
      </c>
      <c r="E124" s="237" t="s">
        <v>221</v>
      </c>
      <c r="F124" s="238" t="s">
        <v>222</v>
      </c>
      <c r="G124" s="239" t="s">
        <v>210</v>
      </c>
      <c r="H124" s="240">
        <v>43.310000000000002</v>
      </c>
      <c r="I124" s="241"/>
      <c r="J124" s="242">
        <f>ROUND(I124*H124,2)</f>
        <v>0</v>
      </c>
      <c r="K124" s="238" t="s">
        <v>1462</v>
      </c>
      <c r="L124" s="72"/>
      <c r="M124" s="243" t="s">
        <v>21</v>
      </c>
      <c r="N124" s="244" t="s">
        <v>45</v>
      </c>
      <c r="O124" s="47"/>
      <c r="P124" s="245">
        <f>O124*H124</f>
        <v>0</v>
      </c>
      <c r="Q124" s="245">
        <v>0</v>
      </c>
      <c r="R124" s="245">
        <f>Q124*H124</f>
        <v>0</v>
      </c>
      <c r="S124" s="245">
        <v>0</v>
      </c>
      <c r="T124" s="246">
        <f>S124*H124</f>
        <v>0</v>
      </c>
      <c r="AR124" s="24" t="s">
        <v>207</v>
      </c>
      <c r="AT124" s="24" t="s">
        <v>202</v>
      </c>
      <c r="AU124" s="24" t="s">
        <v>83</v>
      </c>
      <c r="AY124" s="24" t="s">
        <v>200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24" t="s">
        <v>81</v>
      </c>
      <c r="BK124" s="247">
        <f>ROUND(I124*H124,2)</f>
        <v>0</v>
      </c>
      <c r="BL124" s="24" t="s">
        <v>207</v>
      </c>
      <c r="BM124" s="24" t="s">
        <v>234</v>
      </c>
    </row>
    <row r="125" s="1" customFormat="1" ht="16.5" customHeight="1">
      <c r="B125" s="46"/>
      <c r="C125" s="236" t="s">
        <v>220</v>
      </c>
      <c r="D125" s="236" t="s">
        <v>202</v>
      </c>
      <c r="E125" s="237" t="s">
        <v>1470</v>
      </c>
      <c r="F125" s="238" t="s">
        <v>226</v>
      </c>
      <c r="G125" s="239" t="s">
        <v>274</v>
      </c>
      <c r="H125" s="240">
        <v>77.957999999999998</v>
      </c>
      <c r="I125" s="241"/>
      <c r="J125" s="242">
        <f>ROUND(I125*H125,2)</f>
        <v>0</v>
      </c>
      <c r="K125" s="238" t="s">
        <v>1462</v>
      </c>
      <c r="L125" s="72"/>
      <c r="M125" s="243" t="s">
        <v>21</v>
      </c>
      <c r="N125" s="244" t="s">
        <v>45</v>
      </c>
      <c r="O125" s="47"/>
      <c r="P125" s="245">
        <f>O125*H125</f>
        <v>0</v>
      </c>
      <c r="Q125" s="245">
        <v>0</v>
      </c>
      <c r="R125" s="245">
        <f>Q125*H125</f>
        <v>0</v>
      </c>
      <c r="S125" s="245">
        <v>0</v>
      </c>
      <c r="T125" s="246">
        <f>S125*H125</f>
        <v>0</v>
      </c>
      <c r="AR125" s="24" t="s">
        <v>207</v>
      </c>
      <c r="AT125" s="24" t="s">
        <v>202</v>
      </c>
      <c r="AU125" s="24" t="s">
        <v>83</v>
      </c>
      <c r="AY125" s="24" t="s">
        <v>200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24" t="s">
        <v>81</v>
      </c>
      <c r="BK125" s="247">
        <f>ROUND(I125*H125,2)</f>
        <v>0</v>
      </c>
      <c r="BL125" s="24" t="s">
        <v>207</v>
      </c>
      <c r="BM125" s="24" t="s">
        <v>239</v>
      </c>
    </row>
    <row r="126" s="1" customFormat="1" ht="16.5" customHeight="1">
      <c r="B126" s="46"/>
      <c r="C126" s="236" t="s">
        <v>241</v>
      </c>
      <c r="D126" s="236" t="s">
        <v>202</v>
      </c>
      <c r="E126" s="237" t="s">
        <v>1472</v>
      </c>
      <c r="F126" s="238" t="s">
        <v>1473</v>
      </c>
      <c r="G126" s="239" t="s">
        <v>210</v>
      </c>
      <c r="H126" s="240">
        <v>167.91</v>
      </c>
      <c r="I126" s="241"/>
      <c r="J126" s="242">
        <f>ROUND(I126*H126,2)</f>
        <v>0</v>
      </c>
      <c r="K126" s="238" t="s">
        <v>1462</v>
      </c>
      <c r="L126" s="72"/>
      <c r="M126" s="243" t="s">
        <v>21</v>
      </c>
      <c r="N126" s="244" t="s">
        <v>45</v>
      </c>
      <c r="O126" s="47"/>
      <c r="P126" s="245">
        <f>O126*H126</f>
        <v>0</v>
      </c>
      <c r="Q126" s="245">
        <v>0</v>
      </c>
      <c r="R126" s="245">
        <f>Q126*H126</f>
        <v>0</v>
      </c>
      <c r="S126" s="245">
        <v>0</v>
      </c>
      <c r="T126" s="246">
        <f>S126*H126</f>
        <v>0</v>
      </c>
      <c r="AR126" s="24" t="s">
        <v>207</v>
      </c>
      <c r="AT126" s="24" t="s">
        <v>202</v>
      </c>
      <c r="AU126" s="24" t="s">
        <v>83</v>
      </c>
      <c r="AY126" s="24" t="s">
        <v>200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24" t="s">
        <v>81</v>
      </c>
      <c r="BK126" s="247">
        <f>ROUND(I126*H126,2)</f>
        <v>0</v>
      </c>
      <c r="BL126" s="24" t="s">
        <v>207</v>
      </c>
      <c r="BM126" s="24" t="s">
        <v>244</v>
      </c>
    </row>
    <row r="127" s="12" customFormat="1">
      <c r="B127" s="248"/>
      <c r="C127" s="249"/>
      <c r="D127" s="250" t="s">
        <v>235</v>
      </c>
      <c r="E127" s="251" t="s">
        <v>21</v>
      </c>
      <c r="F127" s="252" t="s">
        <v>1656</v>
      </c>
      <c r="G127" s="249"/>
      <c r="H127" s="253">
        <v>124.59999999999999</v>
      </c>
      <c r="I127" s="254"/>
      <c r="J127" s="249"/>
      <c r="K127" s="249"/>
      <c r="L127" s="255"/>
      <c r="M127" s="256"/>
      <c r="N127" s="257"/>
      <c r="O127" s="257"/>
      <c r="P127" s="257"/>
      <c r="Q127" s="257"/>
      <c r="R127" s="257"/>
      <c r="S127" s="257"/>
      <c r="T127" s="258"/>
      <c r="AT127" s="259" t="s">
        <v>235</v>
      </c>
      <c r="AU127" s="259" t="s">
        <v>83</v>
      </c>
      <c r="AV127" s="12" t="s">
        <v>83</v>
      </c>
      <c r="AW127" s="12" t="s">
        <v>37</v>
      </c>
      <c r="AX127" s="12" t="s">
        <v>74</v>
      </c>
      <c r="AY127" s="259" t="s">
        <v>200</v>
      </c>
    </row>
    <row r="128" s="12" customFormat="1">
      <c r="B128" s="248"/>
      <c r="C128" s="249"/>
      <c r="D128" s="250" t="s">
        <v>235</v>
      </c>
      <c r="E128" s="251" t="s">
        <v>21</v>
      </c>
      <c r="F128" s="252" t="s">
        <v>1657</v>
      </c>
      <c r="G128" s="249"/>
      <c r="H128" s="253">
        <v>43.310000000000002</v>
      </c>
      <c r="I128" s="254"/>
      <c r="J128" s="249"/>
      <c r="K128" s="249"/>
      <c r="L128" s="255"/>
      <c r="M128" s="256"/>
      <c r="N128" s="257"/>
      <c r="O128" s="257"/>
      <c r="P128" s="257"/>
      <c r="Q128" s="257"/>
      <c r="R128" s="257"/>
      <c r="S128" s="257"/>
      <c r="T128" s="258"/>
      <c r="AT128" s="259" t="s">
        <v>235</v>
      </c>
      <c r="AU128" s="259" t="s">
        <v>83</v>
      </c>
      <c r="AV128" s="12" t="s">
        <v>83</v>
      </c>
      <c r="AW128" s="12" t="s">
        <v>37</v>
      </c>
      <c r="AX128" s="12" t="s">
        <v>74</v>
      </c>
      <c r="AY128" s="259" t="s">
        <v>200</v>
      </c>
    </row>
    <row r="129" s="13" customFormat="1">
      <c r="B129" s="260"/>
      <c r="C129" s="261"/>
      <c r="D129" s="250" t="s">
        <v>235</v>
      </c>
      <c r="E129" s="262" t="s">
        <v>21</v>
      </c>
      <c r="F129" s="263" t="s">
        <v>1635</v>
      </c>
      <c r="G129" s="261"/>
      <c r="H129" s="264">
        <v>167.91</v>
      </c>
      <c r="I129" s="265"/>
      <c r="J129" s="261"/>
      <c r="K129" s="261"/>
      <c r="L129" s="266"/>
      <c r="M129" s="267"/>
      <c r="N129" s="268"/>
      <c r="O129" s="268"/>
      <c r="P129" s="268"/>
      <c r="Q129" s="268"/>
      <c r="R129" s="268"/>
      <c r="S129" s="268"/>
      <c r="T129" s="269"/>
      <c r="AT129" s="270" t="s">
        <v>235</v>
      </c>
      <c r="AU129" s="270" t="s">
        <v>83</v>
      </c>
      <c r="AV129" s="13" t="s">
        <v>207</v>
      </c>
      <c r="AW129" s="13" t="s">
        <v>37</v>
      </c>
      <c r="AX129" s="13" t="s">
        <v>81</v>
      </c>
      <c r="AY129" s="270" t="s">
        <v>200</v>
      </c>
    </row>
    <row r="130" s="1" customFormat="1" ht="25.5" customHeight="1">
      <c r="B130" s="46"/>
      <c r="C130" s="236" t="s">
        <v>223</v>
      </c>
      <c r="D130" s="236" t="s">
        <v>202</v>
      </c>
      <c r="E130" s="237" t="s">
        <v>1475</v>
      </c>
      <c r="F130" s="238" t="s">
        <v>1476</v>
      </c>
      <c r="G130" s="239" t="s">
        <v>210</v>
      </c>
      <c r="H130" s="240">
        <v>33.685000000000002</v>
      </c>
      <c r="I130" s="241"/>
      <c r="J130" s="242">
        <f>ROUND(I130*H130,2)</f>
        <v>0</v>
      </c>
      <c r="K130" s="238" t="s">
        <v>1462</v>
      </c>
      <c r="L130" s="72"/>
      <c r="M130" s="243" t="s">
        <v>21</v>
      </c>
      <c r="N130" s="244" t="s">
        <v>45</v>
      </c>
      <c r="O130" s="47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AR130" s="24" t="s">
        <v>207</v>
      </c>
      <c r="AT130" s="24" t="s">
        <v>202</v>
      </c>
      <c r="AU130" s="24" t="s">
        <v>83</v>
      </c>
      <c r="AY130" s="24" t="s">
        <v>200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24" t="s">
        <v>81</v>
      </c>
      <c r="BK130" s="247">
        <f>ROUND(I130*H130,2)</f>
        <v>0</v>
      </c>
      <c r="BL130" s="24" t="s">
        <v>207</v>
      </c>
      <c r="BM130" s="24" t="s">
        <v>250</v>
      </c>
    </row>
    <row r="131" s="12" customFormat="1">
      <c r="B131" s="248"/>
      <c r="C131" s="249"/>
      <c r="D131" s="250" t="s">
        <v>235</v>
      </c>
      <c r="E131" s="251" t="s">
        <v>21</v>
      </c>
      <c r="F131" s="252" t="s">
        <v>1658</v>
      </c>
      <c r="G131" s="249"/>
      <c r="H131" s="253">
        <v>18.285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AT131" s="259" t="s">
        <v>235</v>
      </c>
      <c r="AU131" s="259" t="s">
        <v>83</v>
      </c>
      <c r="AV131" s="12" t="s">
        <v>83</v>
      </c>
      <c r="AW131" s="12" t="s">
        <v>37</v>
      </c>
      <c r="AX131" s="12" t="s">
        <v>74</v>
      </c>
      <c r="AY131" s="259" t="s">
        <v>200</v>
      </c>
    </row>
    <row r="132" s="12" customFormat="1">
      <c r="B132" s="248"/>
      <c r="C132" s="249"/>
      <c r="D132" s="250" t="s">
        <v>235</v>
      </c>
      <c r="E132" s="251" t="s">
        <v>21</v>
      </c>
      <c r="F132" s="252" t="s">
        <v>1659</v>
      </c>
      <c r="G132" s="249"/>
      <c r="H132" s="253">
        <v>15.4</v>
      </c>
      <c r="I132" s="254"/>
      <c r="J132" s="249"/>
      <c r="K132" s="249"/>
      <c r="L132" s="255"/>
      <c r="M132" s="256"/>
      <c r="N132" s="257"/>
      <c r="O132" s="257"/>
      <c r="P132" s="257"/>
      <c r="Q132" s="257"/>
      <c r="R132" s="257"/>
      <c r="S132" s="257"/>
      <c r="T132" s="258"/>
      <c r="AT132" s="259" t="s">
        <v>235</v>
      </c>
      <c r="AU132" s="259" t="s">
        <v>83</v>
      </c>
      <c r="AV132" s="12" t="s">
        <v>83</v>
      </c>
      <c r="AW132" s="12" t="s">
        <v>37</v>
      </c>
      <c r="AX132" s="12" t="s">
        <v>74</v>
      </c>
      <c r="AY132" s="259" t="s">
        <v>200</v>
      </c>
    </row>
    <row r="133" s="13" customFormat="1">
      <c r="B133" s="260"/>
      <c r="C133" s="261"/>
      <c r="D133" s="250" t="s">
        <v>235</v>
      </c>
      <c r="E133" s="262" t="s">
        <v>21</v>
      </c>
      <c r="F133" s="263" t="s">
        <v>1635</v>
      </c>
      <c r="G133" s="261"/>
      <c r="H133" s="264">
        <v>33.685000000000002</v>
      </c>
      <c r="I133" s="265"/>
      <c r="J133" s="261"/>
      <c r="K133" s="261"/>
      <c r="L133" s="266"/>
      <c r="M133" s="267"/>
      <c r="N133" s="268"/>
      <c r="O133" s="268"/>
      <c r="P133" s="268"/>
      <c r="Q133" s="268"/>
      <c r="R133" s="268"/>
      <c r="S133" s="268"/>
      <c r="T133" s="269"/>
      <c r="AT133" s="270" t="s">
        <v>235</v>
      </c>
      <c r="AU133" s="270" t="s">
        <v>83</v>
      </c>
      <c r="AV133" s="13" t="s">
        <v>207</v>
      </c>
      <c r="AW133" s="13" t="s">
        <v>37</v>
      </c>
      <c r="AX133" s="13" t="s">
        <v>81</v>
      </c>
      <c r="AY133" s="270" t="s">
        <v>200</v>
      </c>
    </row>
    <row r="134" s="1" customFormat="1" ht="16.5" customHeight="1">
      <c r="B134" s="46"/>
      <c r="C134" s="271" t="s">
        <v>256</v>
      </c>
      <c r="D134" s="271" t="s">
        <v>260</v>
      </c>
      <c r="E134" s="272" t="s">
        <v>1478</v>
      </c>
      <c r="F134" s="273" t="s">
        <v>1479</v>
      </c>
      <c r="G134" s="274" t="s">
        <v>274</v>
      </c>
      <c r="H134" s="275">
        <v>63.664999999999999</v>
      </c>
      <c r="I134" s="276"/>
      <c r="J134" s="277">
        <f>ROUND(I134*H134,2)</f>
        <v>0</v>
      </c>
      <c r="K134" s="273" t="s">
        <v>1462</v>
      </c>
      <c r="L134" s="278"/>
      <c r="M134" s="279" t="s">
        <v>21</v>
      </c>
      <c r="N134" s="280" t="s">
        <v>45</v>
      </c>
      <c r="O134" s="47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AR134" s="24" t="s">
        <v>216</v>
      </c>
      <c r="AT134" s="24" t="s">
        <v>260</v>
      </c>
      <c r="AU134" s="24" t="s">
        <v>83</v>
      </c>
      <c r="AY134" s="24" t="s">
        <v>200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24" t="s">
        <v>81</v>
      </c>
      <c r="BK134" s="247">
        <f>ROUND(I134*H134,2)</f>
        <v>0</v>
      </c>
      <c r="BL134" s="24" t="s">
        <v>207</v>
      </c>
      <c r="BM134" s="24" t="s">
        <v>259</v>
      </c>
    </row>
    <row r="135" s="12" customFormat="1">
      <c r="B135" s="248"/>
      <c r="C135" s="249"/>
      <c r="D135" s="250" t="s">
        <v>235</v>
      </c>
      <c r="E135" s="251" t="s">
        <v>21</v>
      </c>
      <c r="F135" s="252" t="s">
        <v>1660</v>
      </c>
      <c r="G135" s="249"/>
      <c r="H135" s="253">
        <v>63.664999999999999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AT135" s="259" t="s">
        <v>235</v>
      </c>
      <c r="AU135" s="259" t="s">
        <v>83</v>
      </c>
      <c r="AV135" s="12" t="s">
        <v>83</v>
      </c>
      <c r="AW135" s="12" t="s">
        <v>37</v>
      </c>
      <c r="AX135" s="12" t="s">
        <v>74</v>
      </c>
      <c r="AY135" s="259" t="s">
        <v>200</v>
      </c>
    </row>
    <row r="136" s="13" customFormat="1">
      <c r="B136" s="260"/>
      <c r="C136" s="261"/>
      <c r="D136" s="250" t="s">
        <v>235</v>
      </c>
      <c r="E136" s="262" t="s">
        <v>21</v>
      </c>
      <c r="F136" s="263" t="s">
        <v>255</v>
      </c>
      <c r="G136" s="261"/>
      <c r="H136" s="264">
        <v>63.664999999999999</v>
      </c>
      <c r="I136" s="265"/>
      <c r="J136" s="261"/>
      <c r="K136" s="261"/>
      <c r="L136" s="266"/>
      <c r="M136" s="267"/>
      <c r="N136" s="268"/>
      <c r="O136" s="268"/>
      <c r="P136" s="268"/>
      <c r="Q136" s="268"/>
      <c r="R136" s="268"/>
      <c r="S136" s="268"/>
      <c r="T136" s="269"/>
      <c r="AT136" s="270" t="s">
        <v>235</v>
      </c>
      <c r="AU136" s="270" t="s">
        <v>83</v>
      </c>
      <c r="AV136" s="13" t="s">
        <v>207</v>
      </c>
      <c r="AW136" s="13" t="s">
        <v>37</v>
      </c>
      <c r="AX136" s="13" t="s">
        <v>81</v>
      </c>
      <c r="AY136" s="270" t="s">
        <v>200</v>
      </c>
    </row>
    <row r="137" s="1" customFormat="1" ht="16.5" customHeight="1">
      <c r="B137" s="46"/>
      <c r="C137" s="271" t="s">
        <v>227</v>
      </c>
      <c r="D137" s="271" t="s">
        <v>260</v>
      </c>
      <c r="E137" s="272" t="s">
        <v>1661</v>
      </c>
      <c r="F137" s="273" t="s">
        <v>1662</v>
      </c>
      <c r="G137" s="274" t="s">
        <v>249</v>
      </c>
      <c r="H137" s="275">
        <v>78</v>
      </c>
      <c r="I137" s="276"/>
      <c r="J137" s="277">
        <f>ROUND(I137*H137,2)</f>
        <v>0</v>
      </c>
      <c r="K137" s="273" t="s">
        <v>1619</v>
      </c>
      <c r="L137" s="278"/>
      <c r="M137" s="279" t="s">
        <v>21</v>
      </c>
      <c r="N137" s="280" t="s">
        <v>45</v>
      </c>
      <c r="O137" s="47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AR137" s="24" t="s">
        <v>216</v>
      </c>
      <c r="AT137" s="24" t="s">
        <v>260</v>
      </c>
      <c r="AU137" s="24" t="s">
        <v>83</v>
      </c>
      <c r="AY137" s="24" t="s">
        <v>200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24" t="s">
        <v>81</v>
      </c>
      <c r="BK137" s="247">
        <f>ROUND(I137*H137,2)</f>
        <v>0</v>
      </c>
      <c r="BL137" s="24" t="s">
        <v>207</v>
      </c>
      <c r="BM137" s="24" t="s">
        <v>263</v>
      </c>
    </row>
    <row r="138" s="12" customFormat="1">
      <c r="B138" s="248"/>
      <c r="C138" s="249"/>
      <c r="D138" s="250" t="s">
        <v>235</v>
      </c>
      <c r="E138" s="251" t="s">
        <v>21</v>
      </c>
      <c r="F138" s="252" t="s">
        <v>1663</v>
      </c>
      <c r="G138" s="249"/>
      <c r="H138" s="253">
        <v>78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AT138" s="259" t="s">
        <v>235</v>
      </c>
      <c r="AU138" s="259" t="s">
        <v>83</v>
      </c>
      <c r="AV138" s="12" t="s">
        <v>83</v>
      </c>
      <c r="AW138" s="12" t="s">
        <v>37</v>
      </c>
      <c r="AX138" s="12" t="s">
        <v>74</v>
      </c>
      <c r="AY138" s="259" t="s">
        <v>200</v>
      </c>
    </row>
    <row r="139" s="13" customFormat="1">
      <c r="B139" s="260"/>
      <c r="C139" s="261"/>
      <c r="D139" s="250" t="s">
        <v>235</v>
      </c>
      <c r="E139" s="262" t="s">
        <v>21</v>
      </c>
      <c r="F139" s="263" t="s">
        <v>255</v>
      </c>
      <c r="G139" s="261"/>
      <c r="H139" s="264">
        <v>78</v>
      </c>
      <c r="I139" s="265"/>
      <c r="J139" s="261"/>
      <c r="K139" s="261"/>
      <c r="L139" s="266"/>
      <c r="M139" s="267"/>
      <c r="N139" s="268"/>
      <c r="O139" s="268"/>
      <c r="P139" s="268"/>
      <c r="Q139" s="268"/>
      <c r="R139" s="268"/>
      <c r="S139" s="268"/>
      <c r="T139" s="269"/>
      <c r="AT139" s="270" t="s">
        <v>235</v>
      </c>
      <c r="AU139" s="270" t="s">
        <v>83</v>
      </c>
      <c r="AV139" s="13" t="s">
        <v>207</v>
      </c>
      <c r="AW139" s="13" t="s">
        <v>37</v>
      </c>
      <c r="AX139" s="13" t="s">
        <v>81</v>
      </c>
      <c r="AY139" s="270" t="s">
        <v>200</v>
      </c>
    </row>
    <row r="140" s="1" customFormat="1" ht="16.5" customHeight="1">
      <c r="B140" s="46"/>
      <c r="C140" s="271" t="s">
        <v>10</v>
      </c>
      <c r="D140" s="271" t="s">
        <v>260</v>
      </c>
      <c r="E140" s="272" t="s">
        <v>1664</v>
      </c>
      <c r="F140" s="273" t="s">
        <v>1665</v>
      </c>
      <c r="G140" s="274" t="s">
        <v>249</v>
      </c>
      <c r="H140" s="275">
        <v>65</v>
      </c>
      <c r="I140" s="276"/>
      <c r="J140" s="277">
        <f>ROUND(I140*H140,2)</f>
        <v>0</v>
      </c>
      <c r="K140" s="273" t="s">
        <v>1619</v>
      </c>
      <c r="L140" s="278"/>
      <c r="M140" s="279" t="s">
        <v>21</v>
      </c>
      <c r="N140" s="280" t="s">
        <v>45</v>
      </c>
      <c r="O140" s="47"/>
      <c r="P140" s="245">
        <f>O140*H140</f>
        <v>0</v>
      </c>
      <c r="Q140" s="245">
        <v>0</v>
      </c>
      <c r="R140" s="245">
        <f>Q140*H140</f>
        <v>0</v>
      </c>
      <c r="S140" s="245">
        <v>0</v>
      </c>
      <c r="T140" s="246">
        <f>S140*H140</f>
        <v>0</v>
      </c>
      <c r="AR140" s="24" t="s">
        <v>216</v>
      </c>
      <c r="AT140" s="24" t="s">
        <v>260</v>
      </c>
      <c r="AU140" s="24" t="s">
        <v>83</v>
      </c>
      <c r="AY140" s="24" t="s">
        <v>200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24" t="s">
        <v>81</v>
      </c>
      <c r="BK140" s="247">
        <f>ROUND(I140*H140,2)</f>
        <v>0</v>
      </c>
      <c r="BL140" s="24" t="s">
        <v>207</v>
      </c>
      <c r="BM140" s="24" t="s">
        <v>267</v>
      </c>
    </row>
    <row r="141" s="12" customFormat="1">
      <c r="B141" s="248"/>
      <c r="C141" s="249"/>
      <c r="D141" s="250" t="s">
        <v>235</v>
      </c>
      <c r="E141" s="251" t="s">
        <v>21</v>
      </c>
      <c r="F141" s="252" t="s">
        <v>1666</v>
      </c>
      <c r="G141" s="249"/>
      <c r="H141" s="253">
        <v>65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AT141" s="259" t="s">
        <v>235</v>
      </c>
      <c r="AU141" s="259" t="s">
        <v>83</v>
      </c>
      <c r="AV141" s="12" t="s">
        <v>83</v>
      </c>
      <c r="AW141" s="12" t="s">
        <v>37</v>
      </c>
      <c r="AX141" s="12" t="s">
        <v>74</v>
      </c>
      <c r="AY141" s="259" t="s">
        <v>200</v>
      </c>
    </row>
    <row r="142" s="13" customFormat="1">
      <c r="B142" s="260"/>
      <c r="C142" s="261"/>
      <c r="D142" s="250" t="s">
        <v>235</v>
      </c>
      <c r="E142" s="262" t="s">
        <v>21</v>
      </c>
      <c r="F142" s="263" t="s">
        <v>255</v>
      </c>
      <c r="G142" s="261"/>
      <c r="H142" s="264">
        <v>65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AT142" s="270" t="s">
        <v>235</v>
      </c>
      <c r="AU142" s="270" t="s">
        <v>83</v>
      </c>
      <c r="AV142" s="13" t="s">
        <v>207</v>
      </c>
      <c r="AW142" s="13" t="s">
        <v>37</v>
      </c>
      <c r="AX142" s="13" t="s">
        <v>81</v>
      </c>
      <c r="AY142" s="270" t="s">
        <v>200</v>
      </c>
    </row>
    <row r="143" s="11" customFormat="1" ht="29.88" customHeight="1">
      <c r="B143" s="220"/>
      <c r="C143" s="221"/>
      <c r="D143" s="222" t="s">
        <v>73</v>
      </c>
      <c r="E143" s="234" t="s">
        <v>207</v>
      </c>
      <c r="F143" s="234" t="s">
        <v>1137</v>
      </c>
      <c r="G143" s="221"/>
      <c r="H143" s="221"/>
      <c r="I143" s="224"/>
      <c r="J143" s="235">
        <f>BK143</f>
        <v>0</v>
      </c>
      <c r="K143" s="221"/>
      <c r="L143" s="226"/>
      <c r="M143" s="227"/>
      <c r="N143" s="228"/>
      <c r="O143" s="228"/>
      <c r="P143" s="229">
        <f>SUM(P144:P147)</f>
        <v>0</v>
      </c>
      <c r="Q143" s="228"/>
      <c r="R143" s="229">
        <f>SUM(R144:R147)</f>
        <v>0</v>
      </c>
      <c r="S143" s="228"/>
      <c r="T143" s="230">
        <f>SUM(T144:T147)</f>
        <v>0</v>
      </c>
      <c r="AR143" s="231" t="s">
        <v>81</v>
      </c>
      <c r="AT143" s="232" t="s">
        <v>73</v>
      </c>
      <c r="AU143" s="232" t="s">
        <v>81</v>
      </c>
      <c r="AY143" s="231" t="s">
        <v>200</v>
      </c>
      <c r="BK143" s="233">
        <f>SUM(BK144:BK147)</f>
        <v>0</v>
      </c>
    </row>
    <row r="144" s="1" customFormat="1" ht="16.5" customHeight="1">
      <c r="B144" s="46"/>
      <c r="C144" s="236" t="s">
        <v>230</v>
      </c>
      <c r="D144" s="236" t="s">
        <v>202</v>
      </c>
      <c r="E144" s="237" t="s">
        <v>1481</v>
      </c>
      <c r="F144" s="238" t="s">
        <v>1482</v>
      </c>
      <c r="G144" s="239" t="s">
        <v>210</v>
      </c>
      <c r="H144" s="240">
        <v>8.9250000000000007</v>
      </c>
      <c r="I144" s="241"/>
      <c r="J144" s="242">
        <f>ROUND(I144*H144,2)</f>
        <v>0</v>
      </c>
      <c r="K144" s="238" t="s">
        <v>1462</v>
      </c>
      <c r="L144" s="72"/>
      <c r="M144" s="243" t="s">
        <v>21</v>
      </c>
      <c r="N144" s="244" t="s">
        <v>45</v>
      </c>
      <c r="O144" s="47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AR144" s="24" t="s">
        <v>207</v>
      </c>
      <c r="AT144" s="24" t="s">
        <v>202</v>
      </c>
      <c r="AU144" s="24" t="s">
        <v>83</v>
      </c>
      <c r="AY144" s="24" t="s">
        <v>200</v>
      </c>
      <c r="BE144" s="247">
        <f>IF(N144="základní",J144,0)</f>
        <v>0</v>
      </c>
      <c r="BF144" s="247">
        <f>IF(N144="snížená",J144,0)</f>
        <v>0</v>
      </c>
      <c r="BG144" s="247">
        <f>IF(N144="zákl. přenesená",J144,0)</f>
        <v>0</v>
      </c>
      <c r="BH144" s="247">
        <f>IF(N144="sníž. přenesená",J144,0)</f>
        <v>0</v>
      </c>
      <c r="BI144" s="247">
        <f>IF(N144="nulová",J144,0)</f>
        <v>0</v>
      </c>
      <c r="BJ144" s="24" t="s">
        <v>81</v>
      </c>
      <c r="BK144" s="247">
        <f>ROUND(I144*H144,2)</f>
        <v>0</v>
      </c>
      <c r="BL144" s="24" t="s">
        <v>207</v>
      </c>
      <c r="BM144" s="24" t="s">
        <v>270</v>
      </c>
    </row>
    <row r="145" s="12" customFormat="1">
      <c r="B145" s="248"/>
      <c r="C145" s="249"/>
      <c r="D145" s="250" t="s">
        <v>235</v>
      </c>
      <c r="E145" s="251" t="s">
        <v>21</v>
      </c>
      <c r="F145" s="252" t="s">
        <v>1667</v>
      </c>
      <c r="G145" s="249"/>
      <c r="H145" s="253">
        <v>5.4249999999999998</v>
      </c>
      <c r="I145" s="254"/>
      <c r="J145" s="249"/>
      <c r="K145" s="249"/>
      <c r="L145" s="255"/>
      <c r="M145" s="256"/>
      <c r="N145" s="257"/>
      <c r="O145" s="257"/>
      <c r="P145" s="257"/>
      <c r="Q145" s="257"/>
      <c r="R145" s="257"/>
      <c r="S145" s="257"/>
      <c r="T145" s="258"/>
      <c r="AT145" s="259" t="s">
        <v>235</v>
      </c>
      <c r="AU145" s="259" t="s">
        <v>83</v>
      </c>
      <c r="AV145" s="12" t="s">
        <v>83</v>
      </c>
      <c r="AW145" s="12" t="s">
        <v>37</v>
      </c>
      <c r="AX145" s="12" t="s">
        <v>74</v>
      </c>
      <c r="AY145" s="259" t="s">
        <v>200</v>
      </c>
    </row>
    <row r="146" s="12" customFormat="1">
      <c r="B146" s="248"/>
      <c r="C146" s="249"/>
      <c r="D146" s="250" t="s">
        <v>235</v>
      </c>
      <c r="E146" s="251" t="s">
        <v>21</v>
      </c>
      <c r="F146" s="252" t="s">
        <v>1668</v>
      </c>
      <c r="G146" s="249"/>
      <c r="H146" s="253">
        <v>3.5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AT146" s="259" t="s">
        <v>235</v>
      </c>
      <c r="AU146" s="259" t="s">
        <v>83</v>
      </c>
      <c r="AV146" s="12" t="s">
        <v>83</v>
      </c>
      <c r="AW146" s="12" t="s">
        <v>37</v>
      </c>
      <c r="AX146" s="12" t="s">
        <v>74</v>
      </c>
      <c r="AY146" s="259" t="s">
        <v>200</v>
      </c>
    </row>
    <row r="147" s="13" customFormat="1">
      <c r="B147" s="260"/>
      <c r="C147" s="261"/>
      <c r="D147" s="250" t="s">
        <v>235</v>
      </c>
      <c r="E147" s="262" t="s">
        <v>21</v>
      </c>
      <c r="F147" s="263" t="s">
        <v>1635</v>
      </c>
      <c r="G147" s="261"/>
      <c r="H147" s="264">
        <v>8.9250000000000007</v>
      </c>
      <c r="I147" s="265"/>
      <c r="J147" s="261"/>
      <c r="K147" s="261"/>
      <c r="L147" s="266"/>
      <c r="M147" s="267"/>
      <c r="N147" s="268"/>
      <c r="O147" s="268"/>
      <c r="P147" s="268"/>
      <c r="Q147" s="268"/>
      <c r="R147" s="268"/>
      <c r="S147" s="268"/>
      <c r="T147" s="269"/>
      <c r="AT147" s="270" t="s">
        <v>235</v>
      </c>
      <c r="AU147" s="270" t="s">
        <v>83</v>
      </c>
      <c r="AV147" s="13" t="s">
        <v>207</v>
      </c>
      <c r="AW147" s="13" t="s">
        <v>37</v>
      </c>
      <c r="AX147" s="13" t="s">
        <v>81</v>
      </c>
      <c r="AY147" s="270" t="s">
        <v>200</v>
      </c>
    </row>
    <row r="148" s="11" customFormat="1" ht="29.88" customHeight="1">
      <c r="B148" s="220"/>
      <c r="C148" s="221"/>
      <c r="D148" s="222" t="s">
        <v>73</v>
      </c>
      <c r="E148" s="234" t="s">
        <v>216</v>
      </c>
      <c r="F148" s="234" t="s">
        <v>1669</v>
      </c>
      <c r="G148" s="221"/>
      <c r="H148" s="221"/>
      <c r="I148" s="224"/>
      <c r="J148" s="235">
        <f>BK148</f>
        <v>0</v>
      </c>
      <c r="K148" s="221"/>
      <c r="L148" s="226"/>
      <c r="M148" s="227"/>
      <c r="N148" s="228"/>
      <c r="O148" s="228"/>
      <c r="P148" s="229">
        <f>SUM(P149:P182)</f>
        <v>0</v>
      </c>
      <c r="Q148" s="228"/>
      <c r="R148" s="229">
        <f>SUM(R149:R182)</f>
        <v>0</v>
      </c>
      <c r="S148" s="228"/>
      <c r="T148" s="230">
        <f>SUM(T149:T182)</f>
        <v>0</v>
      </c>
      <c r="AR148" s="231" t="s">
        <v>81</v>
      </c>
      <c r="AT148" s="232" t="s">
        <v>73</v>
      </c>
      <c r="AU148" s="232" t="s">
        <v>81</v>
      </c>
      <c r="AY148" s="231" t="s">
        <v>200</v>
      </c>
      <c r="BK148" s="233">
        <f>SUM(BK149:BK182)</f>
        <v>0</v>
      </c>
    </row>
    <row r="149" s="1" customFormat="1" ht="25.5" customHeight="1">
      <c r="B149" s="46"/>
      <c r="C149" s="236" t="s">
        <v>278</v>
      </c>
      <c r="D149" s="236" t="s">
        <v>202</v>
      </c>
      <c r="E149" s="237" t="s">
        <v>1670</v>
      </c>
      <c r="F149" s="238" t="s">
        <v>1671</v>
      </c>
      <c r="G149" s="239" t="s">
        <v>249</v>
      </c>
      <c r="H149" s="240">
        <v>65</v>
      </c>
      <c r="I149" s="241"/>
      <c r="J149" s="242">
        <f>ROUND(I149*H149,2)</f>
        <v>0</v>
      </c>
      <c r="K149" s="238" t="s">
        <v>1462</v>
      </c>
      <c r="L149" s="72"/>
      <c r="M149" s="243" t="s">
        <v>21</v>
      </c>
      <c r="N149" s="244" t="s">
        <v>45</v>
      </c>
      <c r="O149" s="47"/>
      <c r="P149" s="245">
        <f>O149*H149</f>
        <v>0</v>
      </c>
      <c r="Q149" s="245">
        <v>0</v>
      </c>
      <c r="R149" s="245">
        <f>Q149*H149</f>
        <v>0</v>
      </c>
      <c r="S149" s="245">
        <v>0</v>
      </c>
      <c r="T149" s="246">
        <f>S149*H149</f>
        <v>0</v>
      </c>
      <c r="AR149" s="24" t="s">
        <v>207</v>
      </c>
      <c r="AT149" s="24" t="s">
        <v>202</v>
      </c>
      <c r="AU149" s="24" t="s">
        <v>83</v>
      </c>
      <c r="AY149" s="24" t="s">
        <v>200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24" t="s">
        <v>81</v>
      </c>
      <c r="BK149" s="247">
        <f>ROUND(I149*H149,2)</f>
        <v>0</v>
      </c>
      <c r="BL149" s="24" t="s">
        <v>207</v>
      </c>
      <c r="BM149" s="24" t="s">
        <v>275</v>
      </c>
    </row>
    <row r="150" s="12" customFormat="1">
      <c r="B150" s="248"/>
      <c r="C150" s="249"/>
      <c r="D150" s="250" t="s">
        <v>235</v>
      </c>
      <c r="E150" s="251" t="s">
        <v>21</v>
      </c>
      <c r="F150" s="252" t="s">
        <v>1672</v>
      </c>
      <c r="G150" s="249"/>
      <c r="H150" s="253">
        <v>65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AT150" s="259" t="s">
        <v>235</v>
      </c>
      <c r="AU150" s="259" t="s">
        <v>83</v>
      </c>
      <c r="AV150" s="12" t="s">
        <v>83</v>
      </c>
      <c r="AW150" s="12" t="s">
        <v>37</v>
      </c>
      <c r="AX150" s="12" t="s">
        <v>74</v>
      </c>
      <c r="AY150" s="259" t="s">
        <v>200</v>
      </c>
    </row>
    <row r="151" s="13" customFormat="1">
      <c r="B151" s="260"/>
      <c r="C151" s="261"/>
      <c r="D151" s="250" t="s">
        <v>235</v>
      </c>
      <c r="E151" s="262" t="s">
        <v>21</v>
      </c>
      <c r="F151" s="263" t="s">
        <v>1635</v>
      </c>
      <c r="G151" s="261"/>
      <c r="H151" s="264">
        <v>65</v>
      </c>
      <c r="I151" s="265"/>
      <c r="J151" s="261"/>
      <c r="K151" s="261"/>
      <c r="L151" s="266"/>
      <c r="M151" s="267"/>
      <c r="N151" s="268"/>
      <c r="O151" s="268"/>
      <c r="P151" s="268"/>
      <c r="Q151" s="268"/>
      <c r="R151" s="268"/>
      <c r="S151" s="268"/>
      <c r="T151" s="269"/>
      <c r="AT151" s="270" t="s">
        <v>235</v>
      </c>
      <c r="AU151" s="270" t="s">
        <v>83</v>
      </c>
      <c r="AV151" s="13" t="s">
        <v>207</v>
      </c>
      <c r="AW151" s="13" t="s">
        <v>37</v>
      </c>
      <c r="AX151" s="13" t="s">
        <v>81</v>
      </c>
      <c r="AY151" s="270" t="s">
        <v>200</v>
      </c>
    </row>
    <row r="152" s="1" customFormat="1" ht="16.5" customHeight="1">
      <c r="B152" s="46"/>
      <c r="C152" s="271" t="s">
        <v>234</v>
      </c>
      <c r="D152" s="271" t="s">
        <v>260</v>
      </c>
      <c r="E152" s="272" t="s">
        <v>1673</v>
      </c>
      <c r="F152" s="273" t="s">
        <v>1674</v>
      </c>
      <c r="G152" s="274" t="s">
        <v>249</v>
      </c>
      <c r="H152" s="275">
        <v>65.974999999999994</v>
      </c>
      <c r="I152" s="276"/>
      <c r="J152" s="277">
        <f>ROUND(I152*H152,2)</f>
        <v>0</v>
      </c>
      <c r="K152" s="273" t="s">
        <v>1462</v>
      </c>
      <c r="L152" s="278"/>
      <c r="M152" s="279" t="s">
        <v>21</v>
      </c>
      <c r="N152" s="280" t="s">
        <v>45</v>
      </c>
      <c r="O152" s="47"/>
      <c r="P152" s="245">
        <f>O152*H152</f>
        <v>0</v>
      </c>
      <c r="Q152" s="245">
        <v>0</v>
      </c>
      <c r="R152" s="245">
        <f>Q152*H152</f>
        <v>0</v>
      </c>
      <c r="S152" s="245">
        <v>0</v>
      </c>
      <c r="T152" s="246">
        <f>S152*H152</f>
        <v>0</v>
      </c>
      <c r="AR152" s="24" t="s">
        <v>216</v>
      </c>
      <c r="AT152" s="24" t="s">
        <v>260</v>
      </c>
      <c r="AU152" s="24" t="s">
        <v>83</v>
      </c>
      <c r="AY152" s="24" t="s">
        <v>200</v>
      </c>
      <c r="BE152" s="247">
        <f>IF(N152="základní",J152,0)</f>
        <v>0</v>
      </c>
      <c r="BF152" s="247">
        <f>IF(N152="snížená",J152,0)</f>
        <v>0</v>
      </c>
      <c r="BG152" s="247">
        <f>IF(N152="zákl. přenesená",J152,0)</f>
        <v>0</v>
      </c>
      <c r="BH152" s="247">
        <f>IF(N152="sníž. přenesená",J152,0)</f>
        <v>0</v>
      </c>
      <c r="BI152" s="247">
        <f>IF(N152="nulová",J152,0)</f>
        <v>0</v>
      </c>
      <c r="BJ152" s="24" t="s">
        <v>81</v>
      </c>
      <c r="BK152" s="247">
        <f>ROUND(I152*H152,2)</f>
        <v>0</v>
      </c>
      <c r="BL152" s="24" t="s">
        <v>207</v>
      </c>
      <c r="BM152" s="24" t="s">
        <v>281</v>
      </c>
    </row>
    <row r="153" s="12" customFormat="1">
      <c r="B153" s="248"/>
      <c r="C153" s="249"/>
      <c r="D153" s="250" t="s">
        <v>235</v>
      </c>
      <c r="E153" s="251" t="s">
        <v>21</v>
      </c>
      <c r="F153" s="252" t="s">
        <v>1675</v>
      </c>
      <c r="G153" s="249"/>
      <c r="H153" s="253">
        <v>65.974999999999994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235</v>
      </c>
      <c r="AU153" s="259" t="s">
        <v>83</v>
      </c>
      <c r="AV153" s="12" t="s">
        <v>83</v>
      </c>
      <c r="AW153" s="12" t="s">
        <v>37</v>
      </c>
      <c r="AX153" s="12" t="s">
        <v>74</v>
      </c>
      <c r="AY153" s="259" t="s">
        <v>200</v>
      </c>
    </row>
    <row r="154" s="13" customFormat="1">
      <c r="B154" s="260"/>
      <c r="C154" s="261"/>
      <c r="D154" s="250" t="s">
        <v>235</v>
      </c>
      <c r="E154" s="262" t="s">
        <v>21</v>
      </c>
      <c r="F154" s="263" t="s">
        <v>255</v>
      </c>
      <c r="G154" s="261"/>
      <c r="H154" s="264">
        <v>65.974999999999994</v>
      </c>
      <c r="I154" s="265"/>
      <c r="J154" s="261"/>
      <c r="K154" s="261"/>
      <c r="L154" s="266"/>
      <c r="M154" s="267"/>
      <c r="N154" s="268"/>
      <c r="O154" s="268"/>
      <c r="P154" s="268"/>
      <c r="Q154" s="268"/>
      <c r="R154" s="268"/>
      <c r="S154" s="268"/>
      <c r="T154" s="269"/>
      <c r="AT154" s="270" t="s">
        <v>235</v>
      </c>
      <c r="AU154" s="270" t="s">
        <v>83</v>
      </c>
      <c r="AV154" s="13" t="s">
        <v>207</v>
      </c>
      <c r="AW154" s="13" t="s">
        <v>37</v>
      </c>
      <c r="AX154" s="13" t="s">
        <v>81</v>
      </c>
      <c r="AY154" s="270" t="s">
        <v>200</v>
      </c>
    </row>
    <row r="155" s="1" customFormat="1" ht="16.5" customHeight="1">
      <c r="B155" s="46"/>
      <c r="C155" s="236" t="s">
        <v>286</v>
      </c>
      <c r="D155" s="236" t="s">
        <v>202</v>
      </c>
      <c r="E155" s="237" t="s">
        <v>1676</v>
      </c>
      <c r="F155" s="238" t="s">
        <v>1677</v>
      </c>
      <c r="G155" s="239" t="s">
        <v>249</v>
      </c>
      <c r="H155" s="240">
        <v>35</v>
      </c>
      <c r="I155" s="241"/>
      <c r="J155" s="242">
        <f>ROUND(I155*H155,2)</f>
        <v>0</v>
      </c>
      <c r="K155" s="238" t="s">
        <v>1462</v>
      </c>
      <c r="L155" s="72"/>
      <c r="M155" s="243" t="s">
        <v>21</v>
      </c>
      <c r="N155" s="244" t="s">
        <v>45</v>
      </c>
      <c r="O155" s="47"/>
      <c r="P155" s="245">
        <f>O155*H155</f>
        <v>0</v>
      </c>
      <c r="Q155" s="245">
        <v>0</v>
      </c>
      <c r="R155" s="245">
        <f>Q155*H155</f>
        <v>0</v>
      </c>
      <c r="S155" s="245">
        <v>0</v>
      </c>
      <c r="T155" s="246">
        <f>S155*H155</f>
        <v>0</v>
      </c>
      <c r="AR155" s="24" t="s">
        <v>207</v>
      </c>
      <c r="AT155" s="24" t="s">
        <v>202</v>
      </c>
      <c r="AU155" s="24" t="s">
        <v>83</v>
      </c>
      <c r="AY155" s="24" t="s">
        <v>200</v>
      </c>
      <c r="BE155" s="247">
        <f>IF(N155="základní",J155,0)</f>
        <v>0</v>
      </c>
      <c r="BF155" s="247">
        <f>IF(N155="snížená",J155,0)</f>
        <v>0</v>
      </c>
      <c r="BG155" s="247">
        <f>IF(N155="zákl. přenesená",J155,0)</f>
        <v>0</v>
      </c>
      <c r="BH155" s="247">
        <f>IF(N155="sníž. přenesená",J155,0)</f>
        <v>0</v>
      </c>
      <c r="BI155" s="247">
        <f>IF(N155="nulová",J155,0)</f>
        <v>0</v>
      </c>
      <c r="BJ155" s="24" t="s">
        <v>81</v>
      </c>
      <c r="BK155" s="247">
        <f>ROUND(I155*H155,2)</f>
        <v>0</v>
      </c>
      <c r="BL155" s="24" t="s">
        <v>207</v>
      </c>
      <c r="BM155" s="24" t="s">
        <v>285</v>
      </c>
    </row>
    <row r="156" s="12" customFormat="1">
      <c r="B156" s="248"/>
      <c r="C156" s="249"/>
      <c r="D156" s="250" t="s">
        <v>235</v>
      </c>
      <c r="E156" s="251" t="s">
        <v>21</v>
      </c>
      <c r="F156" s="252" t="s">
        <v>1678</v>
      </c>
      <c r="G156" s="249"/>
      <c r="H156" s="253">
        <v>35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AT156" s="259" t="s">
        <v>235</v>
      </c>
      <c r="AU156" s="259" t="s">
        <v>83</v>
      </c>
      <c r="AV156" s="12" t="s">
        <v>83</v>
      </c>
      <c r="AW156" s="12" t="s">
        <v>37</v>
      </c>
      <c r="AX156" s="12" t="s">
        <v>74</v>
      </c>
      <c r="AY156" s="259" t="s">
        <v>200</v>
      </c>
    </row>
    <row r="157" s="13" customFormat="1">
      <c r="B157" s="260"/>
      <c r="C157" s="261"/>
      <c r="D157" s="250" t="s">
        <v>235</v>
      </c>
      <c r="E157" s="262" t="s">
        <v>21</v>
      </c>
      <c r="F157" s="263" t="s">
        <v>255</v>
      </c>
      <c r="G157" s="261"/>
      <c r="H157" s="264">
        <v>35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AT157" s="270" t="s">
        <v>235</v>
      </c>
      <c r="AU157" s="270" t="s">
        <v>83</v>
      </c>
      <c r="AV157" s="13" t="s">
        <v>207</v>
      </c>
      <c r="AW157" s="13" t="s">
        <v>37</v>
      </c>
      <c r="AX157" s="13" t="s">
        <v>81</v>
      </c>
      <c r="AY157" s="270" t="s">
        <v>200</v>
      </c>
    </row>
    <row r="158" s="1" customFormat="1" ht="16.5" customHeight="1">
      <c r="B158" s="46"/>
      <c r="C158" s="236" t="s">
        <v>239</v>
      </c>
      <c r="D158" s="236" t="s">
        <v>202</v>
      </c>
      <c r="E158" s="237" t="s">
        <v>1679</v>
      </c>
      <c r="F158" s="238" t="s">
        <v>1680</v>
      </c>
      <c r="G158" s="239" t="s">
        <v>322</v>
      </c>
      <c r="H158" s="240">
        <v>1</v>
      </c>
      <c r="I158" s="241"/>
      <c r="J158" s="242">
        <f>ROUND(I158*H158,2)</f>
        <v>0</v>
      </c>
      <c r="K158" s="238" t="s">
        <v>1462</v>
      </c>
      <c r="L158" s="72"/>
      <c r="M158" s="243" t="s">
        <v>21</v>
      </c>
      <c r="N158" s="244" t="s">
        <v>45</v>
      </c>
      <c r="O158" s="47"/>
      <c r="P158" s="245">
        <f>O158*H158</f>
        <v>0</v>
      </c>
      <c r="Q158" s="245">
        <v>0</v>
      </c>
      <c r="R158" s="245">
        <f>Q158*H158</f>
        <v>0</v>
      </c>
      <c r="S158" s="245">
        <v>0</v>
      </c>
      <c r="T158" s="246">
        <f>S158*H158</f>
        <v>0</v>
      </c>
      <c r="AR158" s="24" t="s">
        <v>207</v>
      </c>
      <c r="AT158" s="24" t="s">
        <v>202</v>
      </c>
      <c r="AU158" s="24" t="s">
        <v>83</v>
      </c>
      <c r="AY158" s="24" t="s">
        <v>200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24" t="s">
        <v>81</v>
      </c>
      <c r="BK158" s="247">
        <f>ROUND(I158*H158,2)</f>
        <v>0</v>
      </c>
      <c r="BL158" s="24" t="s">
        <v>207</v>
      </c>
      <c r="BM158" s="24" t="s">
        <v>289</v>
      </c>
    </row>
    <row r="159" s="1" customFormat="1" ht="16.5" customHeight="1">
      <c r="B159" s="46"/>
      <c r="C159" s="271" t="s">
        <v>9</v>
      </c>
      <c r="D159" s="271" t="s">
        <v>260</v>
      </c>
      <c r="E159" s="272" t="s">
        <v>1681</v>
      </c>
      <c r="F159" s="273" t="s">
        <v>1682</v>
      </c>
      <c r="G159" s="274" t="s">
        <v>322</v>
      </c>
      <c r="H159" s="275">
        <v>1</v>
      </c>
      <c r="I159" s="276"/>
      <c r="J159" s="277">
        <f>ROUND(I159*H159,2)</f>
        <v>0</v>
      </c>
      <c r="K159" s="273" t="s">
        <v>1619</v>
      </c>
      <c r="L159" s="278"/>
      <c r="M159" s="279" t="s">
        <v>21</v>
      </c>
      <c r="N159" s="280" t="s">
        <v>45</v>
      </c>
      <c r="O159" s="47"/>
      <c r="P159" s="245">
        <f>O159*H159</f>
        <v>0</v>
      </c>
      <c r="Q159" s="245">
        <v>0</v>
      </c>
      <c r="R159" s="245">
        <f>Q159*H159</f>
        <v>0</v>
      </c>
      <c r="S159" s="245">
        <v>0</v>
      </c>
      <c r="T159" s="246">
        <f>S159*H159</f>
        <v>0</v>
      </c>
      <c r="AR159" s="24" t="s">
        <v>216</v>
      </c>
      <c r="AT159" s="24" t="s">
        <v>260</v>
      </c>
      <c r="AU159" s="24" t="s">
        <v>83</v>
      </c>
      <c r="AY159" s="24" t="s">
        <v>200</v>
      </c>
      <c r="BE159" s="247">
        <f>IF(N159="základní",J159,0)</f>
        <v>0</v>
      </c>
      <c r="BF159" s="247">
        <f>IF(N159="snížená",J159,0)</f>
        <v>0</v>
      </c>
      <c r="BG159" s="247">
        <f>IF(N159="zákl. přenesená",J159,0)</f>
        <v>0</v>
      </c>
      <c r="BH159" s="247">
        <f>IF(N159="sníž. přenesená",J159,0)</f>
        <v>0</v>
      </c>
      <c r="BI159" s="247">
        <f>IF(N159="nulová",J159,0)</f>
        <v>0</v>
      </c>
      <c r="BJ159" s="24" t="s">
        <v>81</v>
      </c>
      <c r="BK159" s="247">
        <f>ROUND(I159*H159,2)</f>
        <v>0</v>
      </c>
      <c r="BL159" s="24" t="s">
        <v>207</v>
      </c>
      <c r="BM159" s="24" t="s">
        <v>292</v>
      </c>
    </row>
    <row r="160" s="1" customFormat="1" ht="16.5" customHeight="1">
      <c r="B160" s="46"/>
      <c r="C160" s="271" t="s">
        <v>244</v>
      </c>
      <c r="D160" s="271" t="s">
        <v>260</v>
      </c>
      <c r="E160" s="272" t="s">
        <v>1683</v>
      </c>
      <c r="F160" s="273" t="s">
        <v>1684</v>
      </c>
      <c r="G160" s="274" t="s">
        <v>322</v>
      </c>
      <c r="H160" s="275">
        <v>1</v>
      </c>
      <c r="I160" s="276"/>
      <c r="J160" s="277">
        <f>ROUND(I160*H160,2)</f>
        <v>0</v>
      </c>
      <c r="K160" s="273" t="s">
        <v>1619</v>
      </c>
      <c r="L160" s="278"/>
      <c r="M160" s="279" t="s">
        <v>21</v>
      </c>
      <c r="N160" s="280" t="s">
        <v>45</v>
      </c>
      <c r="O160" s="47"/>
      <c r="P160" s="245">
        <f>O160*H160</f>
        <v>0</v>
      </c>
      <c r="Q160" s="245">
        <v>0</v>
      </c>
      <c r="R160" s="245">
        <f>Q160*H160</f>
        <v>0</v>
      </c>
      <c r="S160" s="245">
        <v>0</v>
      </c>
      <c r="T160" s="246">
        <f>S160*H160</f>
        <v>0</v>
      </c>
      <c r="AR160" s="24" t="s">
        <v>216</v>
      </c>
      <c r="AT160" s="24" t="s">
        <v>260</v>
      </c>
      <c r="AU160" s="24" t="s">
        <v>83</v>
      </c>
      <c r="AY160" s="24" t="s">
        <v>200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24" t="s">
        <v>81</v>
      </c>
      <c r="BK160" s="247">
        <f>ROUND(I160*H160,2)</f>
        <v>0</v>
      </c>
      <c r="BL160" s="24" t="s">
        <v>207</v>
      </c>
      <c r="BM160" s="24" t="s">
        <v>293</v>
      </c>
    </row>
    <row r="161" s="1" customFormat="1" ht="16.5" customHeight="1">
      <c r="B161" s="46"/>
      <c r="C161" s="236" t="s">
        <v>299</v>
      </c>
      <c r="D161" s="236" t="s">
        <v>202</v>
      </c>
      <c r="E161" s="237" t="s">
        <v>1685</v>
      </c>
      <c r="F161" s="238" t="s">
        <v>1686</v>
      </c>
      <c r="G161" s="239" t="s">
        <v>322</v>
      </c>
      <c r="H161" s="240">
        <v>1</v>
      </c>
      <c r="I161" s="241"/>
      <c r="J161" s="242">
        <f>ROUND(I161*H161,2)</f>
        <v>0</v>
      </c>
      <c r="K161" s="238" t="s">
        <v>1462</v>
      </c>
      <c r="L161" s="72"/>
      <c r="M161" s="243" t="s">
        <v>21</v>
      </c>
      <c r="N161" s="244" t="s">
        <v>45</v>
      </c>
      <c r="O161" s="47"/>
      <c r="P161" s="245">
        <f>O161*H161</f>
        <v>0</v>
      </c>
      <c r="Q161" s="245">
        <v>0</v>
      </c>
      <c r="R161" s="245">
        <f>Q161*H161</f>
        <v>0</v>
      </c>
      <c r="S161" s="245">
        <v>0</v>
      </c>
      <c r="T161" s="246">
        <f>S161*H161</f>
        <v>0</v>
      </c>
      <c r="AR161" s="24" t="s">
        <v>207</v>
      </c>
      <c r="AT161" s="24" t="s">
        <v>202</v>
      </c>
      <c r="AU161" s="24" t="s">
        <v>83</v>
      </c>
      <c r="AY161" s="24" t="s">
        <v>200</v>
      </c>
      <c r="BE161" s="247">
        <f>IF(N161="základní",J161,0)</f>
        <v>0</v>
      </c>
      <c r="BF161" s="247">
        <f>IF(N161="snížená",J161,0)</f>
        <v>0</v>
      </c>
      <c r="BG161" s="247">
        <f>IF(N161="zákl. přenesená",J161,0)</f>
        <v>0</v>
      </c>
      <c r="BH161" s="247">
        <f>IF(N161="sníž. přenesená",J161,0)</f>
        <v>0</v>
      </c>
      <c r="BI161" s="247">
        <f>IF(N161="nulová",J161,0)</f>
        <v>0</v>
      </c>
      <c r="BJ161" s="24" t="s">
        <v>81</v>
      </c>
      <c r="BK161" s="247">
        <f>ROUND(I161*H161,2)</f>
        <v>0</v>
      </c>
      <c r="BL161" s="24" t="s">
        <v>207</v>
      </c>
      <c r="BM161" s="24" t="s">
        <v>296</v>
      </c>
    </row>
    <row r="162" s="1" customFormat="1" ht="16.5" customHeight="1">
      <c r="B162" s="46"/>
      <c r="C162" s="271" t="s">
        <v>250</v>
      </c>
      <c r="D162" s="271" t="s">
        <v>260</v>
      </c>
      <c r="E162" s="272" t="s">
        <v>1687</v>
      </c>
      <c r="F162" s="273" t="s">
        <v>1688</v>
      </c>
      <c r="G162" s="274" t="s">
        <v>322</v>
      </c>
      <c r="H162" s="275">
        <v>1</v>
      </c>
      <c r="I162" s="276"/>
      <c r="J162" s="277">
        <f>ROUND(I162*H162,2)</f>
        <v>0</v>
      </c>
      <c r="K162" s="273" t="s">
        <v>1619</v>
      </c>
      <c r="L162" s="278"/>
      <c r="M162" s="279" t="s">
        <v>21</v>
      </c>
      <c r="N162" s="280" t="s">
        <v>45</v>
      </c>
      <c r="O162" s="47"/>
      <c r="P162" s="245">
        <f>O162*H162</f>
        <v>0</v>
      </c>
      <c r="Q162" s="245">
        <v>0</v>
      </c>
      <c r="R162" s="245">
        <f>Q162*H162</f>
        <v>0</v>
      </c>
      <c r="S162" s="245">
        <v>0</v>
      </c>
      <c r="T162" s="246">
        <f>S162*H162</f>
        <v>0</v>
      </c>
      <c r="AR162" s="24" t="s">
        <v>216</v>
      </c>
      <c r="AT162" s="24" t="s">
        <v>260</v>
      </c>
      <c r="AU162" s="24" t="s">
        <v>83</v>
      </c>
      <c r="AY162" s="24" t="s">
        <v>200</v>
      </c>
      <c r="BE162" s="247">
        <f>IF(N162="základní",J162,0)</f>
        <v>0</v>
      </c>
      <c r="BF162" s="247">
        <f>IF(N162="snížená",J162,0)</f>
        <v>0</v>
      </c>
      <c r="BG162" s="247">
        <f>IF(N162="zákl. přenesená",J162,0)</f>
        <v>0</v>
      </c>
      <c r="BH162" s="247">
        <f>IF(N162="sníž. přenesená",J162,0)</f>
        <v>0</v>
      </c>
      <c r="BI162" s="247">
        <f>IF(N162="nulová",J162,0)</f>
        <v>0</v>
      </c>
      <c r="BJ162" s="24" t="s">
        <v>81</v>
      </c>
      <c r="BK162" s="247">
        <f>ROUND(I162*H162,2)</f>
        <v>0</v>
      </c>
      <c r="BL162" s="24" t="s">
        <v>207</v>
      </c>
      <c r="BM162" s="24" t="s">
        <v>302</v>
      </c>
    </row>
    <row r="163" s="1" customFormat="1" ht="16.5" customHeight="1">
      <c r="B163" s="46"/>
      <c r="C163" s="236" t="s">
        <v>307</v>
      </c>
      <c r="D163" s="236" t="s">
        <v>202</v>
      </c>
      <c r="E163" s="237" t="s">
        <v>1689</v>
      </c>
      <c r="F163" s="238" t="s">
        <v>1690</v>
      </c>
      <c r="G163" s="239" t="s">
        <v>322</v>
      </c>
      <c r="H163" s="240">
        <v>1</v>
      </c>
      <c r="I163" s="241"/>
      <c r="J163" s="242">
        <f>ROUND(I163*H163,2)</f>
        <v>0</v>
      </c>
      <c r="K163" s="238" t="s">
        <v>1462</v>
      </c>
      <c r="L163" s="72"/>
      <c r="M163" s="243" t="s">
        <v>21</v>
      </c>
      <c r="N163" s="244" t="s">
        <v>45</v>
      </c>
      <c r="O163" s="47"/>
      <c r="P163" s="245">
        <f>O163*H163</f>
        <v>0</v>
      </c>
      <c r="Q163" s="245">
        <v>0</v>
      </c>
      <c r="R163" s="245">
        <f>Q163*H163</f>
        <v>0</v>
      </c>
      <c r="S163" s="245">
        <v>0</v>
      </c>
      <c r="T163" s="246">
        <f>S163*H163</f>
        <v>0</v>
      </c>
      <c r="AR163" s="24" t="s">
        <v>207</v>
      </c>
      <c r="AT163" s="24" t="s">
        <v>202</v>
      </c>
      <c r="AU163" s="24" t="s">
        <v>83</v>
      </c>
      <c r="AY163" s="24" t="s">
        <v>200</v>
      </c>
      <c r="BE163" s="247">
        <f>IF(N163="základní",J163,0)</f>
        <v>0</v>
      </c>
      <c r="BF163" s="247">
        <f>IF(N163="snížená",J163,0)</f>
        <v>0</v>
      </c>
      <c r="BG163" s="247">
        <f>IF(N163="zákl. přenesená",J163,0)</f>
        <v>0</v>
      </c>
      <c r="BH163" s="247">
        <f>IF(N163="sníž. přenesená",J163,0)</f>
        <v>0</v>
      </c>
      <c r="BI163" s="247">
        <f>IF(N163="nulová",J163,0)</f>
        <v>0</v>
      </c>
      <c r="BJ163" s="24" t="s">
        <v>81</v>
      </c>
      <c r="BK163" s="247">
        <f>ROUND(I163*H163,2)</f>
        <v>0</v>
      </c>
      <c r="BL163" s="24" t="s">
        <v>207</v>
      </c>
      <c r="BM163" s="24" t="s">
        <v>306</v>
      </c>
    </row>
    <row r="164" s="1" customFormat="1" ht="16.5" customHeight="1">
      <c r="B164" s="46"/>
      <c r="C164" s="271" t="s">
        <v>259</v>
      </c>
      <c r="D164" s="271" t="s">
        <v>260</v>
      </c>
      <c r="E164" s="272" t="s">
        <v>1691</v>
      </c>
      <c r="F164" s="273" t="s">
        <v>1692</v>
      </c>
      <c r="G164" s="274" t="s">
        <v>322</v>
      </c>
      <c r="H164" s="275">
        <v>1</v>
      </c>
      <c r="I164" s="276"/>
      <c r="J164" s="277">
        <f>ROUND(I164*H164,2)</f>
        <v>0</v>
      </c>
      <c r="K164" s="273" t="s">
        <v>1619</v>
      </c>
      <c r="L164" s="278"/>
      <c r="M164" s="279" t="s">
        <v>21</v>
      </c>
      <c r="N164" s="280" t="s">
        <v>45</v>
      </c>
      <c r="O164" s="47"/>
      <c r="P164" s="245">
        <f>O164*H164</f>
        <v>0</v>
      </c>
      <c r="Q164" s="245">
        <v>0</v>
      </c>
      <c r="R164" s="245">
        <f>Q164*H164</f>
        <v>0</v>
      </c>
      <c r="S164" s="245">
        <v>0</v>
      </c>
      <c r="T164" s="246">
        <f>S164*H164</f>
        <v>0</v>
      </c>
      <c r="AR164" s="24" t="s">
        <v>216</v>
      </c>
      <c r="AT164" s="24" t="s">
        <v>260</v>
      </c>
      <c r="AU164" s="24" t="s">
        <v>83</v>
      </c>
      <c r="AY164" s="24" t="s">
        <v>200</v>
      </c>
      <c r="BE164" s="247">
        <f>IF(N164="základní",J164,0)</f>
        <v>0</v>
      </c>
      <c r="BF164" s="247">
        <f>IF(N164="snížená",J164,0)</f>
        <v>0</v>
      </c>
      <c r="BG164" s="247">
        <f>IF(N164="zákl. přenesená",J164,0)</f>
        <v>0</v>
      </c>
      <c r="BH164" s="247">
        <f>IF(N164="sníž. přenesená",J164,0)</f>
        <v>0</v>
      </c>
      <c r="BI164" s="247">
        <f>IF(N164="nulová",J164,0)</f>
        <v>0</v>
      </c>
      <c r="BJ164" s="24" t="s">
        <v>81</v>
      </c>
      <c r="BK164" s="247">
        <f>ROUND(I164*H164,2)</f>
        <v>0</v>
      </c>
      <c r="BL164" s="24" t="s">
        <v>207</v>
      </c>
      <c r="BM164" s="24" t="s">
        <v>310</v>
      </c>
    </row>
    <row r="165" s="1" customFormat="1" ht="16.5" customHeight="1">
      <c r="B165" s="46"/>
      <c r="C165" s="271" t="s">
        <v>312</v>
      </c>
      <c r="D165" s="271" t="s">
        <v>260</v>
      </c>
      <c r="E165" s="272" t="s">
        <v>1693</v>
      </c>
      <c r="F165" s="273" t="s">
        <v>1694</v>
      </c>
      <c r="G165" s="274" t="s">
        <v>322</v>
      </c>
      <c r="H165" s="275">
        <v>1</v>
      </c>
      <c r="I165" s="276"/>
      <c r="J165" s="277">
        <f>ROUND(I165*H165,2)</f>
        <v>0</v>
      </c>
      <c r="K165" s="273" t="s">
        <v>1619</v>
      </c>
      <c r="L165" s="278"/>
      <c r="M165" s="279" t="s">
        <v>21</v>
      </c>
      <c r="N165" s="280" t="s">
        <v>45</v>
      </c>
      <c r="O165" s="47"/>
      <c r="P165" s="245">
        <f>O165*H165</f>
        <v>0</v>
      </c>
      <c r="Q165" s="245">
        <v>0</v>
      </c>
      <c r="R165" s="245">
        <f>Q165*H165</f>
        <v>0</v>
      </c>
      <c r="S165" s="245">
        <v>0</v>
      </c>
      <c r="T165" s="246">
        <f>S165*H165</f>
        <v>0</v>
      </c>
      <c r="AR165" s="24" t="s">
        <v>216</v>
      </c>
      <c r="AT165" s="24" t="s">
        <v>260</v>
      </c>
      <c r="AU165" s="24" t="s">
        <v>83</v>
      </c>
      <c r="AY165" s="24" t="s">
        <v>200</v>
      </c>
      <c r="BE165" s="247">
        <f>IF(N165="základní",J165,0)</f>
        <v>0</v>
      </c>
      <c r="BF165" s="247">
        <f>IF(N165="snížená",J165,0)</f>
        <v>0</v>
      </c>
      <c r="BG165" s="247">
        <f>IF(N165="zákl. přenesená",J165,0)</f>
        <v>0</v>
      </c>
      <c r="BH165" s="247">
        <f>IF(N165="sníž. přenesená",J165,0)</f>
        <v>0</v>
      </c>
      <c r="BI165" s="247">
        <f>IF(N165="nulová",J165,0)</f>
        <v>0</v>
      </c>
      <c r="BJ165" s="24" t="s">
        <v>81</v>
      </c>
      <c r="BK165" s="247">
        <f>ROUND(I165*H165,2)</f>
        <v>0</v>
      </c>
      <c r="BL165" s="24" t="s">
        <v>207</v>
      </c>
      <c r="BM165" s="24" t="s">
        <v>311</v>
      </c>
    </row>
    <row r="166" s="1" customFormat="1" ht="16.5" customHeight="1">
      <c r="B166" s="46"/>
      <c r="C166" s="236" t="s">
        <v>263</v>
      </c>
      <c r="D166" s="236" t="s">
        <v>202</v>
      </c>
      <c r="E166" s="237" t="s">
        <v>1695</v>
      </c>
      <c r="F166" s="238" t="s">
        <v>1696</v>
      </c>
      <c r="G166" s="239" t="s">
        <v>322</v>
      </c>
      <c r="H166" s="240">
        <v>1</v>
      </c>
      <c r="I166" s="241"/>
      <c r="J166" s="242">
        <f>ROUND(I166*H166,2)</f>
        <v>0</v>
      </c>
      <c r="K166" s="238" t="s">
        <v>1462</v>
      </c>
      <c r="L166" s="72"/>
      <c r="M166" s="243" t="s">
        <v>21</v>
      </c>
      <c r="N166" s="244" t="s">
        <v>45</v>
      </c>
      <c r="O166" s="47"/>
      <c r="P166" s="245">
        <f>O166*H166</f>
        <v>0</v>
      </c>
      <c r="Q166" s="245">
        <v>0</v>
      </c>
      <c r="R166" s="245">
        <f>Q166*H166</f>
        <v>0</v>
      </c>
      <c r="S166" s="245">
        <v>0</v>
      </c>
      <c r="T166" s="246">
        <f>S166*H166</f>
        <v>0</v>
      </c>
      <c r="AR166" s="24" t="s">
        <v>207</v>
      </c>
      <c r="AT166" s="24" t="s">
        <v>202</v>
      </c>
      <c r="AU166" s="24" t="s">
        <v>83</v>
      </c>
      <c r="AY166" s="24" t="s">
        <v>200</v>
      </c>
      <c r="BE166" s="247">
        <f>IF(N166="základní",J166,0)</f>
        <v>0</v>
      </c>
      <c r="BF166" s="247">
        <f>IF(N166="snížená",J166,0)</f>
        <v>0</v>
      </c>
      <c r="BG166" s="247">
        <f>IF(N166="zákl. přenesená",J166,0)</f>
        <v>0</v>
      </c>
      <c r="BH166" s="247">
        <f>IF(N166="sníž. přenesená",J166,0)</f>
        <v>0</v>
      </c>
      <c r="BI166" s="247">
        <f>IF(N166="nulová",J166,0)</f>
        <v>0</v>
      </c>
      <c r="BJ166" s="24" t="s">
        <v>81</v>
      </c>
      <c r="BK166" s="247">
        <f>ROUND(I166*H166,2)</f>
        <v>0</v>
      </c>
      <c r="BL166" s="24" t="s">
        <v>207</v>
      </c>
      <c r="BM166" s="24" t="s">
        <v>313</v>
      </c>
    </row>
    <row r="167" s="1" customFormat="1" ht="16.5" customHeight="1">
      <c r="B167" s="46"/>
      <c r="C167" s="236" t="s">
        <v>319</v>
      </c>
      <c r="D167" s="236" t="s">
        <v>202</v>
      </c>
      <c r="E167" s="237" t="s">
        <v>1697</v>
      </c>
      <c r="F167" s="238" t="s">
        <v>1698</v>
      </c>
      <c r="G167" s="239" t="s">
        <v>322</v>
      </c>
      <c r="H167" s="240">
        <v>1</v>
      </c>
      <c r="I167" s="241"/>
      <c r="J167" s="242">
        <f>ROUND(I167*H167,2)</f>
        <v>0</v>
      </c>
      <c r="K167" s="238" t="s">
        <v>1462</v>
      </c>
      <c r="L167" s="72"/>
      <c r="M167" s="243" t="s">
        <v>21</v>
      </c>
      <c r="N167" s="244" t="s">
        <v>45</v>
      </c>
      <c r="O167" s="47"/>
      <c r="P167" s="245">
        <f>O167*H167</f>
        <v>0</v>
      </c>
      <c r="Q167" s="245">
        <v>0</v>
      </c>
      <c r="R167" s="245">
        <f>Q167*H167</f>
        <v>0</v>
      </c>
      <c r="S167" s="245">
        <v>0</v>
      </c>
      <c r="T167" s="246">
        <f>S167*H167</f>
        <v>0</v>
      </c>
      <c r="AR167" s="24" t="s">
        <v>207</v>
      </c>
      <c r="AT167" s="24" t="s">
        <v>202</v>
      </c>
      <c r="AU167" s="24" t="s">
        <v>83</v>
      </c>
      <c r="AY167" s="24" t="s">
        <v>200</v>
      </c>
      <c r="BE167" s="247">
        <f>IF(N167="základní",J167,0)</f>
        <v>0</v>
      </c>
      <c r="BF167" s="247">
        <f>IF(N167="snížená",J167,0)</f>
        <v>0</v>
      </c>
      <c r="BG167" s="247">
        <f>IF(N167="zákl. přenesená",J167,0)</f>
        <v>0</v>
      </c>
      <c r="BH167" s="247">
        <f>IF(N167="sníž. přenesená",J167,0)</f>
        <v>0</v>
      </c>
      <c r="BI167" s="247">
        <f>IF(N167="nulová",J167,0)</f>
        <v>0</v>
      </c>
      <c r="BJ167" s="24" t="s">
        <v>81</v>
      </c>
      <c r="BK167" s="247">
        <f>ROUND(I167*H167,2)</f>
        <v>0</v>
      </c>
      <c r="BL167" s="24" t="s">
        <v>207</v>
      </c>
      <c r="BM167" s="24" t="s">
        <v>318</v>
      </c>
    </row>
    <row r="168" s="1" customFormat="1" ht="16.5" customHeight="1">
      <c r="B168" s="46"/>
      <c r="C168" s="236" t="s">
        <v>267</v>
      </c>
      <c r="D168" s="236" t="s">
        <v>202</v>
      </c>
      <c r="E168" s="237" t="s">
        <v>1699</v>
      </c>
      <c r="F168" s="238" t="s">
        <v>1700</v>
      </c>
      <c r="G168" s="239" t="s">
        <v>249</v>
      </c>
      <c r="H168" s="240">
        <v>100</v>
      </c>
      <c r="I168" s="241"/>
      <c r="J168" s="242">
        <f>ROUND(I168*H168,2)</f>
        <v>0</v>
      </c>
      <c r="K168" s="238" t="s">
        <v>1462</v>
      </c>
      <c r="L168" s="72"/>
      <c r="M168" s="243" t="s">
        <v>21</v>
      </c>
      <c r="N168" s="244" t="s">
        <v>45</v>
      </c>
      <c r="O168" s="47"/>
      <c r="P168" s="245">
        <f>O168*H168</f>
        <v>0</v>
      </c>
      <c r="Q168" s="245">
        <v>0</v>
      </c>
      <c r="R168" s="245">
        <f>Q168*H168</f>
        <v>0</v>
      </c>
      <c r="S168" s="245">
        <v>0</v>
      </c>
      <c r="T168" s="246">
        <f>S168*H168</f>
        <v>0</v>
      </c>
      <c r="AR168" s="24" t="s">
        <v>207</v>
      </c>
      <c r="AT168" s="24" t="s">
        <v>202</v>
      </c>
      <c r="AU168" s="24" t="s">
        <v>83</v>
      </c>
      <c r="AY168" s="24" t="s">
        <v>200</v>
      </c>
      <c r="BE168" s="247">
        <f>IF(N168="základní",J168,0)</f>
        <v>0</v>
      </c>
      <c r="BF168" s="247">
        <f>IF(N168="snížená",J168,0)</f>
        <v>0</v>
      </c>
      <c r="BG168" s="247">
        <f>IF(N168="zákl. přenesená",J168,0)</f>
        <v>0</v>
      </c>
      <c r="BH168" s="247">
        <f>IF(N168="sníž. přenesená",J168,0)</f>
        <v>0</v>
      </c>
      <c r="BI168" s="247">
        <f>IF(N168="nulová",J168,0)</f>
        <v>0</v>
      </c>
      <c r="BJ168" s="24" t="s">
        <v>81</v>
      </c>
      <c r="BK168" s="247">
        <f>ROUND(I168*H168,2)</f>
        <v>0</v>
      </c>
      <c r="BL168" s="24" t="s">
        <v>207</v>
      </c>
      <c r="BM168" s="24" t="s">
        <v>323</v>
      </c>
    </row>
    <row r="169" s="12" customFormat="1">
      <c r="B169" s="248"/>
      <c r="C169" s="249"/>
      <c r="D169" s="250" t="s">
        <v>235</v>
      </c>
      <c r="E169" s="251" t="s">
        <v>21</v>
      </c>
      <c r="F169" s="252" t="s">
        <v>1701</v>
      </c>
      <c r="G169" s="249"/>
      <c r="H169" s="253">
        <v>100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AT169" s="259" t="s">
        <v>235</v>
      </c>
      <c r="AU169" s="259" t="s">
        <v>83</v>
      </c>
      <c r="AV169" s="12" t="s">
        <v>83</v>
      </c>
      <c r="AW169" s="12" t="s">
        <v>37</v>
      </c>
      <c r="AX169" s="12" t="s">
        <v>74</v>
      </c>
      <c r="AY169" s="259" t="s">
        <v>200</v>
      </c>
    </row>
    <row r="170" s="13" customFormat="1">
      <c r="B170" s="260"/>
      <c r="C170" s="261"/>
      <c r="D170" s="250" t="s">
        <v>235</v>
      </c>
      <c r="E170" s="262" t="s">
        <v>21</v>
      </c>
      <c r="F170" s="263" t="s">
        <v>255</v>
      </c>
      <c r="G170" s="261"/>
      <c r="H170" s="264">
        <v>100</v>
      </c>
      <c r="I170" s="265"/>
      <c r="J170" s="261"/>
      <c r="K170" s="261"/>
      <c r="L170" s="266"/>
      <c r="M170" s="267"/>
      <c r="N170" s="268"/>
      <c r="O170" s="268"/>
      <c r="P170" s="268"/>
      <c r="Q170" s="268"/>
      <c r="R170" s="268"/>
      <c r="S170" s="268"/>
      <c r="T170" s="269"/>
      <c r="AT170" s="270" t="s">
        <v>235</v>
      </c>
      <c r="AU170" s="270" t="s">
        <v>83</v>
      </c>
      <c r="AV170" s="13" t="s">
        <v>207</v>
      </c>
      <c r="AW170" s="13" t="s">
        <v>37</v>
      </c>
      <c r="AX170" s="13" t="s">
        <v>81</v>
      </c>
      <c r="AY170" s="270" t="s">
        <v>200</v>
      </c>
    </row>
    <row r="171" s="1" customFormat="1" ht="16.5" customHeight="1">
      <c r="B171" s="46"/>
      <c r="C171" s="236" t="s">
        <v>328</v>
      </c>
      <c r="D171" s="236" t="s">
        <v>202</v>
      </c>
      <c r="E171" s="237" t="s">
        <v>1702</v>
      </c>
      <c r="F171" s="238" t="s">
        <v>1703</v>
      </c>
      <c r="G171" s="239" t="s">
        <v>249</v>
      </c>
      <c r="H171" s="240">
        <v>35</v>
      </c>
      <c r="I171" s="241"/>
      <c r="J171" s="242">
        <f>ROUND(I171*H171,2)</f>
        <v>0</v>
      </c>
      <c r="K171" s="238" t="s">
        <v>1462</v>
      </c>
      <c r="L171" s="72"/>
      <c r="M171" s="243" t="s">
        <v>21</v>
      </c>
      <c r="N171" s="244" t="s">
        <v>45</v>
      </c>
      <c r="O171" s="47"/>
      <c r="P171" s="245">
        <f>O171*H171</f>
        <v>0</v>
      </c>
      <c r="Q171" s="245">
        <v>0</v>
      </c>
      <c r="R171" s="245">
        <f>Q171*H171</f>
        <v>0</v>
      </c>
      <c r="S171" s="245">
        <v>0</v>
      </c>
      <c r="T171" s="246">
        <f>S171*H171</f>
        <v>0</v>
      </c>
      <c r="AR171" s="24" t="s">
        <v>207</v>
      </c>
      <c r="AT171" s="24" t="s">
        <v>202</v>
      </c>
      <c r="AU171" s="24" t="s">
        <v>83</v>
      </c>
      <c r="AY171" s="24" t="s">
        <v>200</v>
      </c>
      <c r="BE171" s="247">
        <f>IF(N171="základní",J171,0)</f>
        <v>0</v>
      </c>
      <c r="BF171" s="247">
        <f>IF(N171="snížená",J171,0)</f>
        <v>0</v>
      </c>
      <c r="BG171" s="247">
        <f>IF(N171="zákl. přenesená",J171,0)</f>
        <v>0</v>
      </c>
      <c r="BH171" s="247">
        <f>IF(N171="sníž. přenesená",J171,0)</f>
        <v>0</v>
      </c>
      <c r="BI171" s="247">
        <f>IF(N171="nulová",J171,0)</f>
        <v>0</v>
      </c>
      <c r="BJ171" s="24" t="s">
        <v>81</v>
      </c>
      <c r="BK171" s="247">
        <f>ROUND(I171*H171,2)</f>
        <v>0</v>
      </c>
      <c r="BL171" s="24" t="s">
        <v>207</v>
      </c>
      <c r="BM171" s="24" t="s">
        <v>327</v>
      </c>
    </row>
    <row r="172" s="12" customFormat="1">
      <c r="B172" s="248"/>
      <c r="C172" s="249"/>
      <c r="D172" s="250" t="s">
        <v>235</v>
      </c>
      <c r="E172" s="251" t="s">
        <v>21</v>
      </c>
      <c r="F172" s="252" t="s">
        <v>1704</v>
      </c>
      <c r="G172" s="249"/>
      <c r="H172" s="253">
        <v>35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235</v>
      </c>
      <c r="AU172" s="259" t="s">
        <v>83</v>
      </c>
      <c r="AV172" s="12" t="s">
        <v>83</v>
      </c>
      <c r="AW172" s="12" t="s">
        <v>37</v>
      </c>
      <c r="AX172" s="12" t="s">
        <v>74</v>
      </c>
      <c r="AY172" s="259" t="s">
        <v>200</v>
      </c>
    </row>
    <row r="173" s="13" customFormat="1">
      <c r="B173" s="260"/>
      <c r="C173" s="261"/>
      <c r="D173" s="250" t="s">
        <v>235</v>
      </c>
      <c r="E173" s="262" t="s">
        <v>21</v>
      </c>
      <c r="F173" s="263" t="s">
        <v>255</v>
      </c>
      <c r="G173" s="261"/>
      <c r="H173" s="264">
        <v>35</v>
      </c>
      <c r="I173" s="265"/>
      <c r="J173" s="261"/>
      <c r="K173" s="261"/>
      <c r="L173" s="266"/>
      <c r="M173" s="267"/>
      <c r="N173" s="268"/>
      <c r="O173" s="268"/>
      <c r="P173" s="268"/>
      <c r="Q173" s="268"/>
      <c r="R173" s="268"/>
      <c r="S173" s="268"/>
      <c r="T173" s="269"/>
      <c r="AT173" s="270" t="s">
        <v>235</v>
      </c>
      <c r="AU173" s="270" t="s">
        <v>83</v>
      </c>
      <c r="AV173" s="13" t="s">
        <v>207</v>
      </c>
      <c r="AW173" s="13" t="s">
        <v>37</v>
      </c>
      <c r="AX173" s="13" t="s">
        <v>81</v>
      </c>
      <c r="AY173" s="270" t="s">
        <v>200</v>
      </c>
    </row>
    <row r="174" s="1" customFormat="1" ht="16.5" customHeight="1">
      <c r="B174" s="46"/>
      <c r="C174" s="236" t="s">
        <v>270</v>
      </c>
      <c r="D174" s="236" t="s">
        <v>202</v>
      </c>
      <c r="E174" s="237" t="s">
        <v>1705</v>
      </c>
      <c r="F174" s="238" t="s">
        <v>1706</v>
      </c>
      <c r="G174" s="239" t="s">
        <v>249</v>
      </c>
      <c r="H174" s="240">
        <v>65</v>
      </c>
      <c r="I174" s="241"/>
      <c r="J174" s="242">
        <f>ROUND(I174*H174,2)</f>
        <v>0</v>
      </c>
      <c r="K174" s="238" t="s">
        <v>1462</v>
      </c>
      <c r="L174" s="72"/>
      <c r="M174" s="243" t="s">
        <v>21</v>
      </c>
      <c r="N174" s="244" t="s">
        <v>45</v>
      </c>
      <c r="O174" s="47"/>
      <c r="P174" s="245">
        <f>O174*H174</f>
        <v>0</v>
      </c>
      <c r="Q174" s="245">
        <v>0</v>
      </c>
      <c r="R174" s="245">
        <f>Q174*H174</f>
        <v>0</v>
      </c>
      <c r="S174" s="245">
        <v>0</v>
      </c>
      <c r="T174" s="246">
        <f>S174*H174</f>
        <v>0</v>
      </c>
      <c r="AR174" s="24" t="s">
        <v>207</v>
      </c>
      <c r="AT174" s="24" t="s">
        <v>202</v>
      </c>
      <c r="AU174" s="24" t="s">
        <v>83</v>
      </c>
      <c r="AY174" s="24" t="s">
        <v>200</v>
      </c>
      <c r="BE174" s="247">
        <f>IF(N174="základní",J174,0)</f>
        <v>0</v>
      </c>
      <c r="BF174" s="247">
        <f>IF(N174="snížená",J174,0)</f>
        <v>0</v>
      </c>
      <c r="BG174" s="247">
        <f>IF(N174="zákl. přenesená",J174,0)</f>
        <v>0</v>
      </c>
      <c r="BH174" s="247">
        <f>IF(N174="sníž. přenesená",J174,0)</f>
        <v>0</v>
      </c>
      <c r="BI174" s="247">
        <f>IF(N174="nulová",J174,0)</f>
        <v>0</v>
      </c>
      <c r="BJ174" s="24" t="s">
        <v>81</v>
      </c>
      <c r="BK174" s="247">
        <f>ROUND(I174*H174,2)</f>
        <v>0</v>
      </c>
      <c r="BL174" s="24" t="s">
        <v>207</v>
      </c>
      <c r="BM174" s="24" t="s">
        <v>329</v>
      </c>
    </row>
    <row r="175" s="12" customFormat="1">
      <c r="B175" s="248"/>
      <c r="C175" s="249"/>
      <c r="D175" s="250" t="s">
        <v>235</v>
      </c>
      <c r="E175" s="251" t="s">
        <v>21</v>
      </c>
      <c r="F175" s="252" t="s">
        <v>1707</v>
      </c>
      <c r="G175" s="249"/>
      <c r="H175" s="253">
        <v>65</v>
      </c>
      <c r="I175" s="254"/>
      <c r="J175" s="249"/>
      <c r="K175" s="249"/>
      <c r="L175" s="255"/>
      <c r="M175" s="256"/>
      <c r="N175" s="257"/>
      <c r="O175" s="257"/>
      <c r="P175" s="257"/>
      <c r="Q175" s="257"/>
      <c r="R175" s="257"/>
      <c r="S175" s="257"/>
      <c r="T175" s="258"/>
      <c r="AT175" s="259" t="s">
        <v>235</v>
      </c>
      <c r="AU175" s="259" t="s">
        <v>83</v>
      </c>
      <c r="AV175" s="12" t="s">
        <v>83</v>
      </c>
      <c r="AW175" s="12" t="s">
        <v>37</v>
      </c>
      <c r="AX175" s="12" t="s">
        <v>74</v>
      </c>
      <c r="AY175" s="259" t="s">
        <v>200</v>
      </c>
    </row>
    <row r="176" s="13" customFormat="1">
      <c r="B176" s="260"/>
      <c r="C176" s="261"/>
      <c r="D176" s="250" t="s">
        <v>235</v>
      </c>
      <c r="E176" s="262" t="s">
        <v>21</v>
      </c>
      <c r="F176" s="263" t="s">
        <v>255</v>
      </c>
      <c r="G176" s="261"/>
      <c r="H176" s="264">
        <v>65</v>
      </c>
      <c r="I176" s="265"/>
      <c r="J176" s="261"/>
      <c r="K176" s="261"/>
      <c r="L176" s="266"/>
      <c r="M176" s="267"/>
      <c r="N176" s="268"/>
      <c r="O176" s="268"/>
      <c r="P176" s="268"/>
      <c r="Q176" s="268"/>
      <c r="R176" s="268"/>
      <c r="S176" s="268"/>
      <c r="T176" s="269"/>
      <c r="AT176" s="270" t="s">
        <v>235</v>
      </c>
      <c r="AU176" s="270" t="s">
        <v>83</v>
      </c>
      <c r="AV176" s="13" t="s">
        <v>207</v>
      </c>
      <c r="AW176" s="13" t="s">
        <v>37</v>
      </c>
      <c r="AX176" s="13" t="s">
        <v>81</v>
      </c>
      <c r="AY176" s="270" t="s">
        <v>200</v>
      </c>
    </row>
    <row r="177" s="1" customFormat="1" ht="25.5" customHeight="1">
      <c r="B177" s="46"/>
      <c r="C177" s="236" t="s">
        <v>333</v>
      </c>
      <c r="D177" s="236" t="s">
        <v>202</v>
      </c>
      <c r="E177" s="237" t="s">
        <v>1708</v>
      </c>
      <c r="F177" s="238" t="s">
        <v>1709</v>
      </c>
      <c r="G177" s="239" t="s">
        <v>322</v>
      </c>
      <c r="H177" s="240">
        <v>1</v>
      </c>
      <c r="I177" s="241"/>
      <c r="J177" s="242">
        <f>ROUND(I177*H177,2)</f>
        <v>0</v>
      </c>
      <c r="K177" s="238" t="s">
        <v>1462</v>
      </c>
      <c r="L177" s="72"/>
      <c r="M177" s="243" t="s">
        <v>21</v>
      </c>
      <c r="N177" s="244" t="s">
        <v>45</v>
      </c>
      <c r="O177" s="47"/>
      <c r="P177" s="245">
        <f>O177*H177</f>
        <v>0</v>
      </c>
      <c r="Q177" s="245">
        <v>0</v>
      </c>
      <c r="R177" s="245">
        <f>Q177*H177</f>
        <v>0</v>
      </c>
      <c r="S177" s="245">
        <v>0</v>
      </c>
      <c r="T177" s="246">
        <f>S177*H177</f>
        <v>0</v>
      </c>
      <c r="AR177" s="24" t="s">
        <v>207</v>
      </c>
      <c r="AT177" s="24" t="s">
        <v>202</v>
      </c>
      <c r="AU177" s="24" t="s">
        <v>83</v>
      </c>
      <c r="AY177" s="24" t="s">
        <v>200</v>
      </c>
      <c r="BE177" s="247">
        <f>IF(N177="základní",J177,0)</f>
        <v>0</v>
      </c>
      <c r="BF177" s="247">
        <f>IF(N177="snížená",J177,0)</f>
        <v>0</v>
      </c>
      <c r="BG177" s="247">
        <f>IF(N177="zákl. přenesená",J177,0)</f>
        <v>0</v>
      </c>
      <c r="BH177" s="247">
        <f>IF(N177="sníž. přenesená",J177,0)</f>
        <v>0</v>
      </c>
      <c r="BI177" s="247">
        <f>IF(N177="nulová",J177,0)</f>
        <v>0</v>
      </c>
      <c r="BJ177" s="24" t="s">
        <v>81</v>
      </c>
      <c r="BK177" s="247">
        <f>ROUND(I177*H177,2)</f>
        <v>0</v>
      </c>
      <c r="BL177" s="24" t="s">
        <v>207</v>
      </c>
      <c r="BM177" s="24" t="s">
        <v>330</v>
      </c>
    </row>
    <row r="178" s="1" customFormat="1" ht="25.5" customHeight="1">
      <c r="B178" s="46"/>
      <c r="C178" s="236" t="s">
        <v>275</v>
      </c>
      <c r="D178" s="236" t="s">
        <v>202</v>
      </c>
      <c r="E178" s="237" t="s">
        <v>1710</v>
      </c>
      <c r="F178" s="238" t="s">
        <v>1711</v>
      </c>
      <c r="G178" s="239" t="s">
        <v>322</v>
      </c>
      <c r="H178" s="240">
        <v>1</v>
      </c>
      <c r="I178" s="241"/>
      <c r="J178" s="242">
        <f>ROUND(I178*H178,2)</f>
        <v>0</v>
      </c>
      <c r="K178" s="238" t="s">
        <v>1462</v>
      </c>
      <c r="L178" s="72"/>
      <c r="M178" s="243" t="s">
        <v>21</v>
      </c>
      <c r="N178" s="244" t="s">
        <v>45</v>
      </c>
      <c r="O178" s="47"/>
      <c r="P178" s="245">
        <f>O178*H178</f>
        <v>0</v>
      </c>
      <c r="Q178" s="245">
        <v>0</v>
      </c>
      <c r="R178" s="245">
        <f>Q178*H178</f>
        <v>0</v>
      </c>
      <c r="S178" s="245">
        <v>0</v>
      </c>
      <c r="T178" s="246">
        <f>S178*H178</f>
        <v>0</v>
      </c>
      <c r="AR178" s="24" t="s">
        <v>207</v>
      </c>
      <c r="AT178" s="24" t="s">
        <v>202</v>
      </c>
      <c r="AU178" s="24" t="s">
        <v>83</v>
      </c>
      <c r="AY178" s="24" t="s">
        <v>200</v>
      </c>
      <c r="BE178" s="247">
        <f>IF(N178="základní",J178,0)</f>
        <v>0</v>
      </c>
      <c r="BF178" s="247">
        <f>IF(N178="snížená",J178,0)</f>
        <v>0</v>
      </c>
      <c r="BG178" s="247">
        <f>IF(N178="zákl. přenesená",J178,0)</f>
        <v>0</v>
      </c>
      <c r="BH178" s="247">
        <f>IF(N178="sníž. přenesená",J178,0)</f>
        <v>0</v>
      </c>
      <c r="BI178" s="247">
        <f>IF(N178="nulová",J178,0)</f>
        <v>0</v>
      </c>
      <c r="BJ178" s="24" t="s">
        <v>81</v>
      </c>
      <c r="BK178" s="247">
        <f>ROUND(I178*H178,2)</f>
        <v>0</v>
      </c>
      <c r="BL178" s="24" t="s">
        <v>207</v>
      </c>
      <c r="BM178" s="24" t="s">
        <v>334</v>
      </c>
    </row>
    <row r="179" s="1" customFormat="1" ht="25.5" customHeight="1">
      <c r="B179" s="46"/>
      <c r="C179" s="236" t="s">
        <v>337</v>
      </c>
      <c r="D179" s="236" t="s">
        <v>202</v>
      </c>
      <c r="E179" s="237" t="s">
        <v>1712</v>
      </c>
      <c r="F179" s="238" t="s">
        <v>1713</v>
      </c>
      <c r="G179" s="239" t="s">
        <v>322</v>
      </c>
      <c r="H179" s="240">
        <v>1</v>
      </c>
      <c r="I179" s="241"/>
      <c r="J179" s="242">
        <f>ROUND(I179*H179,2)</f>
        <v>0</v>
      </c>
      <c r="K179" s="238" t="s">
        <v>1462</v>
      </c>
      <c r="L179" s="72"/>
      <c r="M179" s="243" t="s">
        <v>21</v>
      </c>
      <c r="N179" s="244" t="s">
        <v>45</v>
      </c>
      <c r="O179" s="47"/>
      <c r="P179" s="245">
        <f>O179*H179</f>
        <v>0</v>
      </c>
      <c r="Q179" s="245">
        <v>0</v>
      </c>
      <c r="R179" s="245">
        <f>Q179*H179</f>
        <v>0</v>
      </c>
      <c r="S179" s="245">
        <v>0</v>
      </c>
      <c r="T179" s="246">
        <f>S179*H179</f>
        <v>0</v>
      </c>
      <c r="AR179" s="24" t="s">
        <v>207</v>
      </c>
      <c r="AT179" s="24" t="s">
        <v>202</v>
      </c>
      <c r="AU179" s="24" t="s">
        <v>83</v>
      </c>
      <c r="AY179" s="24" t="s">
        <v>200</v>
      </c>
      <c r="BE179" s="247">
        <f>IF(N179="základní",J179,0)</f>
        <v>0</v>
      </c>
      <c r="BF179" s="247">
        <f>IF(N179="snížená",J179,0)</f>
        <v>0</v>
      </c>
      <c r="BG179" s="247">
        <f>IF(N179="zákl. přenesená",J179,0)</f>
        <v>0</v>
      </c>
      <c r="BH179" s="247">
        <f>IF(N179="sníž. přenesená",J179,0)</f>
        <v>0</v>
      </c>
      <c r="BI179" s="247">
        <f>IF(N179="nulová",J179,0)</f>
        <v>0</v>
      </c>
      <c r="BJ179" s="24" t="s">
        <v>81</v>
      </c>
      <c r="BK179" s="247">
        <f>ROUND(I179*H179,2)</f>
        <v>0</v>
      </c>
      <c r="BL179" s="24" t="s">
        <v>207</v>
      </c>
      <c r="BM179" s="24" t="s">
        <v>336</v>
      </c>
    </row>
    <row r="180" s="1" customFormat="1" ht="25.5" customHeight="1">
      <c r="B180" s="46"/>
      <c r="C180" s="236" t="s">
        <v>281</v>
      </c>
      <c r="D180" s="236" t="s">
        <v>202</v>
      </c>
      <c r="E180" s="237" t="s">
        <v>1714</v>
      </c>
      <c r="F180" s="238" t="s">
        <v>1715</v>
      </c>
      <c r="G180" s="239" t="s">
        <v>322</v>
      </c>
      <c r="H180" s="240">
        <v>1</v>
      </c>
      <c r="I180" s="241"/>
      <c r="J180" s="242">
        <f>ROUND(I180*H180,2)</f>
        <v>0</v>
      </c>
      <c r="K180" s="238" t="s">
        <v>1462</v>
      </c>
      <c r="L180" s="72"/>
      <c r="M180" s="243" t="s">
        <v>21</v>
      </c>
      <c r="N180" s="244" t="s">
        <v>45</v>
      </c>
      <c r="O180" s="47"/>
      <c r="P180" s="245">
        <f>O180*H180</f>
        <v>0</v>
      </c>
      <c r="Q180" s="245">
        <v>0</v>
      </c>
      <c r="R180" s="245">
        <f>Q180*H180</f>
        <v>0</v>
      </c>
      <c r="S180" s="245">
        <v>0</v>
      </c>
      <c r="T180" s="246">
        <f>S180*H180</f>
        <v>0</v>
      </c>
      <c r="AR180" s="24" t="s">
        <v>207</v>
      </c>
      <c r="AT180" s="24" t="s">
        <v>202</v>
      </c>
      <c r="AU180" s="24" t="s">
        <v>83</v>
      </c>
      <c r="AY180" s="24" t="s">
        <v>200</v>
      </c>
      <c r="BE180" s="247">
        <f>IF(N180="základní",J180,0)</f>
        <v>0</v>
      </c>
      <c r="BF180" s="247">
        <f>IF(N180="snížená",J180,0)</f>
        <v>0</v>
      </c>
      <c r="BG180" s="247">
        <f>IF(N180="zákl. přenesená",J180,0)</f>
        <v>0</v>
      </c>
      <c r="BH180" s="247">
        <f>IF(N180="sníž. přenesená",J180,0)</f>
        <v>0</v>
      </c>
      <c r="BI180" s="247">
        <f>IF(N180="nulová",J180,0)</f>
        <v>0</v>
      </c>
      <c r="BJ180" s="24" t="s">
        <v>81</v>
      </c>
      <c r="BK180" s="247">
        <f>ROUND(I180*H180,2)</f>
        <v>0</v>
      </c>
      <c r="BL180" s="24" t="s">
        <v>207</v>
      </c>
      <c r="BM180" s="24" t="s">
        <v>338</v>
      </c>
    </row>
    <row r="181" s="1" customFormat="1" ht="16.5" customHeight="1">
      <c r="B181" s="46"/>
      <c r="C181" s="236" t="s">
        <v>340</v>
      </c>
      <c r="D181" s="236" t="s">
        <v>202</v>
      </c>
      <c r="E181" s="237" t="s">
        <v>1716</v>
      </c>
      <c r="F181" s="238" t="s">
        <v>1717</v>
      </c>
      <c r="G181" s="239" t="s">
        <v>322</v>
      </c>
      <c r="H181" s="240">
        <v>1</v>
      </c>
      <c r="I181" s="241"/>
      <c r="J181" s="242">
        <f>ROUND(I181*H181,2)</f>
        <v>0</v>
      </c>
      <c r="K181" s="238" t="s">
        <v>1462</v>
      </c>
      <c r="L181" s="72"/>
      <c r="M181" s="243" t="s">
        <v>21</v>
      </c>
      <c r="N181" s="244" t="s">
        <v>45</v>
      </c>
      <c r="O181" s="47"/>
      <c r="P181" s="245">
        <f>O181*H181</f>
        <v>0</v>
      </c>
      <c r="Q181" s="245">
        <v>0</v>
      </c>
      <c r="R181" s="245">
        <f>Q181*H181</f>
        <v>0</v>
      </c>
      <c r="S181" s="245">
        <v>0</v>
      </c>
      <c r="T181" s="246">
        <f>S181*H181</f>
        <v>0</v>
      </c>
      <c r="AR181" s="24" t="s">
        <v>207</v>
      </c>
      <c r="AT181" s="24" t="s">
        <v>202</v>
      </c>
      <c r="AU181" s="24" t="s">
        <v>83</v>
      </c>
      <c r="AY181" s="24" t="s">
        <v>200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24" t="s">
        <v>81</v>
      </c>
      <c r="BK181" s="247">
        <f>ROUND(I181*H181,2)</f>
        <v>0</v>
      </c>
      <c r="BL181" s="24" t="s">
        <v>207</v>
      </c>
      <c r="BM181" s="24" t="s">
        <v>339</v>
      </c>
    </row>
    <row r="182" s="1" customFormat="1" ht="16.5" customHeight="1">
      <c r="B182" s="46"/>
      <c r="C182" s="236" t="s">
        <v>285</v>
      </c>
      <c r="D182" s="236" t="s">
        <v>202</v>
      </c>
      <c r="E182" s="237" t="s">
        <v>1718</v>
      </c>
      <c r="F182" s="238" t="s">
        <v>1719</v>
      </c>
      <c r="G182" s="239" t="s">
        <v>249</v>
      </c>
      <c r="H182" s="240">
        <v>3</v>
      </c>
      <c r="I182" s="241"/>
      <c r="J182" s="242">
        <f>ROUND(I182*H182,2)</f>
        <v>0</v>
      </c>
      <c r="K182" s="238" t="s">
        <v>1619</v>
      </c>
      <c r="L182" s="72"/>
      <c r="M182" s="243" t="s">
        <v>21</v>
      </c>
      <c r="N182" s="244" t="s">
        <v>45</v>
      </c>
      <c r="O182" s="47"/>
      <c r="P182" s="245">
        <f>O182*H182</f>
        <v>0</v>
      </c>
      <c r="Q182" s="245">
        <v>0</v>
      </c>
      <c r="R182" s="245">
        <f>Q182*H182</f>
        <v>0</v>
      </c>
      <c r="S182" s="245">
        <v>0</v>
      </c>
      <c r="T182" s="246">
        <f>S182*H182</f>
        <v>0</v>
      </c>
      <c r="AR182" s="24" t="s">
        <v>207</v>
      </c>
      <c r="AT182" s="24" t="s">
        <v>202</v>
      </c>
      <c r="AU182" s="24" t="s">
        <v>83</v>
      </c>
      <c r="AY182" s="24" t="s">
        <v>200</v>
      </c>
      <c r="BE182" s="247">
        <f>IF(N182="základní",J182,0)</f>
        <v>0</v>
      </c>
      <c r="BF182" s="247">
        <f>IF(N182="snížená",J182,0)</f>
        <v>0</v>
      </c>
      <c r="BG182" s="247">
        <f>IF(N182="zákl. přenesená",J182,0)</f>
        <v>0</v>
      </c>
      <c r="BH182" s="247">
        <f>IF(N182="sníž. přenesená",J182,0)</f>
        <v>0</v>
      </c>
      <c r="BI182" s="247">
        <f>IF(N182="nulová",J182,0)</f>
        <v>0</v>
      </c>
      <c r="BJ182" s="24" t="s">
        <v>81</v>
      </c>
      <c r="BK182" s="247">
        <f>ROUND(I182*H182,2)</f>
        <v>0</v>
      </c>
      <c r="BL182" s="24" t="s">
        <v>207</v>
      </c>
      <c r="BM182" s="24" t="s">
        <v>341</v>
      </c>
    </row>
    <row r="183" s="11" customFormat="1" ht="29.88" customHeight="1">
      <c r="B183" s="220"/>
      <c r="C183" s="221"/>
      <c r="D183" s="222" t="s">
        <v>73</v>
      </c>
      <c r="E183" s="234" t="s">
        <v>1301</v>
      </c>
      <c r="F183" s="234" t="s">
        <v>935</v>
      </c>
      <c r="G183" s="221"/>
      <c r="H183" s="221"/>
      <c r="I183" s="224"/>
      <c r="J183" s="235">
        <f>BK183</f>
        <v>0</v>
      </c>
      <c r="K183" s="221"/>
      <c r="L183" s="226"/>
      <c r="M183" s="227"/>
      <c r="N183" s="228"/>
      <c r="O183" s="228"/>
      <c r="P183" s="229">
        <f>P184</f>
        <v>0</v>
      </c>
      <c r="Q183" s="228"/>
      <c r="R183" s="229">
        <f>R184</f>
        <v>0</v>
      </c>
      <c r="S183" s="228"/>
      <c r="T183" s="230">
        <f>T184</f>
        <v>0</v>
      </c>
      <c r="AR183" s="231" t="s">
        <v>81</v>
      </c>
      <c r="AT183" s="232" t="s">
        <v>73</v>
      </c>
      <c r="AU183" s="232" t="s">
        <v>81</v>
      </c>
      <c r="AY183" s="231" t="s">
        <v>200</v>
      </c>
      <c r="BK183" s="233">
        <f>BK184</f>
        <v>0</v>
      </c>
    </row>
    <row r="184" s="1" customFormat="1" ht="16.5" customHeight="1">
      <c r="B184" s="46"/>
      <c r="C184" s="236" t="s">
        <v>348</v>
      </c>
      <c r="D184" s="236" t="s">
        <v>202</v>
      </c>
      <c r="E184" s="237" t="s">
        <v>1720</v>
      </c>
      <c r="F184" s="238" t="s">
        <v>1721</v>
      </c>
      <c r="G184" s="239" t="s">
        <v>274</v>
      </c>
      <c r="H184" s="240">
        <v>2.4729999999999999</v>
      </c>
      <c r="I184" s="241"/>
      <c r="J184" s="242">
        <f>ROUND(I184*H184,2)</f>
        <v>0</v>
      </c>
      <c r="K184" s="238" t="s">
        <v>1462</v>
      </c>
      <c r="L184" s="72"/>
      <c r="M184" s="243" t="s">
        <v>21</v>
      </c>
      <c r="N184" s="244" t="s">
        <v>45</v>
      </c>
      <c r="O184" s="47"/>
      <c r="P184" s="245">
        <f>O184*H184</f>
        <v>0</v>
      </c>
      <c r="Q184" s="245">
        <v>0</v>
      </c>
      <c r="R184" s="245">
        <f>Q184*H184</f>
        <v>0</v>
      </c>
      <c r="S184" s="245">
        <v>0</v>
      </c>
      <c r="T184" s="246">
        <f>S184*H184</f>
        <v>0</v>
      </c>
      <c r="AR184" s="24" t="s">
        <v>207</v>
      </c>
      <c r="AT184" s="24" t="s">
        <v>202</v>
      </c>
      <c r="AU184" s="24" t="s">
        <v>83</v>
      </c>
      <c r="AY184" s="24" t="s">
        <v>200</v>
      </c>
      <c r="BE184" s="247">
        <f>IF(N184="základní",J184,0)</f>
        <v>0</v>
      </c>
      <c r="BF184" s="247">
        <f>IF(N184="snížená",J184,0)</f>
        <v>0</v>
      </c>
      <c r="BG184" s="247">
        <f>IF(N184="zákl. přenesená",J184,0)</f>
        <v>0</v>
      </c>
      <c r="BH184" s="247">
        <f>IF(N184="sníž. přenesená",J184,0)</f>
        <v>0</v>
      </c>
      <c r="BI184" s="247">
        <f>IF(N184="nulová",J184,0)</f>
        <v>0</v>
      </c>
      <c r="BJ184" s="24" t="s">
        <v>81</v>
      </c>
      <c r="BK184" s="247">
        <f>ROUND(I184*H184,2)</f>
        <v>0</v>
      </c>
      <c r="BL184" s="24" t="s">
        <v>207</v>
      </c>
      <c r="BM184" s="24" t="s">
        <v>346</v>
      </c>
    </row>
    <row r="185" s="11" customFormat="1" ht="37.44" customHeight="1">
      <c r="B185" s="220"/>
      <c r="C185" s="221"/>
      <c r="D185" s="222" t="s">
        <v>73</v>
      </c>
      <c r="E185" s="223" t="s">
        <v>494</v>
      </c>
      <c r="F185" s="223" t="s">
        <v>495</v>
      </c>
      <c r="G185" s="221"/>
      <c r="H185" s="221"/>
      <c r="I185" s="224"/>
      <c r="J185" s="225">
        <f>BK185</f>
        <v>0</v>
      </c>
      <c r="K185" s="221"/>
      <c r="L185" s="226"/>
      <c r="M185" s="227"/>
      <c r="N185" s="228"/>
      <c r="O185" s="228"/>
      <c r="P185" s="229">
        <f>P186+P188</f>
        <v>0</v>
      </c>
      <c r="Q185" s="228"/>
      <c r="R185" s="229">
        <f>R186+R188</f>
        <v>0</v>
      </c>
      <c r="S185" s="228"/>
      <c r="T185" s="230">
        <f>T186+T188</f>
        <v>0</v>
      </c>
      <c r="AR185" s="231" t="s">
        <v>217</v>
      </c>
      <c r="AT185" s="232" t="s">
        <v>73</v>
      </c>
      <c r="AU185" s="232" t="s">
        <v>74</v>
      </c>
      <c r="AY185" s="231" t="s">
        <v>200</v>
      </c>
      <c r="BK185" s="233">
        <f>BK186+BK188</f>
        <v>0</v>
      </c>
    </row>
    <row r="186" s="11" customFormat="1" ht="19.92" customHeight="1">
      <c r="B186" s="220"/>
      <c r="C186" s="221"/>
      <c r="D186" s="222" t="s">
        <v>73</v>
      </c>
      <c r="E186" s="234" t="s">
        <v>543</v>
      </c>
      <c r="F186" s="234" t="s">
        <v>497</v>
      </c>
      <c r="G186" s="221"/>
      <c r="H186" s="221"/>
      <c r="I186" s="224"/>
      <c r="J186" s="235">
        <f>BK186</f>
        <v>0</v>
      </c>
      <c r="K186" s="221"/>
      <c r="L186" s="226"/>
      <c r="M186" s="227"/>
      <c r="N186" s="228"/>
      <c r="O186" s="228"/>
      <c r="P186" s="229">
        <f>P187</f>
        <v>0</v>
      </c>
      <c r="Q186" s="228"/>
      <c r="R186" s="229">
        <f>R187</f>
        <v>0</v>
      </c>
      <c r="S186" s="228"/>
      <c r="T186" s="230">
        <f>T187</f>
        <v>0</v>
      </c>
      <c r="AR186" s="231" t="s">
        <v>217</v>
      </c>
      <c r="AT186" s="232" t="s">
        <v>73</v>
      </c>
      <c r="AU186" s="232" t="s">
        <v>81</v>
      </c>
      <c r="AY186" s="231" t="s">
        <v>200</v>
      </c>
      <c r="BK186" s="233">
        <f>BK187</f>
        <v>0</v>
      </c>
    </row>
    <row r="187" s="1" customFormat="1" ht="16.5" customHeight="1">
      <c r="B187" s="46"/>
      <c r="C187" s="236" t="s">
        <v>289</v>
      </c>
      <c r="D187" s="236" t="s">
        <v>202</v>
      </c>
      <c r="E187" s="237" t="s">
        <v>496</v>
      </c>
      <c r="F187" s="238" t="s">
        <v>544</v>
      </c>
      <c r="G187" s="239" t="s">
        <v>551</v>
      </c>
      <c r="H187" s="240">
        <v>1</v>
      </c>
      <c r="I187" s="241"/>
      <c r="J187" s="242">
        <f>ROUND(I187*H187,2)</f>
        <v>0</v>
      </c>
      <c r="K187" s="238" t="s">
        <v>1462</v>
      </c>
      <c r="L187" s="72"/>
      <c r="M187" s="243" t="s">
        <v>21</v>
      </c>
      <c r="N187" s="244" t="s">
        <v>45</v>
      </c>
      <c r="O187" s="47"/>
      <c r="P187" s="245">
        <f>O187*H187</f>
        <v>0</v>
      </c>
      <c r="Q187" s="245">
        <v>0</v>
      </c>
      <c r="R187" s="245">
        <f>Q187*H187</f>
        <v>0</v>
      </c>
      <c r="S187" s="245">
        <v>0</v>
      </c>
      <c r="T187" s="246">
        <f>S187*H187</f>
        <v>0</v>
      </c>
      <c r="AR187" s="24" t="s">
        <v>1626</v>
      </c>
      <c r="AT187" s="24" t="s">
        <v>202</v>
      </c>
      <c r="AU187" s="24" t="s">
        <v>83</v>
      </c>
      <c r="AY187" s="24" t="s">
        <v>200</v>
      </c>
      <c r="BE187" s="247">
        <f>IF(N187="základní",J187,0)</f>
        <v>0</v>
      </c>
      <c r="BF187" s="247">
        <f>IF(N187="snížená",J187,0)</f>
        <v>0</v>
      </c>
      <c r="BG187" s="247">
        <f>IF(N187="zákl. přenesená",J187,0)</f>
        <v>0</v>
      </c>
      <c r="BH187" s="247">
        <f>IF(N187="sníž. přenesená",J187,0)</f>
        <v>0</v>
      </c>
      <c r="BI187" s="247">
        <f>IF(N187="nulová",J187,0)</f>
        <v>0</v>
      </c>
      <c r="BJ187" s="24" t="s">
        <v>81</v>
      </c>
      <c r="BK187" s="247">
        <f>ROUND(I187*H187,2)</f>
        <v>0</v>
      </c>
      <c r="BL187" s="24" t="s">
        <v>1626</v>
      </c>
      <c r="BM187" s="24" t="s">
        <v>1722</v>
      </c>
    </row>
    <row r="188" s="11" customFormat="1" ht="29.88" customHeight="1">
      <c r="B188" s="220"/>
      <c r="C188" s="221"/>
      <c r="D188" s="222" t="s">
        <v>73</v>
      </c>
      <c r="E188" s="234" t="s">
        <v>547</v>
      </c>
      <c r="F188" s="234" t="s">
        <v>548</v>
      </c>
      <c r="G188" s="221"/>
      <c r="H188" s="221"/>
      <c r="I188" s="224"/>
      <c r="J188" s="235">
        <f>BK188</f>
        <v>0</v>
      </c>
      <c r="K188" s="221"/>
      <c r="L188" s="226"/>
      <c r="M188" s="227"/>
      <c r="N188" s="228"/>
      <c r="O188" s="228"/>
      <c r="P188" s="229">
        <f>P189</f>
        <v>0</v>
      </c>
      <c r="Q188" s="228"/>
      <c r="R188" s="229">
        <f>R189</f>
        <v>0</v>
      </c>
      <c r="S188" s="228"/>
      <c r="T188" s="230">
        <f>T189</f>
        <v>0</v>
      </c>
      <c r="AR188" s="231" t="s">
        <v>217</v>
      </c>
      <c r="AT188" s="232" t="s">
        <v>73</v>
      </c>
      <c r="AU188" s="232" t="s">
        <v>81</v>
      </c>
      <c r="AY188" s="231" t="s">
        <v>200</v>
      </c>
      <c r="BK188" s="233">
        <f>BK189</f>
        <v>0</v>
      </c>
    </row>
    <row r="189" s="1" customFormat="1" ht="16.5" customHeight="1">
      <c r="B189" s="46"/>
      <c r="C189" s="236" t="s">
        <v>354</v>
      </c>
      <c r="D189" s="236" t="s">
        <v>202</v>
      </c>
      <c r="E189" s="237" t="s">
        <v>549</v>
      </c>
      <c r="F189" s="238" t="s">
        <v>550</v>
      </c>
      <c r="G189" s="239" t="s">
        <v>551</v>
      </c>
      <c r="H189" s="240">
        <v>1</v>
      </c>
      <c r="I189" s="241"/>
      <c r="J189" s="242">
        <f>ROUND(I189*H189,2)</f>
        <v>0</v>
      </c>
      <c r="K189" s="238" t="s">
        <v>1462</v>
      </c>
      <c r="L189" s="72"/>
      <c r="M189" s="243" t="s">
        <v>21</v>
      </c>
      <c r="N189" s="281" t="s">
        <v>45</v>
      </c>
      <c r="O189" s="282"/>
      <c r="P189" s="283">
        <f>O189*H189</f>
        <v>0</v>
      </c>
      <c r="Q189" s="283">
        <v>0</v>
      </c>
      <c r="R189" s="283">
        <f>Q189*H189</f>
        <v>0</v>
      </c>
      <c r="S189" s="283">
        <v>0</v>
      </c>
      <c r="T189" s="284">
        <f>S189*H189</f>
        <v>0</v>
      </c>
      <c r="AR189" s="24" t="s">
        <v>1626</v>
      </c>
      <c r="AT189" s="24" t="s">
        <v>202</v>
      </c>
      <c r="AU189" s="24" t="s">
        <v>83</v>
      </c>
      <c r="AY189" s="24" t="s">
        <v>200</v>
      </c>
      <c r="BE189" s="247">
        <f>IF(N189="základní",J189,0)</f>
        <v>0</v>
      </c>
      <c r="BF189" s="247">
        <f>IF(N189="snížená",J189,0)</f>
        <v>0</v>
      </c>
      <c r="BG189" s="247">
        <f>IF(N189="zákl. přenesená",J189,0)</f>
        <v>0</v>
      </c>
      <c r="BH189" s="247">
        <f>IF(N189="sníž. přenesená",J189,0)</f>
        <v>0</v>
      </c>
      <c r="BI189" s="247">
        <f>IF(N189="nulová",J189,0)</f>
        <v>0</v>
      </c>
      <c r="BJ189" s="24" t="s">
        <v>81</v>
      </c>
      <c r="BK189" s="247">
        <f>ROUND(I189*H189,2)</f>
        <v>0</v>
      </c>
      <c r="BL189" s="24" t="s">
        <v>1626</v>
      </c>
      <c r="BM189" s="24" t="s">
        <v>1723</v>
      </c>
    </row>
    <row r="190" s="1" customFormat="1" ht="6.96" customHeight="1">
      <c r="B190" s="67"/>
      <c r="C190" s="68"/>
      <c r="D190" s="68"/>
      <c r="E190" s="68"/>
      <c r="F190" s="68"/>
      <c r="G190" s="68"/>
      <c r="H190" s="68"/>
      <c r="I190" s="179"/>
      <c r="J190" s="68"/>
      <c r="K190" s="68"/>
      <c r="L190" s="72"/>
    </row>
  </sheetData>
  <sheetProtection sheet="1" autoFilter="0" formatColumns="0" formatRows="0" objects="1" scenarios="1" spinCount="100000" saltValue="S+BRt1mG1aR0o+YLR/xHQ0djDe7QJQuwu83MqkCuBx8tGa5Vb9eq0IcRDqwZbnpxKYLmt0mR98gNpBG7KMhybg==" hashValue="hVXVHK5LpwyNmUSkbCIV6HbLews7xVr7nWW7TygNm3ZETTtGy1R867+LvxY6e8PBLbCNLticnoVu4vKUT70mrw==" algorithmName="SHA-512" password="CC35"/>
  <autoFilter ref="C95:K189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82:H82"/>
    <mergeCell ref="E86:H86"/>
    <mergeCell ref="E84:H84"/>
    <mergeCell ref="E88:H88"/>
    <mergeCell ref="G1:H1"/>
    <mergeCell ref="L2:V2"/>
  </mergeCells>
  <hyperlinks>
    <hyperlink ref="F1:G1" location="C2" display="1) Krycí list soupisu"/>
    <hyperlink ref="G1:H1" location="C62" display="2) Rekapitulace"/>
    <hyperlink ref="J1" location="C95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50"/>
      <c r="C1" s="150"/>
      <c r="D1" s="151" t="s">
        <v>1</v>
      </c>
      <c r="E1" s="150"/>
      <c r="F1" s="152" t="s">
        <v>151</v>
      </c>
      <c r="G1" s="152" t="s">
        <v>152</v>
      </c>
      <c r="H1" s="152"/>
      <c r="I1" s="153"/>
      <c r="J1" s="152" t="s">
        <v>153</v>
      </c>
      <c r="K1" s="151" t="s">
        <v>154</v>
      </c>
      <c r="L1" s="152" t="s">
        <v>155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122</v>
      </c>
    </row>
    <row r="3" ht="6.96" customHeight="1">
      <c r="B3" s="25"/>
      <c r="C3" s="26"/>
      <c r="D3" s="26"/>
      <c r="E3" s="26"/>
      <c r="F3" s="26"/>
      <c r="G3" s="26"/>
      <c r="H3" s="26"/>
      <c r="I3" s="154"/>
      <c r="J3" s="26"/>
      <c r="K3" s="27"/>
      <c r="AT3" s="24" t="s">
        <v>83</v>
      </c>
    </row>
    <row r="4" ht="36.96" customHeight="1">
      <c r="B4" s="28"/>
      <c r="C4" s="29"/>
      <c r="D4" s="30" t="s">
        <v>156</v>
      </c>
      <c r="E4" s="29"/>
      <c r="F4" s="29"/>
      <c r="G4" s="29"/>
      <c r="H4" s="29"/>
      <c r="I4" s="155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5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5"/>
      <c r="J6" s="29"/>
      <c r="K6" s="31"/>
    </row>
    <row r="7" ht="16.5" customHeight="1">
      <c r="B7" s="28"/>
      <c r="C7" s="29"/>
      <c r="D7" s="29"/>
      <c r="E7" s="156" t="str">
        <f>'Rekapitulace stavby'!K6</f>
        <v>Park pod Vlašským dvorem-op</v>
      </c>
      <c r="F7" s="40"/>
      <c r="G7" s="40"/>
      <c r="H7" s="40"/>
      <c r="I7" s="155"/>
      <c r="J7" s="29"/>
      <c r="K7" s="31"/>
    </row>
    <row r="8">
      <c r="B8" s="28"/>
      <c r="C8" s="29"/>
      <c r="D8" s="40" t="s">
        <v>157</v>
      </c>
      <c r="E8" s="29"/>
      <c r="F8" s="29"/>
      <c r="G8" s="29"/>
      <c r="H8" s="29"/>
      <c r="I8" s="155"/>
      <c r="J8" s="29"/>
      <c r="K8" s="31"/>
    </row>
    <row r="9" ht="16.5" customHeight="1">
      <c r="B9" s="28"/>
      <c r="C9" s="29"/>
      <c r="D9" s="29"/>
      <c r="E9" s="156" t="s">
        <v>158</v>
      </c>
      <c r="F9" s="29"/>
      <c r="G9" s="29"/>
      <c r="H9" s="29"/>
      <c r="I9" s="155"/>
      <c r="J9" s="29"/>
      <c r="K9" s="31"/>
    </row>
    <row r="10">
      <c r="B10" s="28"/>
      <c r="C10" s="29"/>
      <c r="D10" s="40" t="s">
        <v>159</v>
      </c>
      <c r="E10" s="29"/>
      <c r="F10" s="29"/>
      <c r="G10" s="29"/>
      <c r="H10" s="29"/>
      <c r="I10" s="155"/>
      <c r="J10" s="29"/>
      <c r="K10" s="31"/>
    </row>
    <row r="11" s="1" customFormat="1" ht="16.5" customHeight="1">
      <c r="B11" s="46"/>
      <c r="C11" s="47"/>
      <c r="D11" s="47"/>
      <c r="E11" s="55" t="s">
        <v>1045</v>
      </c>
      <c r="F11" s="47"/>
      <c r="G11" s="47"/>
      <c r="H11" s="47"/>
      <c r="I11" s="157"/>
      <c r="J11" s="47"/>
      <c r="K11" s="51"/>
    </row>
    <row r="12" s="1" customFormat="1">
      <c r="B12" s="46"/>
      <c r="C12" s="47"/>
      <c r="D12" s="40" t="s">
        <v>514</v>
      </c>
      <c r="E12" s="47"/>
      <c r="F12" s="47"/>
      <c r="G12" s="47"/>
      <c r="H12" s="47"/>
      <c r="I12" s="157"/>
      <c r="J12" s="47"/>
      <c r="K12" s="51"/>
    </row>
    <row r="13" s="1" customFormat="1" ht="36.96" customHeight="1">
      <c r="B13" s="46"/>
      <c r="C13" s="47"/>
      <c r="D13" s="47"/>
      <c r="E13" s="158" t="s">
        <v>1724</v>
      </c>
      <c r="F13" s="47"/>
      <c r="G13" s="47"/>
      <c r="H13" s="47"/>
      <c r="I13" s="157"/>
      <c r="J13" s="47"/>
      <c r="K13" s="51"/>
    </row>
    <row r="14" s="1" customFormat="1">
      <c r="B14" s="46"/>
      <c r="C14" s="47"/>
      <c r="D14" s="47"/>
      <c r="E14" s="47"/>
      <c r="F14" s="47"/>
      <c r="G14" s="47"/>
      <c r="H14" s="47"/>
      <c r="I14" s="157"/>
      <c r="J14" s="47"/>
      <c r="K14" s="51"/>
    </row>
    <row r="15" s="1" customFormat="1" ht="14.4" customHeight="1">
      <c r="B15" s="46"/>
      <c r="C15" s="47"/>
      <c r="D15" s="40" t="s">
        <v>20</v>
      </c>
      <c r="E15" s="47"/>
      <c r="F15" s="35" t="s">
        <v>21</v>
      </c>
      <c r="G15" s="47"/>
      <c r="H15" s="47"/>
      <c r="I15" s="159" t="s">
        <v>22</v>
      </c>
      <c r="J15" s="35" t="s">
        <v>21</v>
      </c>
      <c r="K15" s="51"/>
    </row>
    <row r="16" s="1" customFormat="1" ht="14.4" customHeight="1">
      <c r="B16" s="46"/>
      <c r="C16" s="47"/>
      <c r="D16" s="40" t="s">
        <v>23</v>
      </c>
      <c r="E16" s="47"/>
      <c r="F16" s="35" t="s">
        <v>24</v>
      </c>
      <c r="G16" s="47"/>
      <c r="H16" s="47"/>
      <c r="I16" s="159" t="s">
        <v>25</v>
      </c>
      <c r="J16" s="160" t="str">
        <f>'Rekapitulace stavby'!AN8</f>
        <v>9. 11. 2017</v>
      </c>
      <c r="K16" s="51"/>
    </row>
    <row r="17" s="1" customFormat="1" ht="10.8" customHeight="1">
      <c r="B17" s="46"/>
      <c r="C17" s="47"/>
      <c r="D17" s="47"/>
      <c r="E17" s="47"/>
      <c r="F17" s="47"/>
      <c r="G17" s="47"/>
      <c r="H17" s="47"/>
      <c r="I17" s="157"/>
      <c r="J17" s="47"/>
      <c r="K17" s="51"/>
    </row>
    <row r="18" s="1" customFormat="1" ht="14.4" customHeight="1">
      <c r="B18" s="46"/>
      <c r="C18" s="47"/>
      <c r="D18" s="40" t="s">
        <v>27</v>
      </c>
      <c r="E18" s="47"/>
      <c r="F18" s="47"/>
      <c r="G18" s="47"/>
      <c r="H18" s="47"/>
      <c r="I18" s="159" t="s">
        <v>28</v>
      </c>
      <c r="J18" s="35" t="s">
        <v>29</v>
      </c>
      <c r="K18" s="51"/>
    </row>
    <row r="19" s="1" customFormat="1" ht="18" customHeight="1">
      <c r="B19" s="46"/>
      <c r="C19" s="47"/>
      <c r="D19" s="47"/>
      <c r="E19" s="35" t="s">
        <v>30</v>
      </c>
      <c r="F19" s="47"/>
      <c r="G19" s="47"/>
      <c r="H19" s="47"/>
      <c r="I19" s="159" t="s">
        <v>31</v>
      </c>
      <c r="J19" s="35" t="s">
        <v>32</v>
      </c>
      <c r="K19" s="51"/>
    </row>
    <row r="20" s="1" customFormat="1" ht="6.96" customHeight="1">
      <c r="B20" s="46"/>
      <c r="C20" s="47"/>
      <c r="D20" s="47"/>
      <c r="E20" s="47"/>
      <c r="F20" s="47"/>
      <c r="G20" s="47"/>
      <c r="H20" s="47"/>
      <c r="I20" s="157"/>
      <c r="J20" s="47"/>
      <c r="K20" s="51"/>
    </row>
    <row r="21" s="1" customFormat="1" ht="14.4" customHeight="1">
      <c r="B21" s="46"/>
      <c r="C21" s="47"/>
      <c r="D21" s="40" t="s">
        <v>33</v>
      </c>
      <c r="E21" s="47"/>
      <c r="F21" s="47"/>
      <c r="G21" s="47"/>
      <c r="H21" s="47"/>
      <c r="I21" s="159" t="s">
        <v>28</v>
      </c>
      <c r="J21" s="35" t="str">
        <f>IF('Rekapitulace stavby'!AN13="Vyplň údaj","",IF('Rekapitulace stavby'!AN13="","",'Rekapitulace stavby'!AN13))</f>
        <v/>
      </c>
      <c r="K21" s="51"/>
    </row>
    <row r="22" s="1" customFormat="1" ht="18" customHeight="1">
      <c r="B22" s="46"/>
      <c r="C22" s="47"/>
      <c r="D22" s="47"/>
      <c r="E22" s="35" t="str">
        <f>IF('Rekapitulace stavby'!E14="Vyplň údaj","",IF('Rekapitulace stavby'!E14="","",'Rekapitulace stavby'!E14))</f>
        <v/>
      </c>
      <c r="F22" s="47"/>
      <c r="G22" s="47"/>
      <c r="H22" s="47"/>
      <c r="I22" s="159" t="s">
        <v>31</v>
      </c>
      <c r="J22" s="35" t="str">
        <f>IF('Rekapitulace stavby'!AN14="Vyplň údaj","",IF('Rekapitulace stavby'!AN14="","",'Rekapitulace stavby'!AN14))</f>
        <v/>
      </c>
      <c r="K22" s="51"/>
    </row>
    <row r="23" s="1" customFormat="1" ht="6.96" customHeight="1">
      <c r="B23" s="46"/>
      <c r="C23" s="47"/>
      <c r="D23" s="47"/>
      <c r="E23" s="47"/>
      <c r="F23" s="47"/>
      <c r="G23" s="47"/>
      <c r="H23" s="47"/>
      <c r="I23" s="157"/>
      <c r="J23" s="47"/>
      <c r="K23" s="51"/>
    </row>
    <row r="24" s="1" customFormat="1" ht="14.4" customHeight="1">
      <c r="B24" s="46"/>
      <c r="C24" s="47"/>
      <c r="D24" s="40" t="s">
        <v>35</v>
      </c>
      <c r="E24" s="47"/>
      <c r="F24" s="47"/>
      <c r="G24" s="47"/>
      <c r="H24" s="47"/>
      <c r="I24" s="159" t="s">
        <v>28</v>
      </c>
      <c r="J24" s="35" t="str">
        <f>IF('Rekapitulace stavby'!AN16="","",'Rekapitulace stavby'!AN16)</f>
        <v/>
      </c>
      <c r="K24" s="51"/>
    </row>
    <row r="25" s="1" customFormat="1" ht="18" customHeight="1">
      <c r="B25" s="46"/>
      <c r="C25" s="47"/>
      <c r="D25" s="47"/>
      <c r="E25" s="35" t="str">
        <f>IF('Rekapitulace stavby'!E17="","",'Rekapitulace stavby'!E17)</f>
        <v xml:space="preserve"> </v>
      </c>
      <c r="F25" s="47"/>
      <c r="G25" s="47"/>
      <c r="H25" s="47"/>
      <c r="I25" s="159" t="s">
        <v>31</v>
      </c>
      <c r="J25" s="35" t="str">
        <f>IF('Rekapitulace stavby'!AN17="","",'Rekapitulace stavby'!AN17)</f>
        <v/>
      </c>
      <c r="K25" s="51"/>
    </row>
    <row r="26" s="1" customFormat="1" ht="6.96" customHeight="1">
      <c r="B26" s="46"/>
      <c r="C26" s="47"/>
      <c r="D26" s="47"/>
      <c r="E26" s="47"/>
      <c r="F26" s="47"/>
      <c r="G26" s="47"/>
      <c r="H26" s="47"/>
      <c r="I26" s="157"/>
      <c r="J26" s="47"/>
      <c r="K26" s="51"/>
    </row>
    <row r="27" s="1" customFormat="1" ht="14.4" customHeight="1">
      <c r="B27" s="46"/>
      <c r="C27" s="47"/>
      <c r="D27" s="40" t="s">
        <v>38</v>
      </c>
      <c r="E27" s="47"/>
      <c r="F27" s="47"/>
      <c r="G27" s="47"/>
      <c r="H27" s="47"/>
      <c r="I27" s="157"/>
      <c r="J27" s="47"/>
      <c r="K27" s="51"/>
    </row>
    <row r="28" s="7" customFormat="1" ht="71.25" customHeight="1">
      <c r="B28" s="161"/>
      <c r="C28" s="162"/>
      <c r="D28" s="162"/>
      <c r="E28" s="44" t="s">
        <v>39</v>
      </c>
      <c r="F28" s="44"/>
      <c r="G28" s="44"/>
      <c r="H28" s="44"/>
      <c r="I28" s="163"/>
      <c r="J28" s="162"/>
      <c r="K28" s="164"/>
    </row>
    <row r="29" s="1" customFormat="1" ht="6.96" customHeight="1">
      <c r="B29" s="46"/>
      <c r="C29" s="47"/>
      <c r="D29" s="47"/>
      <c r="E29" s="47"/>
      <c r="F29" s="47"/>
      <c r="G29" s="47"/>
      <c r="H29" s="47"/>
      <c r="I29" s="157"/>
      <c r="J29" s="47"/>
      <c r="K29" s="51"/>
    </row>
    <row r="30" s="1" customFormat="1" ht="6.96" customHeight="1">
      <c r="B30" s="46"/>
      <c r="C30" s="47"/>
      <c r="D30" s="106"/>
      <c r="E30" s="106"/>
      <c r="F30" s="106"/>
      <c r="G30" s="106"/>
      <c r="H30" s="106"/>
      <c r="I30" s="165"/>
      <c r="J30" s="106"/>
      <c r="K30" s="166"/>
    </row>
    <row r="31" s="1" customFormat="1" ht="25.44" customHeight="1">
      <c r="B31" s="46"/>
      <c r="C31" s="47"/>
      <c r="D31" s="167" t="s">
        <v>40</v>
      </c>
      <c r="E31" s="47"/>
      <c r="F31" s="47"/>
      <c r="G31" s="47"/>
      <c r="H31" s="47"/>
      <c r="I31" s="157"/>
      <c r="J31" s="168">
        <f>ROUND(J94,2)</f>
        <v>0</v>
      </c>
      <c r="K31" s="51"/>
    </row>
    <row r="32" s="1" customFormat="1" ht="6.96" customHeight="1">
      <c r="B32" s="46"/>
      <c r="C32" s="47"/>
      <c r="D32" s="106"/>
      <c r="E32" s="106"/>
      <c r="F32" s="106"/>
      <c r="G32" s="106"/>
      <c r="H32" s="106"/>
      <c r="I32" s="165"/>
      <c r="J32" s="106"/>
      <c r="K32" s="166"/>
    </row>
    <row r="33" s="1" customFormat="1" ht="14.4" customHeight="1">
      <c r="B33" s="46"/>
      <c r="C33" s="47"/>
      <c r="D33" s="47"/>
      <c r="E33" s="47"/>
      <c r="F33" s="52" t="s">
        <v>42</v>
      </c>
      <c r="G33" s="47"/>
      <c r="H33" s="47"/>
      <c r="I33" s="169" t="s">
        <v>41</v>
      </c>
      <c r="J33" s="52" t="s">
        <v>43</v>
      </c>
      <c r="K33" s="51"/>
    </row>
    <row r="34" s="1" customFormat="1" ht="14.4" customHeight="1">
      <c r="B34" s="46"/>
      <c r="C34" s="47"/>
      <c r="D34" s="55" t="s">
        <v>44</v>
      </c>
      <c r="E34" s="55" t="s">
        <v>45</v>
      </c>
      <c r="F34" s="170">
        <f>ROUND(SUM(BE94:BE113), 2)</f>
        <v>0</v>
      </c>
      <c r="G34" s="47"/>
      <c r="H34" s="47"/>
      <c r="I34" s="171">
        <v>0.20999999999999999</v>
      </c>
      <c r="J34" s="170">
        <f>ROUND(ROUND((SUM(BE94:BE113)), 2)*I34, 2)</f>
        <v>0</v>
      </c>
      <c r="K34" s="51"/>
    </row>
    <row r="35" s="1" customFormat="1" ht="14.4" customHeight="1">
      <c r="B35" s="46"/>
      <c r="C35" s="47"/>
      <c r="D35" s="47"/>
      <c r="E35" s="55" t="s">
        <v>46</v>
      </c>
      <c r="F35" s="170">
        <f>ROUND(SUM(BF94:BF113), 2)</f>
        <v>0</v>
      </c>
      <c r="G35" s="47"/>
      <c r="H35" s="47"/>
      <c r="I35" s="171">
        <v>0.14999999999999999</v>
      </c>
      <c r="J35" s="170">
        <f>ROUND(ROUND((SUM(BF94:BF113)), 2)*I35, 2)</f>
        <v>0</v>
      </c>
      <c r="K35" s="51"/>
    </row>
    <row r="36" hidden="1" s="1" customFormat="1" ht="14.4" customHeight="1">
      <c r="B36" s="46"/>
      <c r="C36" s="47"/>
      <c r="D36" s="47"/>
      <c r="E36" s="55" t="s">
        <v>47</v>
      </c>
      <c r="F36" s="170">
        <f>ROUND(SUM(BG94:BG113), 2)</f>
        <v>0</v>
      </c>
      <c r="G36" s="47"/>
      <c r="H36" s="47"/>
      <c r="I36" s="171">
        <v>0.20999999999999999</v>
      </c>
      <c r="J36" s="170">
        <v>0</v>
      </c>
      <c r="K36" s="51"/>
    </row>
    <row r="37" hidden="1" s="1" customFormat="1" ht="14.4" customHeight="1">
      <c r="B37" s="46"/>
      <c r="C37" s="47"/>
      <c r="D37" s="47"/>
      <c r="E37" s="55" t="s">
        <v>48</v>
      </c>
      <c r="F37" s="170">
        <f>ROUND(SUM(BH94:BH113), 2)</f>
        <v>0</v>
      </c>
      <c r="G37" s="47"/>
      <c r="H37" s="47"/>
      <c r="I37" s="171">
        <v>0.14999999999999999</v>
      </c>
      <c r="J37" s="170">
        <v>0</v>
      </c>
      <c r="K37" s="51"/>
    </row>
    <row r="38" hidden="1" s="1" customFormat="1" ht="14.4" customHeight="1">
      <c r="B38" s="46"/>
      <c r="C38" s="47"/>
      <c r="D38" s="47"/>
      <c r="E38" s="55" t="s">
        <v>49</v>
      </c>
      <c r="F38" s="170">
        <f>ROUND(SUM(BI94:BI113), 2)</f>
        <v>0</v>
      </c>
      <c r="G38" s="47"/>
      <c r="H38" s="47"/>
      <c r="I38" s="171">
        <v>0</v>
      </c>
      <c r="J38" s="170">
        <v>0</v>
      </c>
      <c r="K38" s="51"/>
    </row>
    <row r="39" s="1" customFormat="1" ht="6.96" customHeight="1">
      <c r="B39" s="46"/>
      <c r="C39" s="47"/>
      <c r="D39" s="47"/>
      <c r="E39" s="47"/>
      <c r="F39" s="47"/>
      <c r="G39" s="47"/>
      <c r="H39" s="47"/>
      <c r="I39" s="157"/>
      <c r="J39" s="47"/>
      <c r="K39" s="51"/>
    </row>
    <row r="40" s="1" customFormat="1" ht="25.44" customHeight="1">
      <c r="B40" s="46"/>
      <c r="C40" s="172"/>
      <c r="D40" s="173" t="s">
        <v>50</v>
      </c>
      <c r="E40" s="98"/>
      <c r="F40" s="98"/>
      <c r="G40" s="174" t="s">
        <v>51</v>
      </c>
      <c r="H40" s="175" t="s">
        <v>52</v>
      </c>
      <c r="I40" s="176"/>
      <c r="J40" s="177">
        <f>SUM(J31:J38)</f>
        <v>0</v>
      </c>
      <c r="K40" s="178"/>
    </row>
    <row r="41" s="1" customFormat="1" ht="14.4" customHeight="1">
      <c r="B41" s="67"/>
      <c r="C41" s="68"/>
      <c r="D41" s="68"/>
      <c r="E41" s="68"/>
      <c r="F41" s="68"/>
      <c r="G41" s="68"/>
      <c r="H41" s="68"/>
      <c r="I41" s="179"/>
      <c r="J41" s="68"/>
      <c r="K41" s="69"/>
    </row>
    <row r="45" s="1" customFormat="1" ht="6.96" customHeight="1">
      <c r="B45" s="180"/>
      <c r="C45" s="181"/>
      <c r="D45" s="181"/>
      <c r="E45" s="181"/>
      <c r="F45" s="181"/>
      <c r="G45" s="181"/>
      <c r="H45" s="181"/>
      <c r="I45" s="182"/>
      <c r="J45" s="181"/>
      <c r="K45" s="183"/>
    </row>
    <row r="46" s="1" customFormat="1" ht="36.96" customHeight="1">
      <c r="B46" s="46"/>
      <c r="C46" s="30" t="s">
        <v>161</v>
      </c>
      <c r="D46" s="47"/>
      <c r="E46" s="47"/>
      <c r="F46" s="47"/>
      <c r="G46" s="47"/>
      <c r="H46" s="47"/>
      <c r="I46" s="157"/>
      <c r="J46" s="47"/>
      <c r="K46" s="51"/>
    </row>
    <row r="47" s="1" customFormat="1" ht="6.96" customHeight="1">
      <c r="B47" s="46"/>
      <c r="C47" s="47"/>
      <c r="D47" s="47"/>
      <c r="E47" s="47"/>
      <c r="F47" s="47"/>
      <c r="G47" s="47"/>
      <c r="H47" s="47"/>
      <c r="I47" s="157"/>
      <c r="J47" s="47"/>
      <c r="K47" s="51"/>
    </row>
    <row r="48" s="1" customFormat="1" ht="14.4" customHeight="1">
      <c r="B48" s="46"/>
      <c r="C48" s="40" t="s">
        <v>18</v>
      </c>
      <c r="D48" s="47"/>
      <c r="E48" s="47"/>
      <c r="F48" s="47"/>
      <c r="G48" s="47"/>
      <c r="H48" s="47"/>
      <c r="I48" s="157"/>
      <c r="J48" s="47"/>
      <c r="K48" s="51"/>
    </row>
    <row r="49" s="1" customFormat="1" ht="16.5" customHeight="1">
      <c r="B49" s="46"/>
      <c r="C49" s="47"/>
      <c r="D49" s="47"/>
      <c r="E49" s="156" t="str">
        <f>E7</f>
        <v>Park pod Vlašským dvorem-op</v>
      </c>
      <c r="F49" s="40"/>
      <c r="G49" s="40"/>
      <c r="H49" s="40"/>
      <c r="I49" s="157"/>
      <c r="J49" s="47"/>
      <c r="K49" s="51"/>
    </row>
    <row r="50">
      <c r="B50" s="28"/>
      <c r="C50" s="40" t="s">
        <v>157</v>
      </c>
      <c r="D50" s="29"/>
      <c r="E50" s="29"/>
      <c r="F50" s="29"/>
      <c r="G50" s="29"/>
      <c r="H50" s="29"/>
      <c r="I50" s="155"/>
      <c r="J50" s="29"/>
      <c r="K50" s="31"/>
    </row>
    <row r="51" ht="16.5" customHeight="1">
      <c r="B51" s="28"/>
      <c r="C51" s="29"/>
      <c r="D51" s="29"/>
      <c r="E51" s="156" t="s">
        <v>158</v>
      </c>
      <c r="F51" s="29"/>
      <c r="G51" s="29"/>
      <c r="H51" s="29"/>
      <c r="I51" s="155"/>
      <c r="J51" s="29"/>
      <c r="K51" s="31"/>
    </row>
    <row r="52">
      <c r="B52" s="28"/>
      <c r="C52" s="40" t="s">
        <v>159</v>
      </c>
      <c r="D52" s="29"/>
      <c r="E52" s="29"/>
      <c r="F52" s="29"/>
      <c r="G52" s="29"/>
      <c r="H52" s="29"/>
      <c r="I52" s="155"/>
      <c r="J52" s="29"/>
      <c r="K52" s="31"/>
    </row>
    <row r="53" s="1" customFormat="1" ht="16.5" customHeight="1">
      <c r="B53" s="46"/>
      <c r="C53" s="47"/>
      <c r="D53" s="47"/>
      <c r="E53" s="55" t="s">
        <v>1045</v>
      </c>
      <c r="F53" s="47"/>
      <c r="G53" s="47"/>
      <c r="H53" s="47"/>
      <c r="I53" s="157"/>
      <c r="J53" s="47"/>
      <c r="K53" s="51"/>
    </row>
    <row r="54" s="1" customFormat="1" ht="14.4" customHeight="1">
      <c r="B54" s="46"/>
      <c r="C54" s="40" t="s">
        <v>514</v>
      </c>
      <c r="D54" s="47"/>
      <c r="E54" s="47"/>
      <c r="F54" s="47"/>
      <c r="G54" s="47"/>
      <c r="H54" s="47"/>
      <c r="I54" s="157"/>
      <c r="J54" s="47"/>
      <c r="K54" s="51"/>
    </row>
    <row r="55" s="1" customFormat="1" ht="17.25" customHeight="1">
      <c r="B55" s="46"/>
      <c r="C55" s="47"/>
      <c r="D55" s="47"/>
      <c r="E55" s="158" t="str">
        <f>E13</f>
        <v>05ZEL - SO 05 Elektroinstalace</v>
      </c>
      <c r="F55" s="47"/>
      <c r="G55" s="47"/>
      <c r="H55" s="47"/>
      <c r="I55" s="157"/>
      <c r="J55" s="47"/>
      <c r="K55" s="51"/>
    </row>
    <row r="56" s="1" customFormat="1" ht="6.96" customHeight="1">
      <c r="B56" s="46"/>
      <c r="C56" s="47"/>
      <c r="D56" s="47"/>
      <c r="E56" s="47"/>
      <c r="F56" s="47"/>
      <c r="G56" s="47"/>
      <c r="H56" s="47"/>
      <c r="I56" s="157"/>
      <c r="J56" s="47"/>
      <c r="K56" s="51"/>
    </row>
    <row r="57" s="1" customFormat="1" ht="18" customHeight="1">
      <c r="B57" s="46"/>
      <c r="C57" s="40" t="s">
        <v>23</v>
      </c>
      <c r="D57" s="47"/>
      <c r="E57" s="47"/>
      <c r="F57" s="35" t="str">
        <f>F16</f>
        <v>Kutná Hora</v>
      </c>
      <c r="G57" s="47"/>
      <c r="H57" s="47"/>
      <c r="I57" s="159" t="s">
        <v>25</v>
      </c>
      <c r="J57" s="160" t="str">
        <f>IF(J16="","",J16)</f>
        <v>9. 11. 2017</v>
      </c>
      <c r="K57" s="51"/>
    </row>
    <row r="58" s="1" customFormat="1" ht="6.96" customHeight="1">
      <c r="B58" s="46"/>
      <c r="C58" s="47"/>
      <c r="D58" s="47"/>
      <c r="E58" s="47"/>
      <c r="F58" s="47"/>
      <c r="G58" s="47"/>
      <c r="H58" s="47"/>
      <c r="I58" s="157"/>
      <c r="J58" s="47"/>
      <c r="K58" s="51"/>
    </row>
    <row r="59" s="1" customFormat="1">
      <c r="B59" s="46"/>
      <c r="C59" s="40" t="s">
        <v>27</v>
      </c>
      <c r="D59" s="47"/>
      <c r="E59" s="47"/>
      <c r="F59" s="35" t="str">
        <f>E19</f>
        <v>Město Kutná Hora, Havlíčkovo nám. 552</v>
      </c>
      <c r="G59" s="47"/>
      <c r="H59" s="47"/>
      <c r="I59" s="159" t="s">
        <v>35</v>
      </c>
      <c r="J59" s="44" t="str">
        <f>E25</f>
        <v xml:space="preserve"> </v>
      </c>
      <c r="K59" s="51"/>
    </row>
    <row r="60" s="1" customFormat="1" ht="14.4" customHeight="1">
      <c r="B60" s="46"/>
      <c r="C60" s="40" t="s">
        <v>33</v>
      </c>
      <c r="D60" s="47"/>
      <c r="E60" s="47"/>
      <c r="F60" s="35" t="str">
        <f>IF(E22="","",E22)</f>
        <v/>
      </c>
      <c r="G60" s="47"/>
      <c r="H60" s="47"/>
      <c r="I60" s="157"/>
      <c r="J60" s="184"/>
      <c r="K60" s="51"/>
    </row>
    <row r="61" s="1" customFormat="1" ht="10.32" customHeight="1">
      <c r="B61" s="46"/>
      <c r="C61" s="47"/>
      <c r="D61" s="47"/>
      <c r="E61" s="47"/>
      <c r="F61" s="47"/>
      <c r="G61" s="47"/>
      <c r="H61" s="47"/>
      <c r="I61" s="157"/>
      <c r="J61" s="47"/>
      <c r="K61" s="51"/>
    </row>
    <row r="62" s="1" customFormat="1" ht="29.28" customHeight="1">
      <c r="B62" s="46"/>
      <c r="C62" s="185" t="s">
        <v>162</v>
      </c>
      <c r="D62" s="172"/>
      <c r="E62" s="172"/>
      <c r="F62" s="172"/>
      <c r="G62" s="172"/>
      <c r="H62" s="172"/>
      <c r="I62" s="186"/>
      <c r="J62" s="187" t="s">
        <v>163</v>
      </c>
      <c r="K62" s="188"/>
    </row>
    <row r="63" s="1" customFormat="1" ht="10.32" customHeight="1">
      <c r="B63" s="46"/>
      <c r="C63" s="47"/>
      <c r="D63" s="47"/>
      <c r="E63" s="47"/>
      <c r="F63" s="47"/>
      <c r="G63" s="47"/>
      <c r="H63" s="47"/>
      <c r="I63" s="157"/>
      <c r="J63" s="47"/>
      <c r="K63" s="51"/>
    </row>
    <row r="64" s="1" customFormat="1" ht="29.28" customHeight="1">
      <c r="B64" s="46"/>
      <c r="C64" s="189" t="s">
        <v>164</v>
      </c>
      <c r="D64" s="47"/>
      <c r="E64" s="47"/>
      <c r="F64" s="47"/>
      <c r="G64" s="47"/>
      <c r="H64" s="47"/>
      <c r="I64" s="157"/>
      <c r="J64" s="168">
        <f>J94</f>
        <v>0</v>
      </c>
      <c r="K64" s="51"/>
      <c r="AU64" s="24" t="s">
        <v>165</v>
      </c>
    </row>
    <row r="65" s="8" customFormat="1" ht="24.96" customHeight="1">
      <c r="B65" s="190"/>
      <c r="C65" s="191"/>
      <c r="D65" s="192" t="s">
        <v>1725</v>
      </c>
      <c r="E65" s="193"/>
      <c r="F65" s="193"/>
      <c r="G65" s="193"/>
      <c r="H65" s="193"/>
      <c r="I65" s="194"/>
      <c r="J65" s="195">
        <f>J95</f>
        <v>0</v>
      </c>
      <c r="K65" s="196"/>
    </row>
    <row r="66" s="8" customFormat="1" ht="24.96" customHeight="1">
      <c r="B66" s="190"/>
      <c r="C66" s="191"/>
      <c r="D66" s="192" t="s">
        <v>1726</v>
      </c>
      <c r="E66" s="193"/>
      <c r="F66" s="193"/>
      <c r="G66" s="193"/>
      <c r="H66" s="193"/>
      <c r="I66" s="194"/>
      <c r="J66" s="195">
        <f>J98</f>
        <v>0</v>
      </c>
      <c r="K66" s="196"/>
    </row>
    <row r="67" s="8" customFormat="1" ht="24.96" customHeight="1">
      <c r="B67" s="190"/>
      <c r="C67" s="191"/>
      <c r="D67" s="192" t="s">
        <v>1727</v>
      </c>
      <c r="E67" s="193"/>
      <c r="F67" s="193"/>
      <c r="G67" s="193"/>
      <c r="H67" s="193"/>
      <c r="I67" s="194"/>
      <c r="J67" s="195">
        <f>J101</f>
        <v>0</v>
      </c>
      <c r="K67" s="196"/>
    </row>
    <row r="68" s="8" customFormat="1" ht="24.96" customHeight="1">
      <c r="B68" s="190"/>
      <c r="C68" s="191"/>
      <c r="D68" s="192" t="s">
        <v>1728</v>
      </c>
      <c r="E68" s="193"/>
      <c r="F68" s="193"/>
      <c r="G68" s="193"/>
      <c r="H68" s="193"/>
      <c r="I68" s="194"/>
      <c r="J68" s="195">
        <f>J106</f>
        <v>0</v>
      </c>
      <c r="K68" s="196"/>
    </row>
    <row r="69" s="8" customFormat="1" ht="24.96" customHeight="1">
      <c r="B69" s="190"/>
      <c r="C69" s="191"/>
      <c r="D69" s="192" t="s">
        <v>1729</v>
      </c>
      <c r="E69" s="193"/>
      <c r="F69" s="193"/>
      <c r="G69" s="193"/>
      <c r="H69" s="193"/>
      <c r="I69" s="194"/>
      <c r="J69" s="195">
        <f>J109</f>
        <v>0</v>
      </c>
      <c r="K69" s="196"/>
    </row>
    <row r="70" s="8" customFormat="1" ht="24.96" customHeight="1">
      <c r="B70" s="190"/>
      <c r="C70" s="191"/>
      <c r="D70" s="192" t="s">
        <v>1730</v>
      </c>
      <c r="E70" s="193"/>
      <c r="F70" s="193"/>
      <c r="G70" s="193"/>
      <c r="H70" s="193"/>
      <c r="I70" s="194"/>
      <c r="J70" s="195">
        <f>J112</f>
        <v>0</v>
      </c>
      <c r="K70" s="196"/>
    </row>
    <row r="71" s="1" customFormat="1" ht="21.84" customHeight="1">
      <c r="B71" s="46"/>
      <c r="C71" s="47"/>
      <c r="D71" s="47"/>
      <c r="E71" s="47"/>
      <c r="F71" s="47"/>
      <c r="G71" s="47"/>
      <c r="H71" s="47"/>
      <c r="I71" s="157"/>
      <c r="J71" s="47"/>
      <c r="K71" s="51"/>
    </row>
    <row r="72" s="1" customFormat="1" ht="6.96" customHeight="1">
      <c r="B72" s="67"/>
      <c r="C72" s="68"/>
      <c r="D72" s="68"/>
      <c r="E72" s="68"/>
      <c r="F72" s="68"/>
      <c r="G72" s="68"/>
      <c r="H72" s="68"/>
      <c r="I72" s="179"/>
      <c r="J72" s="68"/>
      <c r="K72" s="69"/>
    </row>
    <row r="76" s="1" customFormat="1" ht="6.96" customHeight="1">
      <c r="B76" s="70"/>
      <c r="C76" s="71"/>
      <c r="D76" s="71"/>
      <c r="E76" s="71"/>
      <c r="F76" s="71"/>
      <c r="G76" s="71"/>
      <c r="H76" s="71"/>
      <c r="I76" s="182"/>
      <c r="J76" s="71"/>
      <c r="K76" s="71"/>
      <c r="L76" s="72"/>
    </row>
    <row r="77" s="1" customFormat="1" ht="36.96" customHeight="1">
      <c r="B77" s="46"/>
      <c r="C77" s="73" t="s">
        <v>185</v>
      </c>
      <c r="D77" s="74"/>
      <c r="E77" s="74"/>
      <c r="F77" s="74"/>
      <c r="G77" s="74"/>
      <c r="H77" s="74"/>
      <c r="I77" s="204"/>
      <c r="J77" s="74"/>
      <c r="K77" s="74"/>
      <c r="L77" s="72"/>
    </row>
    <row r="78" s="1" customFormat="1" ht="6.96" customHeight="1">
      <c r="B78" s="46"/>
      <c r="C78" s="74"/>
      <c r="D78" s="74"/>
      <c r="E78" s="74"/>
      <c r="F78" s="74"/>
      <c r="G78" s="74"/>
      <c r="H78" s="74"/>
      <c r="I78" s="204"/>
      <c r="J78" s="74"/>
      <c r="K78" s="74"/>
      <c r="L78" s="72"/>
    </row>
    <row r="79" s="1" customFormat="1" ht="14.4" customHeight="1">
      <c r="B79" s="46"/>
      <c r="C79" s="76" t="s">
        <v>18</v>
      </c>
      <c r="D79" s="74"/>
      <c r="E79" s="74"/>
      <c r="F79" s="74"/>
      <c r="G79" s="74"/>
      <c r="H79" s="74"/>
      <c r="I79" s="204"/>
      <c r="J79" s="74"/>
      <c r="K79" s="74"/>
      <c r="L79" s="72"/>
    </row>
    <row r="80" s="1" customFormat="1" ht="16.5" customHeight="1">
      <c r="B80" s="46"/>
      <c r="C80" s="74"/>
      <c r="D80" s="74"/>
      <c r="E80" s="205" t="str">
        <f>E7</f>
        <v>Park pod Vlašským dvorem-op</v>
      </c>
      <c r="F80" s="76"/>
      <c r="G80" s="76"/>
      <c r="H80" s="76"/>
      <c r="I80" s="204"/>
      <c r="J80" s="74"/>
      <c r="K80" s="74"/>
      <c r="L80" s="72"/>
    </row>
    <row r="81">
      <c r="B81" s="28"/>
      <c r="C81" s="76" t="s">
        <v>157</v>
      </c>
      <c r="D81" s="206"/>
      <c r="E81" s="206"/>
      <c r="F81" s="206"/>
      <c r="G81" s="206"/>
      <c r="H81" s="206"/>
      <c r="I81" s="149"/>
      <c r="J81" s="206"/>
      <c r="K81" s="206"/>
      <c r="L81" s="207"/>
    </row>
    <row r="82" ht="16.5" customHeight="1">
      <c r="B82" s="28"/>
      <c r="C82" s="206"/>
      <c r="D82" s="206"/>
      <c r="E82" s="205" t="s">
        <v>158</v>
      </c>
      <c r="F82" s="206"/>
      <c r="G82" s="206"/>
      <c r="H82" s="206"/>
      <c r="I82" s="149"/>
      <c r="J82" s="206"/>
      <c r="K82" s="206"/>
      <c r="L82" s="207"/>
    </row>
    <row r="83">
      <c r="B83" s="28"/>
      <c r="C83" s="76" t="s">
        <v>159</v>
      </c>
      <c r="D83" s="206"/>
      <c r="E83" s="206"/>
      <c r="F83" s="206"/>
      <c r="G83" s="206"/>
      <c r="H83" s="206"/>
      <c r="I83" s="149"/>
      <c r="J83" s="206"/>
      <c r="K83" s="206"/>
      <c r="L83" s="207"/>
    </row>
    <row r="84" s="1" customFormat="1" ht="16.5" customHeight="1">
      <c r="B84" s="46"/>
      <c r="C84" s="74"/>
      <c r="D84" s="74"/>
      <c r="E84" s="285" t="s">
        <v>1045</v>
      </c>
      <c r="F84" s="74"/>
      <c r="G84" s="74"/>
      <c r="H84" s="74"/>
      <c r="I84" s="204"/>
      <c r="J84" s="74"/>
      <c r="K84" s="74"/>
      <c r="L84" s="72"/>
    </row>
    <row r="85" s="1" customFormat="1" ht="14.4" customHeight="1">
      <c r="B85" s="46"/>
      <c r="C85" s="76" t="s">
        <v>514</v>
      </c>
      <c r="D85" s="74"/>
      <c r="E85" s="74"/>
      <c r="F85" s="74"/>
      <c r="G85" s="74"/>
      <c r="H85" s="74"/>
      <c r="I85" s="204"/>
      <c r="J85" s="74"/>
      <c r="K85" s="74"/>
      <c r="L85" s="72"/>
    </row>
    <row r="86" s="1" customFormat="1" ht="17.25" customHeight="1">
      <c r="B86" s="46"/>
      <c r="C86" s="74"/>
      <c r="D86" s="74"/>
      <c r="E86" s="82" t="str">
        <f>E13</f>
        <v>05ZEL - SO 05 Elektroinstalace</v>
      </c>
      <c r="F86" s="74"/>
      <c r="G86" s="74"/>
      <c r="H86" s="74"/>
      <c r="I86" s="204"/>
      <c r="J86" s="74"/>
      <c r="K86" s="74"/>
      <c r="L86" s="72"/>
    </row>
    <row r="87" s="1" customFormat="1" ht="6.96" customHeight="1">
      <c r="B87" s="46"/>
      <c r="C87" s="74"/>
      <c r="D87" s="74"/>
      <c r="E87" s="74"/>
      <c r="F87" s="74"/>
      <c r="G87" s="74"/>
      <c r="H87" s="74"/>
      <c r="I87" s="204"/>
      <c r="J87" s="74"/>
      <c r="K87" s="74"/>
      <c r="L87" s="72"/>
    </row>
    <row r="88" s="1" customFormat="1" ht="18" customHeight="1">
      <c r="B88" s="46"/>
      <c r="C88" s="76" t="s">
        <v>23</v>
      </c>
      <c r="D88" s="74"/>
      <c r="E88" s="74"/>
      <c r="F88" s="208" t="str">
        <f>F16</f>
        <v>Kutná Hora</v>
      </c>
      <c r="G88" s="74"/>
      <c r="H88" s="74"/>
      <c r="I88" s="209" t="s">
        <v>25</v>
      </c>
      <c r="J88" s="85" t="str">
        <f>IF(J16="","",J16)</f>
        <v>9. 11. 2017</v>
      </c>
      <c r="K88" s="74"/>
      <c r="L88" s="72"/>
    </row>
    <row r="89" s="1" customFormat="1" ht="6.96" customHeight="1">
      <c r="B89" s="46"/>
      <c r="C89" s="74"/>
      <c r="D89" s="74"/>
      <c r="E89" s="74"/>
      <c r="F89" s="74"/>
      <c r="G89" s="74"/>
      <c r="H89" s="74"/>
      <c r="I89" s="204"/>
      <c r="J89" s="74"/>
      <c r="K89" s="74"/>
      <c r="L89" s="72"/>
    </row>
    <row r="90" s="1" customFormat="1">
      <c r="B90" s="46"/>
      <c r="C90" s="76" t="s">
        <v>27</v>
      </c>
      <c r="D90" s="74"/>
      <c r="E90" s="74"/>
      <c r="F90" s="208" t="str">
        <f>E19</f>
        <v>Město Kutná Hora, Havlíčkovo nám. 552</v>
      </c>
      <c r="G90" s="74"/>
      <c r="H90" s="74"/>
      <c r="I90" s="209" t="s">
        <v>35</v>
      </c>
      <c r="J90" s="208" t="str">
        <f>E25</f>
        <v xml:space="preserve"> </v>
      </c>
      <c r="K90" s="74"/>
      <c r="L90" s="72"/>
    </row>
    <row r="91" s="1" customFormat="1" ht="14.4" customHeight="1">
      <c r="B91" s="46"/>
      <c r="C91" s="76" t="s">
        <v>33</v>
      </c>
      <c r="D91" s="74"/>
      <c r="E91" s="74"/>
      <c r="F91" s="208" t="str">
        <f>IF(E22="","",E22)</f>
        <v/>
      </c>
      <c r="G91" s="74"/>
      <c r="H91" s="74"/>
      <c r="I91" s="204"/>
      <c r="J91" s="74"/>
      <c r="K91" s="74"/>
      <c r="L91" s="72"/>
    </row>
    <row r="92" s="1" customFormat="1" ht="10.32" customHeight="1">
      <c r="B92" s="46"/>
      <c r="C92" s="74"/>
      <c r="D92" s="74"/>
      <c r="E92" s="74"/>
      <c r="F92" s="74"/>
      <c r="G92" s="74"/>
      <c r="H92" s="74"/>
      <c r="I92" s="204"/>
      <c r="J92" s="74"/>
      <c r="K92" s="74"/>
      <c r="L92" s="72"/>
    </row>
    <row r="93" s="10" customFormat="1" ht="29.28" customHeight="1">
      <c r="B93" s="210"/>
      <c r="C93" s="211" t="s">
        <v>186</v>
      </c>
      <c r="D93" s="212" t="s">
        <v>59</v>
      </c>
      <c r="E93" s="212" t="s">
        <v>55</v>
      </c>
      <c r="F93" s="212" t="s">
        <v>187</v>
      </c>
      <c r="G93" s="212" t="s">
        <v>188</v>
      </c>
      <c r="H93" s="212" t="s">
        <v>189</v>
      </c>
      <c r="I93" s="213" t="s">
        <v>190</v>
      </c>
      <c r="J93" s="212" t="s">
        <v>163</v>
      </c>
      <c r="K93" s="214" t="s">
        <v>191</v>
      </c>
      <c r="L93" s="215"/>
      <c r="M93" s="102" t="s">
        <v>192</v>
      </c>
      <c r="N93" s="103" t="s">
        <v>44</v>
      </c>
      <c r="O93" s="103" t="s">
        <v>193</v>
      </c>
      <c r="P93" s="103" t="s">
        <v>194</v>
      </c>
      <c r="Q93" s="103" t="s">
        <v>195</v>
      </c>
      <c r="R93" s="103" t="s">
        <v>196</v>
      </c>
      <c r="S93" s="103" t="s">
        <v>197</v>
      </c>
      <c r="T93" s="104" t="s">
        <v>198</v>
      </c>
    </row>
    <row r="94" s="1" customFormat="1" ht="29.28" customHeight="1">
      <c r="B94" s="46"/>
      <c r="C94" s="108" t="s">
        <v>164</v>
      </c>
      <c r="D94" s="74"/>
      <c r="E94" s="74"/>
      <c r="F94" s="74"/>
      <c r="G94" s="74"/>
      <c r="H94" s="74"/>
      <c r="I94" s="204"/>
      <c r="J94" s="216">
        <f>BK94</f>
        <v>0</v>
      </c>
      <c r="K94" s="74"/>
      <c r="L94" s="72"/>
      <c r="M94" s="105"/>
      <c r="N94" s="106"/>
      <c r="O94" s="106"/>
      <c r="P94" s="217">
        <f>P95+P98+P101+P106+P109+P112</f>
        <v>0</v>
      </c>
      <c r="Q94" s="106"/>
      <c r="R94" s="217">
        <f>R95+R98+R101+R106+R109+R112</f>
        <v>0</v>
      </c>
      <c r="S94" s="106"/>
      <c r="T94" s="218">
        <f>T95+T98+T101+T106+T109+T112</f>
        <v>0</v>
      </c>
      <c r="AT94" s="24" t="s">
        <v>73</v>
      </c>
      <c r="AU94" s="24" t="s">
        <v>165</v>
      </c>
      <c r="BK94" s="219">
        <f>BK95+BK98+BK101+BK106+BK109+BK112</f>
        <v>0</v>
      </c>
    </row>
    <row r="95" s="11" customFormat="1" ht="37.44" customHeight="1">
      <c r="B95" s="220"/>
      <c r="C95" s="221"/>
      <c r="D95" s="222" t="s">
        <v>73</v>
      </c>
      <c r="E95" s="223" t="s">
        <v>519</v>
      </c>
      <c r="F95" s="223" t="s">
        <v>1731</v>
      </c>
      <c r="G95" s="221"/>
      <c r="H95" s="221"/>
      <c r="I95" s="224"/>
      <c r="J95" s="225">
        <f>BK95</f>
        <v>0</v>
      </c>
      <c r="K95" s="221"/>
      <c r="L95" s="226"/>
      <c r="M95" s="227"/>
      <c r="N95" s="228"/>
      <c r="O95" s="228"/>
      <c r="P95" s="229">
        <f>SUM(P96:P97)</f>
        <v>0</v>
      </c>
      <c r="Q95" s="228"/>
      <c r="R95" s="229">
        <f>SUM(R96:R97)</f>
        <v>0</v>
      </c>
      <c r="S95" s="228"/>
      <c r="T95" s="230">
        <f>SUM(T96:T97)</f>
        <v>0</v>
      </c>
      <c r="AR95" s="231" t="s">
        <v>83</v>
      </c>
      <c r="AT95" s="232" t="s">
        <v>73</v>
      </c>
      <c r="AU95" s="232" t="s">
        <v>74</v>
      </c>
      <c r="AY95" s="231" t="s">
        <v>200</v>
      </c>
      <c r="BK95" s="233">
        <f>SUM(BK96:BK97)</f>
        <v>0</v>
      </c>
    </row>
    <row r="96" s="1" customFormat="1" ht="16.5" customHeight="1">
      <c r="B96" s="46"/>
      <c r="C96" s="236" t="s">
        <v>81</v>
      </c>
      <c r="D96" s="236" t="s">
        <v>202</v>
      </c>
      <c r="E96" s="237" t="s">
        <v>1732</v>
      </c>
      <c r="F96" s="238" t="s">
        <v>1733</v>
      </c>
      <c r="G96" s="239" t="s">
        <v>471</v>
      </c>
      <c r="H96" s="240">
        <v>1</v>
      </c>
      <c r="I96" s="241"/>
      <c r="J96" s="242">
        <f>ROUND(I96*H96,2)</f>
        <v>0</v>
      </c>
      <c r="K96" s="238" t="s">
        <v>746</v>
      </c>
      <c r="L96" s="72"/>
      <c r="M96" s="243" t="s">
        <v>21</v>
      </c>
      <c r="N96" s="244" t="s">
        <v>45</v>
      </c>
      <c r="O96" s="47"/>
      <c r="P96" s="245">
        <f>O96*H96</f>
        <v>0</v>
      </c>
      <c r="Q96" s="245">
        <v>0</v>
      </c>
      <c r="R96" s="245">
        <f>Q96*H96</f>
        <v>0</v>
      </c>
      <c r="S96" s="245">
        <v>0</v>
      </c>
      <c r="T96" s="246">
        <f>S96*H96</f>
        <v>0</v>
      </c>
      <c r="AR96" s="24" t="s">
        <v>230</v>
      </c>
      <c r="AT96" s="24" t="s">
        <v>202</v>
      </c>
      <c r="AU96" s="24" t="s">
        <v>81</v>
      </c>
      <c r="AY96" s="24" t="s">
        <v>200</v>
      </c>
      <c r="BE96" s="247">
        <f>IF(N96="základní",J96,0)</f>
        <v>0</v>
      </c>
      <c r="BF96" s="247">
        <f>IF(N96="snížená",J96,0)</f>
        <v>0</v>
      </c>
      <c r="BG96" s="247">
        <f>IF(N96="zákl. přenesená",J96,0)</f>
        <v>0</v>
      </c>
      <c r="BH96" s="247">
        <f>IF(N96="sníž. přenesená",J96,0)</f>
        <v>0</v>
      </c>
      <c r="BI96" s="247">
        <f>IF(N96="nulová",J96,0)</f>
        <v>0</v>
      </c>
      <c r="BJ96" s="24" t="s">
        <v>81</v>
      </c>
      <c r="BK96" s="247">
        <f>ROUND(I96*H96,2)</f>
        <v>0</v>
      </c>
      <c r="BL96" s="24" t="s">
        <v>230</v>
      </c>
      <c r="BM96" s="24" t="s">
        <v>83</v>
      </c>
    </row>
    <row r="97" s="1" customFormat="1" ht="16.5" customHeight="1">
      <c r="B97" s="46"/>
      <c r="C97" s="236" t="s">
        <v>83</v>
      </c>
      <c r="D97" s="236" t="s">
        <v>202</v>
      </c>
      <c r="E97" s="237" t="s">
        <v>1734</v>
      </c>
      <c r="F97" s="238" t="s">
        <v>1735</v>
      </c>
      <c r="G97" s="239" t="s">
        <v>471</v>
      </c>
      <c r="H97" s="240">
        <v>1</v>
      </c>
      <c r="I97" s="241"/>
      <c r="J97" s="242">
        <f>ROUND(I97*H97,2)</f>
        <v>0</v>
      </c>
      <c r="K97" s="238" t="s">
        <v>746</v>
      </c>
      <c r="L97" s="72"/>
      <c r="M97" s="243" t="s">
        <v>21</v>
      </c>
      <c r="N97" s="244" t="s">
        <v>45</v>
      </c>
      <c r="O97" s="47"/>
      <c r="P97" s="245">
        <f>O97*H97</f>
        <v>0</v>
      </c>
      <c r="Q97" s="245">
        <v>0</v>
      </c>
      <c r="R97" s="245">
        <f>Q97*H97</f>
        <v>0</v>
      </c>
      <c r="S97" s="245">
        <v>0</v>
      </c>
      <c r="T97" s="246">
        <f>S97*H97</f>
        <v>0</v>
      </c>
      <c r="AR97" s="24" t="s">
        <v>230</v>
      </c>
      <c r="AT97" s="24" t="s">
        <v>202</v>
      </c>
      <c r="AU97" s="24" t="s">
        <v>81</v>
      </c>
      <c r="AY97" s="24" t="s">
        <v>200</v>
      </c>
      <c r="BE97" s="247">
        <f>IF(N97="základní",J97,0)</f>
        <v>0</v>
      </c>
      <c r="BF97" s="247">
        <f>IF(N97="snížená",J97,0)</f>
        <v>0</v>
      </c>
      <c r="BG97" s="247">
        <f>IF(N97="zákl. přenesená",J97,0)</f>
        <v>0</v>
      </c>
      <c r="BH97" s="247">
        <f>IF(N97="sníž. přenesená",J97,0)</f>
        <v>0</v>
      </c>
      <c r="BI97" s="247">
        <f>IF(N97="nulová",J97,0)</f>
        <v>0</v>
      </c>
      <c r="BJ97" s="24" t="s">
        <v>81</v>
      </c>
      <c r="BK97" s="247">
        <f>ROUND(I97*H97,2)</f>
        <v>0</v>
      </c>
      <c r="BL97" s="24" t="s">
        <v>230</v>
      </c>
      <c r="BM97" s="24" t="s">
        <v>207</v>
      </c>
    </row>
    <row r="98" s="11" customFormat="1" ht="37.44" customHeight="1">
      <c r="B98" s="220"/>
      <c r="C98" s="221"/>
      <c r="D98" s="222" t="s">
        <v>73</v>
      </c>
      <c r="E98" s="223" t="s">
        <v>1736</v>
      </c>
      <c r="F98" s="223" t="s">
        <v>1737</v>
      </c>
      <c r="G98" s="221"/>
      <c r="H98" s="221"/>
      <c r="I98" s="224"/>
      <c r="J98" s="225">
        <f>BK98</f>
        <v>0</v>
      </c>
      <c r="K98" s="221"/>
      <c r="L98" s="226"/>
      <c r="M98" s="227"/>
      <c r="N98" s="228"/>
      <c r="O98" s="228"/>
      <c r="P98" s="229">
        <f>SUM(P99:P100)</f>
        <v>0</v>
      </c>
      <c r="Q98" s="228"/>
      <c r="R98" s="229">
        <f>SUM(R99:R100)</f>
        <v>0</v>
      </c>
      <c r="S98" s="228"/>
      <c r="T98" s="230">
        <f>SUM(T99:T100)</f>
        <v>0</v>
      </c>
      <c r="AR98" s="231" t="s">
        <v>83</v>
      </c>
      <c r="AT98" s="232" t="s">
        <v>73</v>
      </c>
      <c r="AU98" s="232" t="s">
        <v>74</v>
      </c>
      <c r="AY98" s="231" t="s">
        <v>200</v>
      </c>
      <c r="BK98" s="233">
        <f>SUM(BK99:BK100)</f>
        <v>0</v>
      </c>
    </row>
    <row r="99" s="1" customFormat="1" ht="16.5" customHeight="1">
      <c r="B99" s="46"/>
      <c r="C99" s="236" t="s">
        <v>94</v>
      </c>
      <c r="D99" s="236" t="s">
        <v>202</v>
      </c>
      <c r="E99" s="237" t="s">
        <v>1738</v>
      </c>
      <c r="F99" s="238" t="s">
        <v>1739</v>
      </c>
      <c r="G99" s="239" t="s">
        <v>471</v>
      </c>
      <c r="H99" s="240">
        <v>4</v>
      </c>
      <c r="I99" s="241"/>
      <c r="J99" s="242">
        <f>ROUND(I99*H99,2)</f>
        <v>0</v>
      </c>
      <c r="K99" s="238" t="s">
        <v>746</v>
      </c>
      <c r="L99" s="72"/>
      <c r="M99" s="243" t="s">
        <v>21</v>
      </c>
      <c r="N99" s="244" t="s">
        <v>45</v>
      </c>
      <c r="O99" s="47"/>
      <c r="P99" s="245">
        <f>O99*H99</f>
        <v>0</v>
      </c>
      <c r="Q99" s="245">
        <v>0</v>
      </c>
      <c r="R99" s="245">
        <f>Q99*H99</f>
        <v>0</v>
      </c>
      <c r="S99" s="245">
        <v>0</v>
      </c>
      <c r="T99" s="246">
        <f>S99*H99</f>
        <v>0</v>
      </c>
      <c r="AR99" s="24" t="s">
        <v>230</v>
      </c>
      <c r="AT99" s="24" t="s">
        <v>202</v>
      </c>
      <c r="AU99" s="24" t="s">
        <v>81</v>
      </c>
      <c r="AY99" s="24" t="s">
        <v>200</v>
      </c>
      <c r="BE99" s="247">
        <f>IF(N99="základní",J99,0)</f>
        <v>0</v>
      </c>
      <c r="BF99" s="247">
        <f>IF(N99="snížená",J99,0)</f>
        <v>0</v>
      </c>
      <c r="BG99" s="247">
        <f>IF(N99="zákl. přenesená",J99,0)</f>
        <v>0</v>
      </c>
      <c r="BH99" s="247">
        <f>IF(N99="sníž. přenesená",J99,0)</f>
        <v>0</v>
      </c>
      <c r="BI99" s="247">
        <f>IF(N99="nulová",J99,0)</f>
        <v>0</v>
      </c>
      <c r="BJ99" s="24" t="s">
        <v>81</v>
      </c>
      <c r="BK99" s="247">
        <f>ROUND(I99*H99,2)</f>
        <v>0</v>
      </c>
      <c r="BL99" s="24" t="s">
        <v>230</v>
      </c>
      <c r="BM99" s="24" t="s">
        <v>213</v>
      </c>
    </row>
    <row r="100" s="1" customFormat="1" ht="16.5" customHeight="1">
      <c r="B100" s="46"/>
      <c r="C100" s="236" t="s">
        <v>207</v>
      </c>
      <c r="D100" s="236" t="s">
        <v>202</v>
      </c>
      <c r="E100" s="237" t="s">
        <v>1740</v>
      </c>
      <c r="F100" s="238" t="s">
        <v>1741</v>
      </c>
      <c r="G100" s="239" t="s">
        <v>249</v>
      </c>
      <c r="H100" s="240">
        <v>20</v>
      </c>
      <c r="I100" s="241"/>
      <c r="J100" s="242">
        <f>ROUND(I100*H100,2)</f>
        <v>0</v>
      </c>
      <c r="K100" s="238" t="s">
        <v>746</v>
      </c>
      <c r="L100" s="72"/>
      <c r="M100" s="243" t="s">
        <v>21</v>
      </c>
      <c r="N100" s="244" t="s">
        <v>45</v>
      </c>
      <c r="O100" s="47"/>
      <c r="P100" s="245">
        <f>O100*H100</f>
        <v>0</v>
      </c>
      <c r="Q100" s="245">
        <v>0</v>
      </c>
      <c r="R100" s="245">
        <f>Q100*H100</f>
        <v>0</v>
      </c>
      <c r="S100" s="245">
        <v>0</v>
      </c>
      <c r="T100" s="246">
        <f>S100*H100</f>
        <v>0</v>
      </c>
      <c r="AR100" s="24" t="s">
        <v>230</v>
      </c>
      <c r="AT100" s="24" t="s">
        <v>202</v>
      </c>
      <c r="AU100" s="24" t="s">
        <v>81</v>
      </c>
      <c r="AY100" s="24" t="s">
        <v>200</v>
      </c>
      <c r="BE100" s="247">
        <f>IF(N100="základní",J100,0)</f>
        <v>0</v>
      </c>
      <c r="BF100" s="247">
        <f>IF(N100="snížená",J100,0)</f>
        <v>0</v>
      </c>
      <c r="BG100" s="247">
        <f>IF(N100="zákl. přenesená",J100,0)</f>
        <v>0</v>
      </c>
      <c r="BH100" s="247">
        <f>IF(N100="sníž. přenesená",J100,0)</f>
        <v>0</v>
      </c>
      <c r="BI100" s="247">
        <f>IF(N100="nulová",J100,0)</f>
        <v>0</v>
      </c>
      <c r="BJ100" s="24" t="s">
        <v>81</v>
      </c>
      <c r="BK100" s="247">
        <f>ROUND(I100*H100,2)</f>
        <v>0</v>
      </c>
      <c r="BL100" s="24" t="s">
        <v>230</v>
      </c>
      <c r="BM100" s="24" t="s">
        <v>216</v>
      </c>
    </row>
    <row r="101" s="11" customFormat="1" ht="37.44" customHeight="1">
      <c r="B101" s="220"/>
      <c r="C101" s="221"/>
      <c r="D101" s="222" t="s">
        <v>73</v>
      </c>
      <c r="E101" s="223" t="s">
        <v>1742</v>
      </c>
      <c r="F101" s="223" t="s">
        <v>1743</v>
      </c>
      <c r="G101" s="221"/>
      <c r="H101" s="221"/>
      <c r="I101" s="224"/>
      <c r="J101" s="225">
        <f>BK101</f>
        <v>0</v>
      </c>
      <c r="K101" s="221"/>
      <c r="L101" s="226"/>
      <c r="M101" s="227"/>
      <c r="N101" s="228"/>
      <c r="O101" s="228"/>
      <c r="P101" s="229">
        <f>SUM(P102:P105)</f>
        <v>0</v>
      </c>
      <c r="Q101" s="228"/>
      <c r="R101" s="229">
        <f>SUM(R102:R105)</f>
        <v>0</v>
      </c>
      <c r="S101" s="228"/>
      <c r="T101" s="230">
        <f>SUM(T102:T105)</f>
        <v>0</v>
      </c>
      <c r="AR101" s="231" t="s">
        <v>83</v>
      </c>
      <c r="AT101" s="232" t="s">
        <v>73</v>
      </c>
      <c r="AU101" s="232" t="s">
        <v>74</v>
      </c>
      <c r="AY101" s="231" t="s">
        <v>200</v>
      </c>
      <c r="BK101" s="233">
        <f>SUM(BK102:BK105)</f>
        <v>0</v>
      </c>
    </row>
    <row r="102" s="1" customFormat="1" ht="25.5" customHeight="1">
      <c r="B102" s="46"/>
      <c r="C102" s="236" t="s">
        <v>217</v>
      </c>
      <c r="D102" s="236" t="s">
        <v>202</v>
      </c>
      <c r="E102" s="237" t="s">
        <v>1744</v>
      </c>
      <c r="F102" s="238" t="s">
        <v>1745</v>
      </c>
      <c r="G102" s="239" t="s">
        <v>471</v>
      </c>
      <c r="H102" s="240">
        <v>6</v>
      </c>
      <c r="I102" s="241"/>
      <c r="J102" s="242">
        <f>ROUND(I102*H102,2)</f>
        <v>0</v>
      </c>
      <c r="K102" s="238" t="s">
        <v>746</v>
      </c>
      <c r="L102" s="72"/>
      <c r="M102" s="243" t="s">
        <v>21</v>
      </c>
      <c r="N102" s="244" t="s">
        <v>45</v>
      </c>
      <c r="O102" s="47"/>
      <c r="P102" s="245">
        <f>O102*H102</f>
        <v>0</v>
      </c>
      <c r="Q102" s="245">
        <v>0</v>
      </c>
      <c r="R102" s="245">
        <f>Q102*H102</f>
        <v>0</v>
      </c>
      <c r="S102" s="245">
        <v>0</v>
      </c>
      <c r="T102" s="246">
        <f>S102*H102</f>
        <v>0</v>
      </c>
      <c r="AR102" s="24" t="s">
        <v>230</v>
      </c>
      <c r="AT102" s="24" t="s">
        <v>202</v>
      </c>
      <c r="AU102" s="24" t="s">
        <v>81</v>
      </c>
      <c r="AY102" s="24" t="s">
        <v>200</v>
      </c>
      <c r="BE102" s="247">
        <f>IF(N102="základní",J102,0)</f>
        <v>0</v>
      </c>
      <c r="BF102" s="247">
        <f>IF(N102="snížená",J102,0)</f>
        <v>0</v>
      </c>
      <c r="BG102" s="247">
        <f>IF(N102="zákl. přenesená",J102,0)</f>
        <v>0</v>
      </c>
      <c r="BH102" s="247">
        <f>IF(N102="sníž. přenesená",J102,0)</f>
        <v>0</v>
      </c>
      <c r="BI102" s="247">
        <f>IF(N102="nulová",J102,0)</f>
        <v>0</v>
      </c>
      <c r="BJ102" s="24" t="s">
        <v>81</v>
      </c>
      <c r="BK102" s="247">
        <f>ROUND(I102*H102,2)</f>
        <v>0</v>
      </c>
      <c r="BL102" s="24" t="s">
        <v>230</v>
      </c>
      <c r="BM102" s="24" t="s">
        <v>220</v>
      </c>
    </row>
    <row r="103" s="1" customFormat="1" ht="16.5" customHeight="1">
      <c r="B103" s="46"/>
      <c r="C103" s="236" t="s">
        <v>224</v>
      </c>
      <c r="D103" s="236" t="s">
        <v>202</v>
      </c>
      <c r="E103" s="237" t="s">
        <v>1746</v>
      </c>
      <c r="F103" s="238" t="s">
        <v>1747</v>
      </c>
      <c r="G103" s="239" t="s">
        <v>249</v>
      </c>
      <c r="H103" s="240">
        <v>30</v>
      </c>
      <c r="I103" s="241"/>
      <c r="J103" s="242">
        <f>ROUND(I103*H103,2)</f>
        <v>0</v>
      </c>
      <c r="K103" s="238" t="s">
        <v>746</v>
      </c>
      <c r="L103" s="72"/>
      <c r="M103" s="243" t="s">
        <v>21</v>
      </c>
      <c r="N103" s="244" t="s">
        <v>45</v>
      </c>
      <c r="O103" s="47"/>
      <c r="P103" s="245">
        <f>O103*H103</f>
        <v>0</v>
      </c>
      <c r="Q103" s="245">
        <v>0</v>
      </c>
      <c r="R103" s="245">
        <f>Q103*H103</f>
        <v>0</v>
      </c>
      <c r="S103" s="245">
        <v>0</v>
      </c>
      <c r="T103" s="246">
        <f>S103*H103</f>
        <v>0</v>
      </c>
      <c r="AR103" s="24" t="s">
        <v>230</v>
      </c>
      <c r="AT103" s="24" t="s">
        <v>202</v>
      </c>
      <c r="AU103" s="24" t="s">
        <v>81</v>
      </c>
      <c r="AY103" s="24" t="s">
        <v>200</v>
      </c>
      <c r="BE103" s="247">
        <f>IF(N103="základní",J103,0)</f>
        <v>0</v>
      </c>
      <c r="BF103" s="247">
        <f>IF(N103="snížená",J103,0)</f>
        <v>0</v>
      </c>
      <c r="BG103" s="247">
        <f>IF(N103="zákl. přenesená",J103,0)</f>
        <v>0</v>
      </c>
      <c r="BH103" s="247">
        <f>IF(N103="sníž. přenesená",J103,0)</f>
        <v>0</v>
      </c>
      <c r="BI103" s="247">
        <f>IF(N103="nulová",J103,0)</f>
        <v>0</v>
      </c>
      <c r="BJ103" s="24" t="s">
        <v>81</v>
      </c>
      <c r="BK103" s="247">
        <f>ROUND(I103*H103,2)</f>
        <v>0</v>
      </c>
      <c r="BL103" s="24" t="s">
        <v>230</v>
      </c>
      <c r="BM103" s="24" t="s">
        <v>227</v>
      </c>
    </row>
    <row r="104" s="1" customFormat="1" ht="16.5" customHeight="1">
      <c r="B104" s="46"/>
      <c r="C104" s="236" t="s">
        <v>216</v>
      </c>
      <c r="D104" s="236" t="s">
        <v>202</v>
      </c>
      <c r="E104" s="237" t="s">
        <v>1748</v>
      </c>
      <c r="F104" s="238" t="s">
        <v>1749</v>
      </c>
      <c r="G104" s="239" t="s">
        <v>249</v>
      </c>
      <c r="H104" s="240">
        <v>6</v>
      </c>
      <c r="I104" s="241"/>
      <c r="J104" s="242">
        <f>ROUND(I104*H104,2)</f>
        <v>0</v>
      </c>
      <c r="K104" s="238" t="s">
        <v>746</v>
      </c>
      <c r="L104" s="72"/>
      <c r="M104" s="243" t="s">
        <v>21</v>
      </c>
      <c r="N104" s="244" t="s">
        <v>45</v>
      </c>
      <c r="O104" s="47"/>
      <c r="P104" s="245">
        <f>O104*H104</f>
        <v>0</v>
      </c>
      <c r="Q104" s="245">
        <v>0</v>
      </c>
      <c r="R104" s="245">
        <f>Q104*H104</f>
        <v>0</v>
      </c>
      <c r="S104" s="245">
        <v>0</v>
      </c>
      <c r="T104" s="246">
        <f>S104*H104</f>
        <v>0</v>
      </c>
      <c r="AR104" s="24" t="s">
        <v>230</v>
      </c>
      <c r="AT104" s="24" t="s">
        <v>202</v>
      </c>
      <c r="AU104" s="24" t="s">
        <v>81</v>
      </c>
      <c r="AY104" s="24" t="s">
        <v>200</v>
      </c>
      <c r="BE104" s="247">
        <f>IF(N104="základní",J104,0)</f>
        <v>0</v>
      </c>
      <c r="BF104" s="247">
        <f>IF(N104="snížená",J104,0)</f>
        <v>0</v>
      </c>
      <c r="BG104" s="247">
        <f>IF(N104="zákl. přenesená",J104,0)</f>
        <v>0</v>
      </c>
      <c r="BH104" s="247">
        <f>IF(N104="sníž. přenesená",J104,0)</f>
        <v>0</v>
      </c>
      <c r="BI104" s="247">
        <f>IF(N104="nulová",J104,0)</f>
        <v>0</v>
      </c>
      <c r="BJ104" s="24" t="s">
        <v>81</v>
      </c>
      <c r="BK104" s="247">
        <f>ROUND(I104*H104,2)</f>
        <v>0</v>
      </c>
      <c r="BL104" s="24" t="s">
        <v>230</v>
      </c>
      <c r="BM104" s="24" t="s">
        <v>230</v>
      </c>
    </row>
    <row r="105" s="1" customFormat="1" ht="16.5" customHeight="1">
      <c r="B105" s="46"/>
      <c r="C105" s="236" t="s">
        <v>231</v>
      </c>
      <c r="D105" s="236" t="s">
        <v>202</v>
      </c>
      <c r="E105" s="237" t="s">
        <v>1750</v>
      </c>
      <c r="F105" s="238" t="s">
        <v>1751</v>
      </c>
      <c r="G105" s="239" t="s">
        <v>249</v>
      </c>
      <c r="H105" s="240">
        <v>30</v>
      </c>
      <c r="I105" s="241"/>
      <c r="J105" s="242">
        <f>ROUND(I105*H105,2)</f>
        <v>0</v>
      </c>
      <c r="K105" s="238" t="s">
        <v>746</v>
      </c>
      <c r="L105" s="72"/>
      <c r="M105" s="243" t="s">
        <v>21</v>
      </c>
      <c r="N105" s="244" t="s">
        <v>45</v>
      </c>
      <c r="O105" s="47"/>
      <c r="P105" s="245">
        <f>O105*H105</f>
        <v>0</v>
      </c>
      <c r="Q105" s="245">
        <v>0</v>
      </c>
      <c r="R105" s="245">
        <f>Q105*H105</f>
        <v>0</v>
      </c>
      <c r="S105" s="245">
        <v>0</v>
      </c>
      <c r="T105" s="246">
        <f>S105*H105</f>
        <v>0</v>
      </c>
      <c r="AR105" s="24" t="s">
        <v>230</v>
      </c>
      <c r="AT105" s="24" t="s">
        <v>202</v>
      </c>
      <c r="AU105" s="24" t="s">
        <v>81</v>
      </c>
      <c r="AY105" s="24" t="s">
        <v>200</v>
      </c>
      <c r="BE105" s="247">
        <f>IF(N105="základní",J105,0)</f>
        <v>0</v>
      </c>
      <c r="BF105" s="247">
        <f>IF(N105="snížená",J105,0)</f>
        <v>0</v>
      </c>
      <c r="BG105" s="247">
        <f>IF(N105="zákl. přenesená",J105,0)</f>
        <v>0</v>
      </c>
      <c r="BH105" s="247">
        <f>IF(N105="sníž. přenesená",J105,0)</f>
        <v>0</v>
      </c>
      <c r="BI105" s="247">
        <f>IF(N105="nulová",J105,0)</f>
        <v>0</v>
      </c>
      <c r="BJ105" s="24" t="s">
        <v>81</v>
      </c>
      <c r="BK105" s="247">
        <f>ROUND(I105*H105,2)</f>
        <v>0</v>
      </c>
      <c r="BL105" s="24" t="s">
        <v>230</v>
      </c>
      <c r="BM105" s="24" t="s">
        <v>234</v>
      </c>
    </row>
    <row r="106" s="11" customFormat="1" ht="37.44" customHeight="1">
      <c r="B106" s="220"/>
      <c r="C106" s="221"/>
      <c r="D106" s="222" t="s">
        <v>73</v>
      </c>
      <c r="E106" s="223" t="s">
        <v>1752</v>
      </c>
      <c r="F106" s="223" t="s">
        <v>1753</v>
      </c>
      <c r="G106" s="221"/>
      <c r="H106" s="221"/>
      <c r="I106" s="224"/>
      <c r="J106" s="225">
        <f>BK106</f>
        <v>0</v>
      </c>
      <c r="K106" s="221"/>
      <c r="L106" s="226"/>
      <c r="M106" s="227"/>
      <c r="N106" s="228"/>
      <c r="O106" s="228"/>
      <c r="P106" s="229">
        <f>SUM(P107:P108)</f>
        <v>0</v>
      </c>
      <c r="Q106" s="228"/>
      <c r="R106" s="229">
        <f>SUM(R107:R108)</f>
        <v>0</v>
      </c>
      <c r="S106" s="228"/>
      <c r="T106" s="230">
        <f>SUM(T107:T108)</f>
        <v>0</v>
      </c>
      <c r="AR106" s="231" t="s">
        <v>83</v>
      </c>
      <c r="AT106" s="232" t="s">
        <v>73</v>
      </c>
      <c r="AU106" s="232" t="s">
        <v>74</v>
      </c>
      <c r="AY106" s="231" t="s">
        <v>200</v>
      </c>
      <c r="BK106" s="233">
        <f>SUM(BK107:BK108)</f>
        <v>0</v>
      </c>
    </row>
    <row r="107" s="1" customFormat="1" ht="16.5" customHeight="1">
      <c r="B107" s="46"/>
      <c r="C107" s="236" t="s">
        <v>220</v>
      </c>
      <c r="D107" s="236" t="s">
        <v>202</v>
      </c>
      <c r="E107" s="237" t="s">
        <v>1754</v>
      </c>
      <c r="F107" s="238" t="s">
        <v>1755</v>
      </c>
      <c r="G107" s="239" t="s">
        <v>249</v>
      </c>
      <c r="H107" s="240">
        <v>20</v>
      </c>
      <c r="I107" s="241"/>
      <c r="J107" s="242">
        <f>ROUND(I107*H107,2)</f>
        <v>0</v>
      </c>
      <c r="K107" s="238" t="s">
        <v>746</v>
      </c>
      <c r="L107" s="72"/>
      <c r="M107" s="243" t="s">
        <v>21</v>
      </c>
      <c r="N107" s="244" t="s">
        <v>45</v>
      </c>
      <c r="O107" s="47"/>
      <c r="P107" s="245">
        <f>O107*H107</f>
        <v>0</v>
      </c>
      <c r="Q107" s="245">
        <v>0</v>
      </c>
      <c r="R107" s="245">
        <f>Q107*H107</f>
        <v>0</v>
      </c>
      <c r="S107" s="245">
        <v>0</v>
      </c>
      <c r="T107" s="246">
        <f>S107*H107</f>
        <v>0</v>
      </c>
      <c r="AR107" s="24" t="s">
        <v>230</v>
      </c>
      <c r="AT107" s="24" t="s">
        <v>202</v>
      </c>
      <c r="AU107" s="24" t="s">
        <v>81</v>
      </c>
      <c r="AY107" s="24" t="s">
        <v>200</v>
      </c>
      <c r="BE107" s="247">
        <f>IF(N107="základní",J107,0)</f>
        <v>0</v>
      </c>
      <c r="BF107" s="247">
        <f>IF(N107="snížená",J107,0)</f>
        <v>0</v>
      </c>
      <c r="BG107" s="247">
        <f>IF(N107="zákl. přenesená",J107,0)</f>
        <v>0</v>
      </c>
      <c r="BH107" s="247">
        <f>IF(N107="sníž. přenesená",J107,0)</f>
        <v>0</v>
      </c>
      <c r="BI107" s="247">
        <f>IF(N107="nulová",J107,0)</f>
        <v>0</v>
      </c>
      <c r="BJ107" s="24" t="s">
        <v>81</v>
      </c>
      <c r="BK107" s="247">
        <f>ROUND(I107*H107,2)</f>
        <v>0</v>
      </c>
      <c r="BL107" s="24" t="s">
        <v>230</v>
      </c>
      <c r="BM107" s="24" t="s">
        <v>239</v>
      </c>
    </row>
    <row r="108" s="1" customFormat="1" ht="16.5" customHeight="1">
      <c r="B108" s="46"/>
      <c r="C108" s="236" t="s">
        <v>241</v>
      </c>
      <c r="D108" s="236" t="s">
        <v>202</v>
      </c>
      <c r="E108" s="237" t="s">
        <v>1756</v>
      </c>
      <c r="F108" s="238" t="s">
        <v>1757</v>
      </c>
      <c r="G108" s="239" t="s">
        <v>249</v>
      </c>
      <c r="H108" s="240">
        <v>20</v>
      </c>
      <c r="I108" s="241"/>
      <c r="J108" s="242">
        <f>ROUND(I108*H108,2)</f>
        <v>0</v>
      </c>
      <c r="K108" s="238" t="s">
        <v>746</v>
      </c>
      <c r="L108" s="72"/>
      <c r="M108" s="243" t="s">
        <v>21</v>
      </c>
      <c r="N108" s="244" t="s">
        <v>45</v>
      </c>
      <c r="O108" s="47"/>
      <c r="P108" s="245">
        <f>O108*H108</f>
        <v>0</v>
      </c>
      <c r="Q108" s="245">
        <v>0</v>
      </c>
      <c r="R108" s="245">
        <f>Q108*H108</f>
        <v>0</v>
      </c>
      <c r="S108" s="245">
        <v>0</v>
      </c>
      <c r="T108" s="246">
        <f>S108*H108</f>
        <v>0</v>
      </c>
      <c r="AR108" s="24" t="s">
        <v>230</v>
      </c>
      <c r="AT108" s="24" t="s">
        <v>202</v>
      </c>
      <c r="AU108" s="24" t="s">
        <v>81</v>
      </c>
      <c r="AY108" s="24" t="s">
        <v>200</v>
      </c>
      <c r="BE108" s="247">
        <f>IF(N108="základní",J108,0)</f>
        <v>0</v>
      </c>
      <c r="BF108" s="247">
        <f>IF(N108="snížená",J108,0)</f>
        <v>0</v>
      </c>
      <c r="BG108" s="247">
        <f>IF(N108="zákl. přenesená",J108,0)</f>
        <v>0</v>
      </c>
      <c r="BH108" s="247">
        <f>IF(N108="sníž. přenesená",J108,0)</f>
        <v>0</v>
      </c>
      <c r="BI108" s="247">
        <f>IF(N108="nulová",J108,0)</f>
        <v>0</v>
      </c>
      <c r="BJ108" s="24" t="s">
        <v>81</v>
      </c>
      <c r="BK108" s="247">
        <f>ROUND(I108*H108,2)</f>
        <v>0</v>
      </c>
      <c r="BL108" s="24" t="s">
        <v>230</v>
      </c>
      <c r="BM108" s="24" t="s">
        <v>244</v>
      </c>
    </row>
    <row r="109" s="11" customFormat="1" ht="37.44" customHeight="1">
      <c r="B109" s="220"/>
      <c r="C109" s="221"/>
      <c r="D109" s="222" t="s">
        <v>73</v>
      </c>
      <c r="E109" s="223" t="s">
        <v>1758</v>
      </c>
      <c r="F109" s="223" t="s">
        <v>1759</v>
      </c>
      <c r="G109" s="221"/>
      <c r="H109" s="221"/>
      <c r="I109" s="224"/>
      <c r="J109" s="225">
        <f>BK109</f>
        <v>0</v>
      </c>
      <c r="K109" s="221"/>
      <c r="L109" s="226"/>
      <c r="M109" s="227"/>
      <c r="N109" s="228"/>
      <c r="O109" s="228"/>
      <c r="P109" s="229">
        <f>SUM(P110:P111)</f>
        <v>0</v>
      </c>
      <c r="Q109" s="228"/>
      <c r="R109" s="229">
        <f>SUM(R110:R111)</f>
        <v>0</v>
      </c>
      <c r="S109" s="228"/>
      <c r="T109" s="230">
        <f>SUM(T110:T111)</f>
        <v>0</v>
      </c>
      <c r="AR109" s="231" t="s">
        <v>83</v>
      </c>
      <c r="AT109" s="232" t="s">
        <v>73</v>
      </c>
      <c r="AU109" s="232" t="s">
        <v>74</v>
      </c>
      <c r="AY109" s="231" t="s">
        <v>200</v>
      </c>
      <c r="BK109" s="233">
        <f>SUM(BK110:BK111)</f>
        <v>0</v>
      </c>
    </row>
    <row r="110" s="1" customFormat="1" ht="16.5" customHeight="1">
      <c r="B110" s="46"/>
      <c r="C110" s="236" t="s">
        <v>223</v>
      </c>
      <c r="D110" s="236" t="s">
        <v>202</v>
      </c>
      <c r="E110" s="237" t="s">
        <v>1760</v>
      </c>
      <c r="F110" s="238" t="s">
        <v>1761</v>
      </c>
      <c r="G110" s="239" t="s">
        <v>471</v>
      </c>
      <c r="H110" s="240">
        <v>2</v>
      </c>
      <c r="I110" s="241"/>
      <c r="J110" s="242">
        <f>ROUND(I110*H110,2)</f>
        <v>0</v>
      </c>
      <c r="K110" s="238" t="s">
        <v>746</v>
      </c>
      <c r="L110" s="72"/>
      <c r="M110" s="243" t="s">
        <v>21</v>
      </c>
      <c r="N110" s="244" t="s">
        <v>45</v>
      </c>
      <c r="O110" s="47"/>
      <c r="P110" s="245">
        <f>O110*H110</f>
        <v>0</v>
      </c>
      <c r="Q110" s="245">
        <v>0</v>
      </c>
      <c r="R110" s="245">
        <f>Q110*H110</f>
        <v>0</v>
      </c>
      <c r="S110" s="245">
        <v>0</v>
      </c>
      <c r="T110" s="246">
        <f>S110*H110</f>
        <v>0</v>
      </c>
      <c r="AR110" s="24" t="s">
        <v>230</v>
      </c>
      <c r="AT110" s="24" t="s">
        <v>202</v>
      </c>
      <c r="AU110" s="24" t="s">
        <v>81</v>
      </c>
      <c r="AY110" s="24" t="s">
        <v>200</v>
      </c>
      <c r="BE110" s="247">
        <f>IF(N110="základní",J110,0)</f>
        <v>0</v>
      </c>
      <c r="BF110" s="247">
        <f>IF(N110="snížená",J110,0)</f>
        <v>0</v>
      </c>
      <c r="BG110" s="247">
        <f>IF(N110="zákl. přenesená",J110,0)</f>
        <v>0</v>
      </c>
      <c r="BH110" s="247">
        <f>IF(N110="sníž. přenesená",J110,0)</f>
        <v>0</v>
      </c>
      <c r="BI110" s="247">
        <f>IF(N110="nulová",J110,0)</f>
        <v>0</v>
      </c>
      <c r="BJ110" s="24" t="s">
        <v>81</v>
      </c>
      <c r="BK110" s="247">
        <f>ROUND(I110*H110,2)</f>
        <v>0</v>
      </c>
      <c r="BL110" s="24" t="s">
        <v>230</v>
      </c>
      <c r="BM110" s="24" t="s">
        <v>250</v>
      </c>
    </row>
    <row r="111" s="1" customFormat="1" ht="16.5" customHeight="1">
      <c r="B111" s="46"/>
      <c r="C111" s="236" t="s">
        <v>256</v>
      </c>
      <c r="D111" s="236" t="s">
        <v>202</v>
      </c>
      <c r="E111" s="237" t="s">
        <v>1762</v>
      </c>
      <c r="F111" s="238" t="s">
        <v>1763</v>
      </c>
      <c r="G111" s="239" t="s">
        <v>471</v>
      </c>
      <c r="H111" s="240">
        <v>2</v>
      </c>
      <c r="I111" s="241"/>
      <c r="J111" s="242">
        <f>ROUND(I111*H111,2)</f>
        <v>0</v>
      </c>
      <c r="K111" s="238" t="s">
        <v>746</v>
      </c>
      <c r="L111" s="72"/>
      <c r="M111" s="243" t="s">
        <v>21</v>
      </c>
      <c r="N111" s="244" t="s">
        <v>45</v>
      </c>
      <c r="O111" s="47"/>
      <c r="P111" s="245">
        <f>O111*H111</f>
        <v>0</v>
      </c>
      <c r="Q111" s="245">
        <v>0</v>
      </c>
      <c r="R111" s="245">
        <f>Q111*H111</f>
        <v>0</v>
      </c>
      <c r="S111" s="245">
        <v>0</v>
      </c>
      <c r="T111" s="246">
        <f>S111*H111</f>
        <v>0</v>
      </c>
      <c r="AR111" s="24" t="s">
        <v>230</v>
      </c>
      <c r="AT111" s="24" t="s">
        <v>202</v>
      </c>
      <c r="AU111" s="24" t="s">
        <v>81</v>
      </c>
      <c r="AY111" s="24" t="s">
        <v>200</v>
      </c>
      <c r="BE111" s="247">
        <f>IF(N111="základní",J111,0)</f>
        <v>0</v>
      </c>
      <c r="BF111" s="247">
        <f>IF(N111="snížená",J111,0)</f>
        <v>0</v>
      </c>
      <c r="BG111" s="247">
        <f>IF(N111="zákl. přenesená",J111,0)</f>
        <v>0</v>
      </c>
      <c r="BH111" s="247">
        <f>IF(N111="sníž. přenesená",J111,0)</f>
        <v>0</v>
      </c>
      <c r="BI111" s="247">
        <f>IF(N111="nulová",J111,0)</f>
        <v>0</v>
      </c>
      <c r="BJ111" s="24" t="s">
        <v>81</v>
      </c>
      <c r="BK111" s="247">
        <f>ROUND(I111*H111,2)</f>
        <v>0</v>
      </c>
      <c r="BL111" s="24" t="s">
        <v>230</v>
      </c>
      <c r="BM111" s="24" t="s">
        <v>259</v>
      </c>
    </row>
    <row r="112" s="11" customFormat="1" ht="37.44" customHeight="1">
      <c r="B112" s="220"/>
      <c r="C112" s="221"/>
      <c r="D112" s="222" t="s">
        <v>73</v>
      </c>
      <c r="E112" s="223" t="s">
        <v>1764</v>
      </c>
      <c r="F112" s="223" t="s">
        <v>1765</v>
      </c>
      <c r="G112" s="221"/>
      <c r="H112" s="221"/>
      <c r="I112" s="224"/>
      <c r="J112" s="225">
        <f>BK112</f>
        <v>0</v>
      </c>
      <c r="K112" s="221"/>
      <c r="L112" s="226"/>
      <c r="M112" s="227"/>
      <c r="N112" s="228"/>
      <c r="O112" s="228"/>
      <c r="P112" s="229">
        <f>P113</f>
        <v>0</v>
      </c>
      <c r="Q112" s="228"/>
      <c r="R112" s="229">
        <f>R113</f>
        <v>0</v>
      </c>
      <c r="S112" s="228"/>
      <c r="T112" s="230">
        <f>T113</f>
        <v>0</v>
      </c>
      <c r="AR112" s="231" t="s">
        <v>83</v>
      </c>
      <c r="AT112" s="232" t="s">
        <v>73</v>
      </c>
      <c r="AU112" s="232" t="s">
        <v>74</v>
      </c>
      <c r="AY112" s="231" t="s">
        <v>200</v>
      </c>
      <c r="BK112" s="233">
        <f>BK113</f>
        <v>0</v>
      </c>
    </row>
    <row r="113" s="1" customFormat="1" ht="16.5" customHeight="1">
      <c r="B113" s="46"/>
      <c r="C113" s="236" t="s">
        <v>227</v>
      </c>
      <c r="D113" s="236" t="s">
        <v>202</v>
      </c>
      <c r="E113" s="237" t="s">
        <v>1766</v>
      </c>
      <c r="F113" s="238" t="s">
        <v>1767</v>
      </c>
      <c r="G113" s="239" t="s">
        <v>534</v>
      </c>
      <c r="H113" s="240">
        <v>15</v>
      </c>
      <c r="I113" s="241"/>
      <c r="J113" s="242">
        <f>ROUND(I113*H113,2)</f>
        <v>0</v>
      </c>
      <c r="K113" s="238" t="s">
        <v>746</v>
      </c>
      <c r="L113" s="72"/>
      <c r="M113" s="243" t="s">
        <v>21</v>
      </c>
      <c r="N113" s="281" t="s">
        <v>45</v>
      </c>
      <c r="O113" s="282"/>
      <c r="P113" s="283">
        <f>O113*H113</f>
        <v>0</v>
      </c>
      <c r="Q113" s="283">
        <v>0</v>
      </c>
      <c r="R113" s="283">
        <f>Q113*H113</f>
        <v>0</v>
      </c>
      <c r="S113" s="283">
        <v>0</v>
      </c>
      <c r="T113" s="284">
        <f>S113*H113</f>
        <v>0</v>
      </c>
      <c r="AR113" s="24" t="s">
        <v>230</v>
      </c>
      <c r="AT113" s="24" t="s">
        <v>202</v>
      </c>
      <c r="AU113" s="24" t="s">
        <v>81</v>
      </c>
      <c r="AY113" s="24" t="s">
        <v>200</v>
      </c>
      <c r="BE113" s="247">
        <f>IF(N113="základní",J113,0)</f>
        <v>0</v>
      </c>
      <c r="BF113" s="247">
        <f>IF(N113="snížená",J113,0)</f>
        <v>0</v>
      </c>
      <c r="BG113" s="247">
        <f>IF(N113="zákl. přenesená",J113,0)</f>
        <v>0</v>
      </c>
      <c r="BH113" s="247">
        <f>IF(N113="sníž. přenesená",J113,0)</f>
        <v>0</v>
      </c>
      <c r="BI113" s="247">
        <f>IF(N113="nulová",J113,0)</f>
        <v>0</v>
      </c>
      <c r="BJ113" s="24" t="s">
        <v>81</v>
      </c>
      <c r="BK113" s="247">
        <f>ROUND(I113*H113,2)</f>
        <v>0</v>
      </c>
      <c r="BL113" s="24" t="s">
        <v>230</v>
      </c>
      <c r="BM113" s="24" t="s">
        <v>263</v>
      </c>
    </row>
    <row r="114" s="1" customFormat="1" ht="6.96" customHeight="1">
      <c r="B114" s="67"/>
      <c r="C114" s="68"/>
      <c r="D114" s="68"/>
      <c r="E114" s="68"/>
      <c r="F114" s="68"/>
      <c r="G114" s="68"/>
      <c r="H114" s="68"/>
      <c r="I114" s="179"/>
      <c r="J114" s="68"/>
      <c r="K114" s="68"/>
      <c r="L114" s="72"/>
    </row>
  </sheetData>
  <sheetProtection sheet="1" autoFilter="0" formatColumns="0" formatRows="0" objects="1" scenarios="1" spinCount="100000" saltValue="D4CQlwqewzMFB9adV2XwMi9NuiKocx+KjoVgVESwenRVT7AfWng3MRjjKXuwOIUyb2qymvSqEdtRet565C61RQ==" hashValue="LKdVciGeZaiQ9GepEodaEjCmPLWFjtAPJYfvg93dBJgMfNDIsswI6DL2Af/+jWWklqQlYC0SlhWuwxescT82KA==" algorithmName="SHA-512" password="CC35"/>
  <autoFilter ref="C93:K113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80:H80"/>
    <mergeCell ref="E84:H84"/>
    <mergeCell ref="E82:H82"/>
    <mergeCell ref="E86:H86"/>
    <mergeCell ref="G1:H1"/>
    <mergeCell ref="L2:V2"/>
  </mergeCells>
  <hyperlinks>
    <hyperlink ref="F1:G1" location="C2" display="1) Krycí list soupisu"/>
    <hyperlink ref="G1:H1" location="C62" display="2) Rekapitulace"/>
    <hyperlink ref="J1" location="C93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50"/>
      <c r="C1" s="150"/>
      <c r="D1" s="151" t="s">
        <v>1</v>
      </c>
      <c r="E1" s="150"/>
      <c r="F1" s="152" t="s">
        <v>151</v>
      </c>
      <c r="G1" s="152" t="s">
        <v>152</v>
      </c>
      <c r="H1" s="152"/>
      <c r="I1" s="153"/>
      <c r="J1" s="152" t="s">
        <v>153</v>
      </c>
      <c r="K1" s="151" t="s">
        <v>154</v>
      </c>
      <c r="L1" s="152" t="s">
        <v>155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125</v>
      </c>
    </row>
    <row r="3" ht="6.96" customHeight="1">
      <c r="B3" s="25"/>
      <c r="C3" s="26"/>
      <c r="D3" s="26"/>
      <c r="E3" s="26"/>
      <c r="F3" s="26"/>
      <c r="G3" s="26"/>
      <c r="H3" s="26"/>
      <c r="I3" s="154"/>
      <c r="J3" s="26"/>
      <c r="K3" s="27"/>
      <c r="AT3" s="24" t="s">
        <v>83</v>
      </c>
    </row>
    <row r="4" ht="36.96" customHeight="1">
      <c r="B4" s="28"/>
      <c r="C4" s="29"/>
      <c r="D4" s="30" t="s">
        <v>156</v>
      </c>
      <c r="E4" s="29"/>
      <c r="F4" s="29"/>
      <c r="G4" s="29"/>
      <c r="H4" s="29"/>
      <c r="I4" s="155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5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5"/>
      <c r="J6" s="29"/>
      <c r="K6" s="31"/>
    </row>
    <row r="7" ht="16.5" customHeight="1">
      <c r="B7" s="28"/>
      <c r="C7" s="29"/>
      <c r="D7" s="29"/>
      <c r="E7" s="156" t="str">
        <f>'Rekapitulace stavby'!K6</f>
        <v>Park pod Vlašským dvorem-op</v>
      </c>
      <c r="F7" s="40"/>
      <c r="G7" s="40"/>
      <c r="H7" s="40"/>
      <c r="I7" s="155"/>
      <c r="J7" s="29"/>
      <c r="K7" s="31"/>
    </row>
    <row r="8">
      <c r="B8" s="28"/>
      <c r="C8" s="29"/>
      <c r="D8" s="40" t="s">
        <v>157</v>
      </c>
      <c r="E8" s="29"/>
      <c r="F8" s="29"/>
      <c r="G8" s="29"/>
      <c r="H8" s="29"/>
      <c r="I8" s="155"/>
      <c r="J8" s="29"/>
      <c r="K8" s="31"/>
    </row>
    <row r="9" s="1" customFormat="1" ht="16.5" customHeight="1">
      <c r="B9" s="46"/>
      <c r="C9" s="47"/>
      <c r="D9" s="47"/>
      <c r="E9" s="156" t="s">
        <v>158</v>
      </c>
      <c r="F9" s="47"/>
      <c r="G9" s="47"/>
      <c r="H9" s="47"/>
      <c r="I9" s="157"/>
      <c r="J9" s="47"/>
      <c r="K9" s="51"/>
    </row>
    <row r="10" s="1" customFormat="1">
      <c r="B10" s="46"/>
      <c r="C10" s="47"/>
      <c r="D10" s="40" t="s">
        <v>159</v>
      </c>
      <c r="E10" s="47"/>
      <c r="F10" s="47"/>
      <c r="G10" s="47"/>
      <c r="H10" s="47"/>
      <c r="I10" s="157"/>
      <c r="J10" s="47"/>
      <c r="K10" s="51"/>
    </row>
    <row r="11" s="1" customFormat="1" ht="36.96" customHeight="1">
      <c r="B11" s="46"/>
      <c r="C11" s="47"/>
      <c r="D11" s="47"/>
      <c r="E11" s="158" t="s">
        <v>1768</v>
      </c>
      <c r="F11" s="47"/>
      <c r="G11" s="47"/>
      <c r="H11" s="47"/>
      <c r="I11" s="157"/>
      <c r="J11" s="47"/>
      <c r="K11" s="51"/>
    </row>
    <row r="12" s="1" customFormat="1">
      <c r="B12" s="46"/>
      <c r="C12" s="47"/>
      <c r="D12" s="47"/>
      <c r="E12" s="47"/>
      <c r="F12" s="47"/>
      <c r="G12" s="47"/>
      <c r="H12" s="47"/>
      <c r="I12" s="157"/>
      <c r="J12" s="47"/>
      <c r="K12" s="51"/>
    </row>
    <row r="13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9" t="s">
        <v>22</v>
      </c>
      <c r="J13" s="35" t="s">
        <v>21</v>
      </c>
      <c r="K13" s="51"/>
    </row>
    <row r="14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9" t="s">
        <v>25</v>
      </c>
      <c r="J14" s="160" t="str">
        <f>'Rekapitulace stavby'!AN8</f>
        <v>9. 11. 2017</v>
      </c>
      <c r="K14" s="51"/>
    </row>
    <row r="15" s="1" customFormat="1" ht="10.8" customHeight="1">
      <c r="B15" s="46"/>
      <c r="C15" s="47"/>
      <c r="D15" s="47"/>
      <c r="E15" s="47"/>
      <c r="F15" s="47"/>
      <c r="G15" s="47"/>
      <c r="H15" s="47"/>
      <c r="I15" s="157"/>
      <c r="J15" s="47"/>
      <c r="K15" s="51"/>
    </row>
    <row r="16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9" t="s">
        <v>28</v>
      </c>
      <c r="J16" s="35" t="s">
        <v>29</v>
      </c>
      <c r="K16" s="51"/>
    </row>
    <row r="17" s="1" customFormat="1" ht="18" customHeight="1">
      <c r="B17" s="46"/>
      <c r="C17" s="47"/>
      <c r="D17" s="47"/>
      <c r="E17" s="35" t="s">
        <v>30</v>
      </c>
      <c r="F17" s="47"/>
      <c r="G17" s="47"/>
      <c r="H17" s="47"/>
      <c r="I17" s="159" t="s">
        <v>31</v>
      </c>
      <c r="J17" s="35" t="s">
        <v>32</v>
      </c>
      <c r="K17" s="51"/>
    </row>
    <row r="18" s="1" customFormat="1" ht="6.96" customHeight="1">
      <c r="B18" s="46"/>
      <c r="C18" s="47"/>
      <c r="D18" s="47"/>
      <c r="E18" s="47"/>
      <c r="F18" s="47"/>
      <c r="G18" s="47"/>
      <c r="H18" s="47"/>
      <c r="I18" s="157"/>
      <c r="J18" s="47"/>
      <c r="K18" s="51"/>
    </row>
    <row r="19" s="1" customFormat="1" ht="14.4" customHeight="1">
      <c r="B19" s="46"/>
      <c r="C19" s="47"/>
      <c r="D19" s="40" t="s">
        <v>33</v>
      </c>
      <c r="E19" s="47"/>
      <c r="F19" s="47"/>
      <c r="G19" s="47"/>
      <c r="H19" s="47"/>
      <c r="I19" s="159" t="s">
        <v>28</v>
      </c>
      <c r="J19" s="35" t="str">
        <f>IF('Rekapitulace stavby'!AN13="Vyplň údaj","",IF('Rekapitulace stavby'!AN13="","",'Rekapitulace stavby'!AN13))</f>
        <v/>
      </c>
      <c r="K19" s="51"/>
    </row>
    <row r="20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9" t="s">
        <v>31</v>
      </c>
      <c r="J20" s="35" t="str">
        <f>IF('Rekapitulace stavby'!AN14="Vyplň údaj","",IF('Rekapitulace stavby'!AN14="","",'Rekapitulace stavby'!AN14))</f>
        <v/>
      </c>
      <c r="K20" s="51"/>
    </row>
    <row r="21" s="1" customFormat="1" ht="6.96" customHeight="1">
      <c r="B21" s="46"/>
      <c r="C21" s="47"/>
      <c r="D21" s="47"/>
      <c r="E21" s="47"/>
      <c r="F21" s="47"/>
      <c r="G21" s="47"/>
      <c r="H21" s="47"/>
      <c r="I21" s="157"/>
      <c r="J21" s="47"/>
      <c r="K21" s="51"/>
    </row>
    <row r="22" s="1" customFormat="1" ht="14.4" customHeight="1">
      <c r="B22" s="46"/>
      <c r="C22" s="47"/>
      <c r="D22" s="40" t="s">
        <v>35</v>
      </c>
      <c r="E22" s="47"/>
      <c r="F22" s="47"/>
      <c r="G22" s="47"/>
      <c r="H22" s="47"/>
      <c r="I22" s="159" t="s">
        <v>28</v>
      </c>
      <c r="J22" s="35" t="str">
        <f>IF('Rekapitulace stavby'!AN16="","",'Rekapitulace stavby'!AN16)</f>
        <v/>
      </c>
      <c r="K22" s="51"/>
    </row>
    <row r="23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9" t="s">
        <v>31</v>
      </c>
      <c r="J23" s="35" t="str">
        <f>IF('Rekapitulace stavby'!AN17="","",'Rekapitulace stavby'!AN17)</f>
        <v/>
      </c>
      <c r="K23" s="51"/>
    </row>
    <row r="24" s="1" customFormat="1" ht="6.96" customHeight="1">
      <c r="B24" s="46"/>
      <c r="C24" s="47"/>
      <c r="D24" s="47"/>
      <c r="E24" s="47"/>
      <c r="F24" s="47"/>
      <c r="G24" s="47"/>
      <c r="H24" s="47"/>
      <c r="I24" s="157"/>
      <c r="J24" s="47"/>
      <c r="K24" s="51"/>
    </row>
    <row r="25" s="1" customFormat="1" ht="14.4" customHeight="1">
      <c r="B25" s="46"/>
      <c r="C25" s="47"/>
      <c r="D25" s="40" t="s">
        <v>38</v>
      </c>
      <c r="E25" s="47"/>
      <c r="F25" s="47"/>
      <c r="G25" s="47"/>
      <c r="H25" s="47"/>
      <c r="I25" s="157"/>
      <c r="J25" s="47"/>
      <c r="K25" s="51"/>
    </row>
    <row r="26" s="7" customFormat="1" ht="71.25" customHeight="1">
      <c r="B26" s="161"/>
      <c r="C26" s="162"/>
      <c r="D26" s="162"/>
      <c r="E26" s="44" t="s">
        <v>39</v>
      </c>
      <c r="F26" s="44"/>
      <c r="G26" s="44"/>
      <c r="H26" s="44"/>
      <c r="I26" s="163"/>
      <c r="J26" s="162"/>
      <c r="K26" s="164"/>
    </row>
    <row r="27" s="1" customFormat="1" ht="6.96" customHeight="1">
      <c r="B27" s="46"/>
      <c r="C27" s="47"/>
      <c r="D27" s="47"/>
      <c r="E27" s="47"/>
      <c r="F27" s="47"/>
      <c r="G27" s="47"/>
      <c r="H27" s="47"/>
      <c r="I27" s="157"/>
      <c r="J27" s="47"/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65"/>
      <c r="J28" s="106"/>
      <c r="K28" s="166"/>
    </row>
    <row r="29" s="1" customFormat="1" ht="25.44" customHeight="1">
      <c r="B29" s="46"/>
      <c r="C29" s="47"/>
      <c r="D29" s="167" t="s">
        <v>40</v>
      </c>
      <c r="E29" s="47"/>
      <c r="F29" s="47"/>
      <c r="G29" s="47"/>
      <c r="H29" s="47"/>
      <c r="I29" s="157"/>
      <c r="J29" s="168">
        <f>ROUND(J104,2)</f>
        <v>0</v>
      </c>
      <c r="K29" s="51"/>
    </row>
    <row r="30" s="1" customFormat="1" ht="6.96" customHeight="1">
      <c r="B30" s="46"/>
      <c r="C30" s="47"/>
      <c r="D30" s="106"/>
      <c r="E30" s="106"/>
      <c r="F30" s="106"/>
      <c r="G30" s="106"/>
      <c r="H30" s="106"/>
      <c r="I30" s="165"/>
      <c r="J30" s="106"/>
      <c r="K30" s="166"/>
    </row>
    <row r="31" s="1" customFormat="1" ht="14.4" customHeight="1">
      <c r="B31" s="46"/>
      <c r="C31" s="47"/>
      <c r="D31" s="47"/>
      <c r="E31" s="47"/>
      <c r="F31" s="52" t="s">
        <v>42</v>
      </c>
      <c r="G31" s="47"/>
      <c r="H31" s="47"/>
      <c r="I31" s="169" t="s">
        <v>41</v>
      </c>
      <c r="J31" s="52" t="s">
        <v>43</v>
      </c>
      <c r="K31" s="51"/>
    </row>
    <row r="32" s="1" customFormat="1" ht="14.4" customHeight="1">
      <c r="B32" s="46"/>
      <c r="C32" s="47"/>
      <c r="D32" s="55" t="s">
        <v>44</v>
      </c>
      <c r="E32" s="55" t="s">
        <v>45</v>
      </c>
      <c r="F32" s="170">
        <f>ROUND(SUM(BE104:BE245), 2)</f>
        <v>0</v>
      </c>
      <c r="G32" s="47"/>
      <c r="H32" s="47"/>
      <c r="I32" s="171">
        <v>0.20999999999999999</v>
      </c>
      <c r="J32" s="170">
        <f>ROUND(ROUND((SUM(BE104:BE245)), 2)*I32, 2)</f>
        <v>0</v>
      </c>
      <c r="K32" s="51"/>
    </row>
    <row r="33" s="1" customFormat="1" ht="14.4" customHeight="1">
      <c r="B33" s="46"/>
      <c r="C33" s="47"/>
      <c r="D33" s="47"/>
      <c r="E33" s="55" t="s">
        <v>46</v>
      </c>
      <c r="F33" s="170">
        <f>ROUND(SUM(BF104:BF245), 2)</f>
        <v>0</v>
      </c>
      <c r="G33" s="47"/>
      <c r="H33" s="47"/>
      <c r="I33" s="171">
        <v>0.14999999999999999</v>
      </c>
      <c r="J33" s="170">
        <f>ROUND(ROUND((SUM(BF104:BF245)), 2)*I33, 2)</f>
        <v>0</v>
      </c>
      <c r="K33" s="51"/>
    </row>
    <row r="34" hidden="1" s="1" customFormat="1" ht="14.4" customHeight="1">
      <c r="B34" s="46"/>
      <c r="C34" s="47"/>
      <c r="D34" s="47"/>
      <c r="E34" s="55" t="s">
        <v>47</v>
      </c>
      <c r="F34" s="170">
        <f>ROUND(SUM(BG104:BG245), 2)</f>
        <v>0</v>
      </c>
      <c r="G34" s="47"/>
      <c r="H34" s="47"/>
      <c r="I34" s="171">
        <v>0.20999999999999999</v>
      </c>
      <c r="J34" s="170">
        <v>0</v>
      </c>
      <c r="K34" s="51"/>
    </row>
    <row r="35" hidden="1" s="1" customFormat="1" ht="14.4" customHeight="1">
      <c r="B35" s="46"/>
      <c r="C35" s="47"/>
      <c r="D35" s="47"/>
      <c r="E35" s="55" t="s">
        <v>48</v>
      </c>
      <c r="F35" s="170">
        <f>ROUND(SUM(BH104:BH245), 2)</f>
        <v>0</v>
      </c>
      <c r="G35" s="47"/>
      <c r="H35" s="47"/>
      <c r="I35" s="171">
        <v>0.14999999999999999</v>
      </c>
      <c r="J35" s="170">
        <v>0</v>
      </c>
      <c r="K35" s="51"/>
    </row>
    <row r="36" hidden="1" s="1" customFormat="1" ht="14.4" customHeight="1">
      <c r="B36" s="46"/>
      <c r="C36" s="47"/>
      <c r="D36" s="47"/>
      <c r="E36" s="55" t="s">
        <v>49</v>
      </c>
      <c r="F36" s="170">
        <f>ROUND(SUM(BI104:BI245), 2)</f>
        <v>0</v>
      </c>
      <c r="G36" s="47"/>
      <c r="H36" s="47"/>
      <c r="I36" s="171">
        <v>0</v>
      </c>
      <c r="J36" s="170">
        <v>0</v>
      </c>
      <c r="K36" s="51"/>
    </row>
    <row r="37" s="1" customFormat="1" ht="6.96" customHeight="1">
      <c r="B37" s="46"/>
      <c r="C37" s="47"/>
      <c r="D37" s="47"/>
      <c r="E37" s="47"/>
      <c r="F37" s="47"/>
      <c r="G37" s="47"/>
      <c r="H37" s="47"/>
      <c r="I37" s="157"/>
      <c r="J37" s="47"/>
      <c r="K37" s="51"/>
    </row>
    <row r="38" s="1" customFormat="1" ht="25.44" customHeight="1">
      <c r="B38" s="46"/>
      <c r="C38" s="172"/>
      <c r="D38" s="173" t="s">
        <v>50</v>
      </c>
      <c r="E38" s="98"/>
      <c r="F38" s="98"/>
      <c r="G38" s="174" t="s">
        <v>51</v>
      </c>
      <c r="H38" s="175" t="s">
        <v>52</v>
      </c>
      <c r="I38" s="176"/>
      <c r="J38" s="177">
        <f>SUM(J29:J36)</f>
        <v>0</v>
      </c>
      <c r="K38" s="178"/>
    </row>
    <row r="39" s="1" customFormat="1" ht="14.4" customHeight="1">
      <c r="B39" s="67"/>
      <c r="C39" s="68"/>
      <c r="D39" s="68"/>
      <c r="E39" s="68"/>
      <c r="F39" s="68"/>
      <c r="G39" s="68"/>
      <c r="H39" s="68"/>
      <c r="I39" s="179"/>
      <c r="J39" s="68"/>
      <c r="K39" s="69"/>
    </row>
    <row r="43" s="1" customFormat="1" ht="6.96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="1" customFormat="1" ht="36.96" customHeight="1">
      <c r="B44" s="46"/>
      <c r="C44" s="30" t="s">
        <v>161</v>
      </c>
      <c r="D44" s="47"/>
      <c r="E44" s="47"/>
      <c r="F44" s="47"/>
      <c r="G44" s="47"/>
      <c r="H44" s="47"/>
      <c r="I44" s="157"/>
      <c r="J44" s="47"/>
      <c r="K44" s="51"/>
    </row>
    <row r="45" s="1" customFormat="1" ht="6.96" customHeight="1">
      <c r="B45" s="46"/>
      <c r="C45" s="47"/>
      <c r="D45" s="47"/>
      <c r="E45" s="47"/>
      <c r="F45" s="47"/>
      <c r="G45" s="47"/>
      <c r="H45" s="47"/>
      <c r="I45" s="157"/>
      <c r="J45" s="47"/>
      <c r="K45" s="51"/>
    </row>
    <row r="46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7"/>
      <c r="J46" s="47"/>
      <c r="K46" s="51"/>
    </row>
    <row r="47" s="1" customFormat="1" ht="16.5" customHeight="1">
      <c r="B47" s="46"/>
      <c r="C47" s="47"/>
      <c r="D47" s="47"/>
      <c r="E47" s="156" t="str">
        <f>E7</f>
        <v>Park pod Vlašským dvorem-op</v>
      </c>
      <c r="F47" s="40"/>
      <c r="G47" s="40"/>
      <c r="H47" s="40"/>
      <c r="I47" s="157"/>
      <c r="J47" s="47"/>
      <c r="K47" s="51"/>
    </row>
    <row r="48">
      <c r="B48" s="28"/>
      <c r="C48" s="40" t="s">
        <v>157</v>
      </c>
      <c r="D48" s="29"/>
      <c r="E48" s="29"/>
      <c r="F48" s="29"/>
      <c r="G48" s="29"/>
      <c r="H48" s="29"/>
      <c r="I48" s="155"/>
      <c r="J48" s="29"/>
      <c r="K48" s="31"/>
    </row>
    <row r="49" s="1" customFormat="1" ht="16.5" customHeight="1">
      <c r="B49" s="46"/>
      <c r="C49" s="47"/>
      <c r="D49" s="47"/>
      <c r="E49" s="156" t="s">
        <v>158</v>
      </c>
      <c r="F49" s="47"/>
      <c r="G49" s="47"/>
      <c r="H49" s="47"/>
      <c r="I49" s="157"/>
      <c r="J49" s="47"/>
      <c r="K49" s="51"/>
    </row>
    <row r="50" s="1" customFormat="1" ht="14.4" customHeight="1">
      <c r="B50" s="46"/>
      <c r="C50" s="40" t="s">
        <v>159</v>
      </c>
      <c r="D50" s="47"/>
      <c r="E50" s="47"/>
      <c r="F50" s="47"/>
      <c r="G50" s="47"/>
      <c r="H50" s="47"/>
      <c r="I50" s="157"/>
      <c r="J50" s="47"/>
      <c r="K50" s="51"/>
    </row>
    <row r="51" s="1" customFormat="1" ht="17.25" customHeight="1">
      <c r="B51" s="46"/>
      <c r="C51" s="47"/>
      <c r="D51" s="47"/>
      <c r="E51" s="158" t="str">
        <f>E11</f>
        <v>06Z - SO 06 WC Pacákovy sady</v>
      </c>
      <c r="F51" s="47"/>
      <c r="G51" s="47"/>
      <c r="H51" s="47"/>
      <c r="I51" s="157"/>
      <c r="J51" s="47"/>
      <c r="K51" s="51"/>
    </row>
    <row r="52" s="1" customFormat="1" ht="6.96" customHeight="1">
      <c r="B52" s="46"/>
      <c r="C52" s="47"/>
      <c r="D52" s="47"/>
      <c r="E52" s="47"/>
      <c r="F52" s="47"/>
      <c r="G52" s="47"/>
      <c r="H52" s="47"/>
      <c r="I52" s="157"/>
      <c r="J52" s="47"/>
      <c r="K52" s="51"/>
    </row>
    <row r="53" s="1" customFormat="1" ht="18" customHeight="1">
      <c r="B53" s="46"/>
      <c r="C53" s="40" t="s">
        <v>23</v>
      </c>
      <c r="D53" s="47"/>
      <c r="E53" s="47"/>
      <c r="F53" s="35" t="str">
        <f>F14</f>
        <v>Kutná Hora</v>
      </c>
      <c r="G53" s="47"/>
      <c r="H53" s="47"/>
      <c r="I53" s="159" t="s">
        <v>25</v>
      </c>
      <c r="J53" s="160" t="str">
        <f>IF(J14="","",J14)</f>
        <v>9. 11. 2017</v>
      </c>
      <c r="K53" s="51"/>
    </row>
    <row r="54" s="1" customFormat="1" ht="6.96" customHeight="1">
      <c r="B54" s="46"/>
      <c r="C54" s="47"/>
      <c r="D54" s="47"/>
      <c r="E54" s="47"/>
      <c r="F54" s="47"/>
      <c r="G54" s="47"/>
      <c r="H54" s="47"/>
      <c r="I54" s="157"/>
      <c r="J54" s="47"/>
      <c r="K54" s="51"/>
    </row>
    <row r="55" s="1" customFormat="1">
      <c r="B55" s="46"/>
      <c r="C55" s="40" t="s">
        <v>27</v>
      </c>
      <c r="D55" s="47"/>
      <c r="E55" s="47"/>
      <c r="F55" s="35" t="str">
        <f>E17</f>
        <v>Město Kutná Hora, Havlíčkovo nám. 552</v>
      </c>
      <c r="G55" s="47"/>
      <c r="H55" s="47"/>
      <c r="I55" s="159" t="s">
        <v>35</v>
      </c>
      <c r="J55" s="44" t="str">
        <f>E23</f>
        <v xml:space="preserve"> </v>
      </c>
      <c r="K55" s="51"/>
    </row>
    <row r="56" s="1" customFormat="1" ht="14.4" customHeight="1">
      <c r="B56" s="46"/>
      <c r="C56" s="40" t="s">
        <v>33</v>
      </c>
      <c r="D56" s="47"/>
      <c r="E56" s="47"/>
      <c r="F56" s="35" t="str">
        <f>IF(E20="","",E20)</f>
        <v/>
      </c>
      <c r="G56" s="47"/>
      <c r="H56" s="47"/>
      <c r="I56" s="157"/>
      <c r="J56" s="184"/>
      <c r="K56" s="51"/>
    </row>
    <row r="57" s="1" customFormat="1" ht="10.32" customHeight="1">
      <c r="B57" s="46"/>
      <c r="C57" s="47"/>
      <c r="D57" s="47"/>
      <c r="E57" s="47"/>
      <c r="F57" s="47"/>
      <c r="G57" s="47"/>
      <c r="H57" s="47"/>
      <c r="I57" s="157"/>
      <c r="J57" s="47"/>
      <c r="K57" s="51"/>
    </row>
    <row r="58" s="1" customFormat="1" ht="29.28" customHeight="1">
      <c r="B58" s="46"/>
      <c r="C58" s="185" t="s">
        <v>162</v>
      </c>
      <c r="D58" s="172"/>
      <c r="E58" s="172"/>
      <c r="F58" s="172"/>
      <c r="G58" s="172"/>
      <c r="H58" s="172"/>
      <c r="I58" s="186"/>
      <c r="J58" s="187" t="s">
        <v>163</v>
      </c>
      <c r="K58" s="188"/>
    </row>
    <row r="59" s="1" customFormat="1" ht="10.32" customHeight="1">
      <c r="B59" s="46"/>
      <c r="C59" s="47"/>
      <c r="D59" s="47"/>
      <c r="E59" s="47"/>
      <c r="F59" s="47"/>
      <c r="G59" s="47"/>
      <c r="H59" s="47"/>
      <c r="I59" s="157"/>
      <c r="J59" s="47"/>
      <c r="K59" s="51"/>
    </row>
    <row r="60" s="1" customFormat="1" ht="29.28" customHeight="1">
      <c r="B60" s="46"/>
      <c r="C60" s="189" t="s">
        <v>164</v>
      </c>
      <c r="D60" s="47"/>
      <c r="E60" s="47"/>
      <c r="F60" s="47"/>
      <c r="G60" s="47"/>
      <c r="H60" s="47"/>
      <c r="I60" s="157"/>
      <c r="J60" s="168">
        <f>J104</f>
        <v>0</v>
      </c>
      <c r="K60" s="51"/>
      <c r="AU60" s="24" t="s">
        <v>165</v>
      </c>
    </row>
    <row r="61" s="8" customFormat="1" ht="24.96" customHeight="1">
      <c r="B61" s="190"/>
      <c r="C61" s="191"/>
      <c r="D61" s="192" t="s">
        <v>1769</v>
      </c>
      <c r="E61" s="193"/>
      <c r="F61" s="193"/>
      <c r="G61" s="193"/>
      <c r="H61" s="193"/>
      <c r="I61" s="194"/>
      <c r="J61" s="195">
        <f>J105</f>
        <v>0</v>
      </c>
      <c r="K61" s="196"/>
    </row>
    <row r="62" s="8" customFormat="1" ht="24.96" customHeight="1">
      <c r="B62" s="190"/>
      <c r="C62" s="191"/>
      <c r="D62" s="192" t="s">
        <v>1770</v>
      </c>
      <c r="E62" s="193"/>
      <c r="F62" s="193"/>
      <c r="G62" s="193"/>
      <c r="H62" s="193"/>
      <c r="I62" s="194"/>
      <c r="J62" s="195">
        <f>J114</f>
        <v>0</v>
      </c>
      <c r="K62" s="196"/>
    </row>
    <row r="63" s="8" customFormat="1" ht="24.96" customHeight="1">
      <c r="B63" s="190"/>
      <c r="C63" s="191"/>
      <c r="D63" s="192" t="s">
        <v>1771</v>
      </c>
      <c r="E63" s="193"/>
      <c r="F63" s="193"/>
      <c r="G63" s="193"/>
      <c r="H63" s="193"/>
      <c r="I63" s="194"/>
      <c r="J63" s="195">
        <f>J119</f>
        <v>0</v>
      </c>
      <c r="K63" s="196"/>
    </row>
    <row r="64" s="8" customFormat="1" ht="24.96" customHeight="1">
      <c r="B64" s="190"/>
      <c r="C64" s="191"/>
      <c r="D64" s="192" t="s">
        <v>1772</v>
      </c>
      <c r="E64" s="193"/>
      <c r="F64" s="193"/>
      <c r="G64" s="193"/>
      <c r="H64" s="193"/>
      <c r="I64" s="194"/>
      <c r="J64" s="195">
        <f>J124</f>
        <v>0</v>
      </c>
      <c r="K64" s="196"/>
    </row>
    <row r="65" s="8" customFormat="1" ht="24.96" customHeight="1">
      <c r="B65" s="190"/>
      <c r="C65" s="191"/>
      <c r="D65" s="192" t="s">
        <v>1773</v>
      </c>
      <c r="E65" s="193"/>
      <c r="F65" s="193"/>
      <c r="G65" s="193"/>
      <c r="H65" s="193"/>
      <c r="I65" s="194"/>
      <c r="J65" s="195">
        <f>J130</f>
        <v>0</v>
      </c>
      <c r="K65" s="196"/>
    </row>
    <row r="66" s="8" customFormat="1" ht="24.96" customHeight="1">
      <c r="B66" s="190"/>
      <c r="C66" s="191"/>
      <c r="D66" s="192" t="s">
        <v>1774</v>
      </c>
      <c r="E66" s="193"/>
      <c r="F66" s="193"/>
      <c r="G66" s="193"/>
      <c r="H66" s="193"/>
      <c r="I66" s="194"/>
      <c r="J66" s="195">
        <f>J143</f>
        <v>0</v>
      </c>
      <c r="K66" s="196"/>
    </row>
    <row r="67" s="8" customFormat="1" ht="24.96" customHeight="1">
      <c r="B67" s="190"/>
      <c r="C67" s="191"/>
      <c r="D67" s="192" t="s">
        <v>1775</v>
      </c>
      <c r="E67" s="193"/>
      <c r="F67" s="193"/>
      <c r="G67" s="193"/>
      <c r="H67" s="193"/>
      <c r="I67" s="194"/>
      <c r="J67" s="195">
        <f>J155</f>
        <v>0</v>
      </c>
      <c r="K67" s="196"/>
    </row>
    <row r="68" s="8" customFormat="1" ht="24.96" customHeight="1">
      <c r="B68" s="190"/>
      <c r="C68" s="191"/>
      <c r="D68" s="192" t="s">
        <v>1776</v>
      </c>
      <c r="E68" s="193"/>
      <c r="F68" s="193"/>
      <c r="G68" s="193"/>
      <c r="H68" s="193"/>
      <c r="I68" s="194"/>
      <c r="J68" s="195">
        <f>J159</f>
        <v>0</v>
      </c>
      <c r="K68" s="196"/>
    </row>
    <row r="69" s="8" customFormat="1" ht="24.96" customHeight="1">
      <c r="B69" s="190"/>
      <c r="C69" s="191"/>
      <c r="D69" s="192" t="s">
        <v>1777</v>
      </c>
      <c r="E69" s="193"/>
      <c r="F69" s="193"/>
      <c r="G69" s="193"/>
      <c r="H69" s="193"/>
      <c r="I69" s="194"/>
      <c r="J69" s="195">
        <f>J161</f>
        <v>0</v>
      </c>
      <c r="K69" s="196"/>
    </row>
    <row r="70" s="8" customFormat="1" ht="24.96" customHeight="1">
      <c r="B70" s="190"/>
      <c r="C70" s="191"/>
      <c r="D70" s="192" t="s">
        <v>1778</v>
      </c>
      <c r="E70" s="193"/>
      <c r="F70" s="193"/>
      <c r="G70" s="193"/>
      <c r="H70" s="193"/>
      <c r="I70" s="194"/>
      <c r="J70" s="195">
        <f>J164</f>
        <v>0</v>
      </c>
      <c r="K70" s="196"/>
    </row>
    <row r="71" s="8" customFormat="1" ht="24.96" customHeight="1">
      <c r="B71" s="190"/>
      <c r="C71" s="191"/>
      <c r="D71" s="192" t="s">
        <v>1779</v>
      </c>
      <c r="E71" s="193"/>
      <c r="F71" s="193"/>
      <c r="G71" s="193"/>
      <c r="H71" s="193"/>
      <c r="I71" s="194"/>
      <c r="J71" s="195">
        <f>J172</f>
        <v>0</v>
      </c>
      <c r="K71" s="196"/>
    </row>
    <row r="72" s="8" customFormat="1" ht="24.96" customHeight="1">
      <c r="B72" s="190"/>
      <c r="C72" s="191"/>
      <c r="D72" s="192" t="s">
        <v>1780</v>
      </c>
      <c r="E72" s="193"/>
      <c r="F72" s="193"/>
      <c r="G72" s="193"/>
      <c r="H72" s="193"/>
      <c r="I72" s="194"/>
      <c r="J72" s="195">
        <f>J182</f>
        <v>0</v>
      </c>
      <c r="K72" s="196"/>
    </row>
    <row r="73" s="8" customFormat="1" ht="24.96" customHeight="1">
      <c r="B73" s="190"/>
      <c r="C73" s="191"/>
      <c r="D73" s="192" t="s">
        <v>1781</v>
      </c>
      <c r="E73" s="193"/>
      <c r="F73" s="193"/>
      <c r="G73" s="193"/>
      <c r="H73" s="193"/>
      <c r="I73" s="194"/>
      <c r="J73" s="195">
        <f>J200</f>
        <v>0</v>
      </c>
      <c r="K73" s="196"/>
    </row>
    <row r="74" s="8" customFormat="1" ht="24.96" customHeight="1">
      <c r="B74" s="190"/>
      <c r="C74" s="191"/>
      <c r="D74" s="192" t="s">
        <v>1782</v>
      </c>
      <c r="E74" s="193"/>
      <c r="F74" s="193"/>
      <c r="G74" s="193"/>
      <c r="H74" s="193"/>
      <c r="I74" s="194"/>
      <c r="J74" s="195">
        <f>J204</f>
        <v>0</v>
      </c>
      <c r="K74" s="196"/>
    </row>
    <row r="75" s="8" customFormat="1" ht="24.96" customHeight="1">
      <c r="B75" s="190"/>
      <c r="C75" s="191"/>
      <c r="D75" s="192" t="s">
        <v>1783</v>
      </c>
      <c r="E75" s="193"/>
      <c r="F75" s="193"/>
      <c r="G75" s="193"/>
      <c r="H75" s="193"/>
      <c r="I75" s="194"/>
      <c r="J75" s="195">
        <f>J207</f>
        <v>0</v>
      </c>
      <c r="K75" s="196"/>
    </row>
    <row r="76" s="8" customFormat="1" ht="24.96" customHeight="1">
      <c r="B76" s="190"/>
      <c r="C76" s="191"/>
      <c r="D76" s="192" t="s">
        <v>1784</v>
      </c>
      <c r="E76" s="193"/>
      <c r="F76" s="193"/>
      <c r="G76" s="193"/>
      <c r="H76" s="193"/>
      <c r="I76" s="194"/>
      <c r="J76" s="195">
        <f>J214</f>
        <v>0</v>
      </c>
      <c r="K76" s="196"/>
    </row>
    <row r="77" s="8" customFormat="1" ht="24.96" customHeight="1">
      <c r="B77" s="190"/>
      <c r="C77" s="191"/>
      <c r="D77" s="192" t="s">
        <v>1785</v>
      </c>
      <c r="E77" s="193"/>
      <c r="F77" s="193"/>
      <c r="G77" s="193"/>
      <c r="H77" s="193"/>
      <c r="I77" s="194"/>
      <c r="J77" s="195">
        <f>J222</f>
        <v>0</v>
      </c>
      <c r="K77" s="196"/>
    </row>
    <row r="78" s="8" customFormat="1" ht="24.96" customHeight="1">
      <c r="B78" s="190"/>
      <c r="C78" s="191"/>
      <c r="D78" s="192" t="s">
        <v>1786</v>
      </c>
      <c r="E78" s="193"/>
      <c r="F78" s="193"/>
      <c r="G78" s="193"/>
      <c r="H78" s="193"/>
      <c r="I78" s="194"/>
      <c r="J78" s="195">
        <f>J227</f>
        <v>0</v>
      </c>
      <c r="K78" s="196"/>
    </row>
    <row r="79" s="8" customFormat="1" ht="24.96" customHeight="1">
      <c r="B79" s="190"/>
      <c r="C79" s="191"/>
      <c r="D79" s="192" t="s">
        <v>1787</v>
      </c>
      <c r="E79" s="193"/>
      <c r="F79" s="193"/>
      <c r="G79" s="193"/>
      <c r="H79" s="193"/>
      <c r="I79" s="194"/>
      <c r="J79" s="195">
        <f>J234</f>
        <v>0</v>
      </c>
      <c r="K79" s="196"/>
    </row>
    <row r="80" s="8" customFormat="1" ht="24.96" customHeight="1">
      <c r="B80" s="190"/>
      <c r="C80" s="191"/>
      <c r="D80" s="192" t="s">
        <v>1788</v>
      </c>
      <c r="E80" s="193"/>
      <c r="F80" s="193"/>
      <c r="G80" s="193"/>
      <c r="H80" s="193"/>
      <c r="I80" s="194"/>
      <c r="J80" s="195">
        <f>J236</f>
        <v>0</v>
      </c>
      <c r="K80" s="196"/>
    </row>
    <row r="81" s="8" customFormat="1" ht="24.96" customHeight="1">
      <c r="B81" s="190"/>
      <c r="C81" s="191"/>
      <c r="D81" s="192" t="s">
        <v>1789</v>
      </c>
      <c r="E81" s="193"/>
      <c r="F81" s="193"/>
      <c r="G81" s="193"/>
      <c r="H81" s="193"/>
      <c r="I81" s="194"/>
      <c r="J81" s="195">
        <f>J242</f>
        <v>0</v>
      </c>
      <c r="K81" s="196"/>
    </row>
    <row r="82" s="8" customFormat="1" ht="24.96" customHeight="1">
      <c r="B82" s="190"/>
      <c r="C82" s="191"/>
      <c r="D82" s="192" t="s">
        <v>184</v>
      </c>
      <c r="E82" s="193"/>
      <c r="F82" s="193"/>
      <c r="G82" s="193"/>
      <c r="H82" s="193"/>
      <c r="I82" s="194"/>
      <c r="J82" s="195">
        <f>J244</f>
        <v>0</v>
      </c>
      <c r="K82" s="196"/>
    </row>
    <row r="83" s="1" customFormat="1" ht="21.84" customHeight="1">
      <c r="B83" s="46"/>
      <c r="C83" s="47"/>
      <c r="D83" s="47"/>
      <c r="E83" s="47"/>
      <c r="F83" s="47"/>
      <c r="G83" s="47"/>
      <c r="H83" s="47"/>
      <c r="I83" s="157"/>
      <c r="J83" s="47"/>
      <c r="K83" s="51"/>
    </row>
    <row r="84" s="1" customFormat="1" ht="6.96" customHeight="1">
      <c r="B84" s="67"/>
      <c r="C84" s="68"/>
      <c r="D84" s="68"/>
      <c r="E84" s="68"/>
      <c r="F84" s="68"/>
      <c r="G84" s="68"/>
      <c r="H84" s="68"/>
      <c r="I84" s="179"/>
      <c r="J84" s="68"/>
      <c r="K84" s="69"/>
    </row>
    <row r="88" s="1" customFormat="1" ht="6.96" customHeight="1">
      <c r="B88" s="70"/>
      <c r="C88" s="71"/>
      <c r="D88" s="71"/>
      <c r="E88" s="71"/>
      <c r="F88" s="71"/>
      <c r="G88" s="71"/>
      <c r="H88" s="71"/>
      <c r="I88" s="182"/>
      <c r="J88" s="71"/>
      <c r="K88" s="71"/>
      <c r="L88" s="72"/>
    </row>
    <row r="89" s="1" customFormat="1" ht="36.96" customHeight="1">
      <c r="B89" s="46"/>
      <c r="C89" s="73" t="s">
        <v>185</v>
      </c>
      <c r="D89" s="74"/>
      <c r="E89" s="74"/>
      <c r="F89" s="74"/>
      <c r="G89" s="74"/>
      <c r="H89" s="74"/>
      <c r="I89" s="204"/>
      <c r="J89" s="74"/>
      <c r="K89" s="74"/>
      <c r="L89" s="72"/>
    </row>
    <row r="90" s="1" customFormat="1" ht="6.96" customHeight="1">
      <c r="B90" s="46"/>
      <c r="C90" s="74"/>
      <c r="D90" s="74"/>
      <c r="E90" s="74"/>
      <c r="F90" s="74"/>
      <c r="G90" s="74"/>
      <c r="H90" s="74"/>
      <c r="I90" s="204"/>
      <c r="J90" s="74"/>
      <c r="K90" s="74"/>
      <c r="L90" s="72"/>
    </row>
    <row r="91" s="1" customFormat="1" ht="14.4" customHeight="1">
      <c r="B91" s="46"/>
      <c r="C91" s="76" t="s">
        <v>18</v>
      </c>
      <c r="D91" s="74"/>
      <c r="E91" s="74"/>
      <c r="F91" s="74"/>
      <c r="G91" s="74"/>
      <c r="H91" s="74"/>
      <c r="I91" s="204"/>
      <c r="J91" s="74"/>
      <c r="K91" s="74"/>
      <c r="L91" s="72"/>
    </row>
    <row r="92" s="1" customFormat="1" ht="16.5" customHeight="1">
      <c r="B92" s="46"/>
      <c r="C92" s="74"/>
      <c r="D92" s="74"/>
      <c r="E92" s="205" t="str">
        <f>E7</f>
        <v>Park pod Vlašským dvorem-op</v>
      </c>
      <c r="F92" s="76"/>
      <c r="G92" s="76"/>
      <c r="H92" s="76"/>
      <c r="I92" s="204"/>
      <c r="J92" s="74"/>
      <c r="K92" s="74"/>
      <c r="L92" s="72"/>
    </row>
    <row r="93">
      <c r="B93" s="28"/>
      <c r="C93" s="76" t="s">
        <v>157</v>
      </c>
      <c r="D93" s="206"/>
      <c r="E93" s="206"/>
      <c r="F93" s="206"/>
      <c r="G93" s="206"/>
      <c r="H93" s="206"/>
      <c r="I93" s="149"/>
      <c r="J93" s="206"/>
      <c r="K93" s="206"/>
      <c r="L93" s="207"/>
    </row>
    <row r="94" s="1" customFormat="1" ht="16.5" customHeight="1">
      <c r="B94" s="46"/>
      <c r="C94" s="74"/>
      <c r="D94" s="74"/>
      <c r="E94" s="205" t="s">
        <v>158</v>
      </c>
      <c r="F94" s="74"/>
      <c r="G94" s="74"/>
      <c r="H94" s="74"/>
      <c r="I94" s="204"/>
      <c r="J94" s="74"/>
      <c r="K94" s="74"/>
      <c r="L94" s="72"/>
    </row>
    <row r="95" s="1" customFormat="1" ht="14.4" customHeight="1">
      <c r="B95" s="46"/>
      <c r="C95" s="76" t="s">
        <v>159</v>
      </c>
      <c r="D95" s="74"/>
      <c r="E95" s="74"/>
      <c r="F95" s="74"/>
      <c r="G95" s="74"/>
      <c r="H95" s="74"/>
      <c r="I95" s="204"/>
      <c r="J95" s="74"/>
      <c r="K95" s="74"/>
      <c r="L95" s="72"/>
    </row>
    <row r="96" s="1" customFormat="1" ht="17.25" customHeight="1">
      <c r="B96" s="46"/>
      <c r="C96" s="74"/>
      <c r="D96" s="74"/>
      <c r="E96" s="82" t="str">
        <f>E11</f>
        <v>06Z - SO 06 WC Pacákovy sady</v>
      </c>
      <c r="F96" s="74"/>
      <c r="G96" s="74"/>
      <c r="H96" s="74"/>
      <c r="I96" s="204"/>
      <c r="J96" s="74"/>
      <c r="K96" s="74"/>
      <c r="L96" s="72"/>
    </row>
    <row r="97" s="1" customFormat="1" ht="6.96" customHeight="1">
      <c r="B97" s="46"/>
      <c r="C97" s="74"/>
      <c r="D97" s="74"/>
      <c r="E97" s="74"/>
      <c r="F97" s="74"/>
      <c r="G97" s="74"/>
      <c r="H97" s="74"/>
      <c r="I97" s="204"/>
      <c r="J97" s="74"/>
      <c r="K97" s="74"/>
      <c r="L97" s="72"/>
    </row>
    <row r="98" s="1" customFormat="1" ht="18" customHeight="1">
      <c r="B98" s="46"/>
      <c r="C98" s="76" t="s">
        <v>23</v>
      </c>
      <c r="D98" s="74"/>
      <c r="E98" s="74"/>
      <c r="F98" s="208" t="str">
        <f>F14</f>
        <v>Kutná Hora</v>
      </c>
      <c r="G98" s="74"/>
      <c r="H98" s="74"/>
      <c r="I98" s="209" t="s">
        <v>25</v>
      </c>
      <c r="J98" s="85" t="str">
        <f>IF(J14="","",J14)</f>
        <v>9. 11. 2017</v>
      </c>
      <c r="K98" s="74"/>
      <c r="L98" s="72"/>
    </row>
    <row r="99" s="1" customFormat="1" ht="6.96" customHeight="1">
      <c r="B99" s="46"/>
      <c r="C99" s="74"/>
      <c r="D99" s="74"/>
      <c r="E99" s="74"/>
      <c r="F99" s="74"/>
      <c r="G99" s="74"/>
      <c r="H99" s="74"/>
      <c r="I99" s="204"/>
      <c r="J99" s="74"/>
      <c r="K99" s="74"/>
      <c r="L99" s="72"/>
    </row>
    <row r="100" s="1" customFormat="1">
      <c r="B100" s="46"/>
      <c r="C100" s="76" t="s">
        <v>27</v>
      </c>
      <c r="D100" s="74"/>
      <c r="E100" s="74"/>
      <c r="F100" s="208" t="str">
        <f>E17</f>
        <v>Město Kutná Hora, Havlíčkovo nám. 552</v>
      </c>
      <c r="G100" s="74"/>
      <c r="H100" s="74"/>
      <c r="I100" s="209" t="s">
        <v>35</v>
      </c>
      <c r="J100" s="208" t="str">
        <f>E23</f>
        <v xml:space="preserve"> </v>
      </c>
      <c r="K100" s="74"/>
      <c r="L100" s="72"/>
    </row>
    <row r="101" s="1" customFormat="1" ht="14.4" customHeight="1">
      <c r="B101" s="46"/>
      <c r="C101" s="76" t="s">
        <v>33</v>
      </c>
      <c r="D101" s="74"/>
      <c r="E101" s="74"/>
      <c r="F101" s="208" t="str">
        <f>IF(E20="","",E20)</f>
        <v/>
      </c>
      <c r="G101" s="74"/>
      <c r="H101" s="74"/>
      <c r="I101" s="204"/>
      <c r="J101" s="74"/>
      <c r="K101" s="74"/>
      <c r="L101" s="72"/>
    </row>
    <row r="102" s="1" customFormat="1" ht="10.32" customHeight="1">
      <c r="B102" s="46"/>
      <c r="C102" s="74"/>
      <c r="D102" s="74"/>
      <c r="E102" s="74"/>
      <c r="F102" s="74"/>
      <c r="G102" s="74"/>
      <c r="H102" s="74"/>
      <c r="I102" s="204"/>
      <c r="J102" s="74"/>
      <c r="K102" s="74"/>
      <c r="L102" s="72"/>
    </row>
    <row r="103" s="10" customFormat="1" ht="29.28" customHeight="1">
      <c r="B103" s="210"/>
      <c r="C103" s="211" t="s">
        <v>186</v>
      </c>
      <c r="D103" s="212" t="s">
        <v>59</v>
      </c>
      <c r="E103" s="212" t="s">
        <v>55</v>
      </c>
      <c r="F103" s="212" t="s">
        <v>187</v>
      </c>
      <c r="G103" s="212" t="s">
        <v>188</v>
      </c>
      <c r="H103" s="212" t="s">
        <v>189</v>
      </c>
      <c r="I103" s="213" t="s">
        <v>190</v>
      </c>
      <c r="J103" s="212" t="s">
        <v>163</v>
      </c>
      <c r="K103" s="214" t="s">
        <v>191</v>
      </c>
      <c r="L103" s="215"/>
      <c r="M103" s="102" t="s">
        <v>192</v>
      </c>
      <c r="N103" s="103" t="s">
        <v>44</v>
      </c>
      <c r="O103" s="103" t="s">
        <v>193</v>
      </c>
      <c r="P103" s="103" t="s">
        <v>194</v>
      </c>
      <c r="Q103" s="103" t="s">
        <v>195</v>
      </c>
      <c r="R103" s="103" t="s">
        <v>196</v>
      </c>
      <c r="S103" s="103" t="s">
        <v>197</v>
      </c>
      <c r="T103" s="104" t="s">
        <v>198</v>
      </c>
    </row>
    <row r="104" s="1" customFormat="1" ht="29.28" customHeight="1">
      <c r="B104" s="46"/>
      <c r="C104" s="108" t="s">
        <v>164</v>
      </c>
      <c r="D104" s="74"/>
      <c r="E104" s="74"/>
      <c r="F104" s="74"/>
      <c r="G104" s="74"/>
      <c r="H104" s="74"/>
      <c r="I104" s="204"/>
      <c r="J104" s="216">
        <f>BK104</f>
        <v>0</v>
      </c>
      <c r="K104" s="74"/>
      <c r="L104" s="72"/>
      <c r="M104" s="105"/>
      <c r="N104" s="106"/>
      <c r="O104" s="106"/>
      <c r="P104" s="217">
        <f>P105+P114+P119+P124+P130+P143+P155+P159+P161+P164+P172+P182+P200+P204+P207+P214+P222+P227+P234+P236+P242+P244</f>
        <v>0</v>
      </c>
      <c r="Q104" s="106"/>
      <c r="R104" s="217">
        <f>R105+R114+R119+R124+R130+R143+R155+R159+R161+R164+R172+R182+R200+R204+R207+R214+R222+R227+R234+R236+R242+R244</f>
        <v>0</v>
      </c>
      <c r="S104" s="106"/>
      <c r="T104" s="218">
        <f>T105+T114+T119+T124+T130+T143+T155+T159+T161+T164+T172+T182+T200+T204+T207+T214+T222+T227+T234+T236+T242+T244</f>
        <v>0</v>
      </c>
      <c r="AT104" s="24" t="s">
        <v>73</v>
      </c>
      <c r="AU104" s="24" t="s">
        <v>165</v>
      </c>
      <c r="BK104" s="219">
        <f>BK105+BK114+BK119+BK124+BK130+BK143+BK155+BK159+BK161+BK164+BK172+BK182+BK200+BK204+BK207+BK214+BK222+BK227+BK234+BK236+BK242+BK244</f>
        <v>0</v>
      </c>
    </row>
    <row r="105" s="11" customFormat="1" ht="37.44" customHeight="1">
      <c r="B105" s="220"/>
      <c r="C105" s="221"/>
      <c r="D105" s="222" t="s">
        <v>73</v>
      </c>
      <c r="E105" s="223" t="s">
        <v>1790</v>
      </c>
      <c r="F105" s="223" t="s">
        <v>1062</v>
      </c>
      <c r="G105" s="221"/>
      <c r="H105" s="221"/>
      <c r="I105" s="224"/>
      <c r="J105" s="225">
        <f>BK105</f>
        <v>0</v>
      </c>
      <c r="K105" s="221"/>
      <c r="L105" s="226"/>
      <c r="M105" s="227"/>
      <c r="N105" s="228"/>
      <c r="O105" s="228"/>
      <c r="P105" s="229">
        <f>SUM(P106:P113)</f>
        <v>0</v>
      </c>
      <c r="Q105" s="228"/>
      <c r="R105" s="229">
        <f>SUM(R106:R113)</f>
        <v>0</v>
      </c>
      <c r="S105" s="228"/>
      <c r="T105" s="230">
        <f>SUM(T106:T113)</f>
        <v>0</v>
      </c>
      <c r="AR105" s="231" t="s">
        <v>81</v>
      </c>
      <c r="AT105" s="232" t="s">
        <v>73</v>
      </c>
      <c r="AU105" s="232" t="s">
        <v>74</v>
      </c>
      <c r="AY105" s="231" t="s">
        <v>200</v>
      </c>
      <c r="BK105" s="233">
        <f>SUM(BK106:BK113)</f>
        <v>0</v>
      </c>
    </row>
    <row r="106" s="1" customFormat="1" ht="51" customHeight="1">
      <c r="B106" s="46"/>
      <c r="C106" s="236" t="s">
        <v>81</v>
      </c>
      <c r="D106" s="236" t="s">
        <v>202</v>
      </c>
      <c r="E106" s="237" t="s">
        <v>1791</v>
      </c>
      <c r="F106" s="238" t="s">
        <v>1792</v>
      </c>
      <c r="G106" s="239" t="s">
        <v>210</v>
      </c>
      <c r="H106" s="240">
        <v>0.82999999999999996</v>
      </c>
      <c r="I106" s="241"/>
      <c r="J106" s="242">
        <f>ROUND(I106*H106,2)</f>
        <v>0</v>
      </c>
      <c r="K106" s="238" t="s">
        <v>1462</v>
      </c>
      <c r="L106" s="72"/>
      <c r="M106" s="243" t="s">
        <v>21</v>
      </c>
      <c r="N106" s="244" t="s">
        <v>45</v>
      </c>
      <c r="O106" s="47"/>
      <c r="P106" s="245">
        <f>O106*H106</f>
        <v>0</v>
      </c>
      <c r="Q106" s="245">
        <v>0</v>
      </c>
      <c r="R106" s="245">
        <f>Q106*H106</f>
        <v>0</v>
      </c>
      <c r="S106" s="245">
        <v>0</v>
      </c>
      <c r="T106" s="246">
        <f>S106*H106</f>
        <v>0</v>
      </c>
      <c r="AR106" s="24" t="s">
        <v>207</v>
      </c>
      <c r="AT106" s="24" t="s">
        <v>202</v>
      </c>
      <c r="AU106" s="24" t="s">
        <v>81</v>
      </c>
      <c r="AY106" s="24" t="s">
        <v>200</v>
      </c>
      <c r="BE106" s="247">
        <f>IF(N106="základní",J106,0)</f>
        <v>0</v>
      </c>
      <c r="BF106" s="247">
        <f>IF(N106="snížená",J106,0)</f>
        <v>0</v>
      </c>
      <c r="BG106" s="247">
        <f>IF(N106="zákl. přenesená",J106,0)</f>
        <v>0</v>
      </c>
      <c r="BH106" s="247">
        <f>IF(N106="sníž. přenesená",J106,0)</f>
        <v>0</v>
      </c>
      <c r="BI106" s="247">
        <f>IF(N106="nulová",J106,0)</f>
        <v>0</v>
      </c>
      <c r="BJ106" s="24" t="s">
        <v>81</v>
      </c>
      <c r="BK106" s="247">
        <f>ROUND(I106*H106,2)</f>
        <v>0</v>
      </c>
      <c r="BL106" s="24" t="s">
        <v>207</v>
      </c>
      <c r="BM106" s="24" t="s">
        <v>81</v>
      </c>
    </row>
    <row r="107" s="12" customFormat="1">
      <c r="B107" s="248"/>
      <c r="C107" s="249"/>
      <c r="D107" s="250" t="s">
        <v>235</v>
      </c>
      <c r="E107" s="251" t="s">
        <v>21</v>
      </c>
      <c r="F107" s="252" t="s">
        <v>1793</v>
      </c>
      <c r="G107" s="249"/>
      <c r="H107" s="253">
        <v>0.82999999999999996</v>
      </c>
      <c r="I107" s="254"/>
      <c r="J107" s="249"/>
      <c r="K107" s="249"/>
      <c r="L107" s="255"/>
      <c r="M107" s="256"/>
      <c r="N107" s="257"/>
      <c r="O107" s="257"/>
      <c r="P107" s="257"/>
      <c r="Q107" s="257"/>
      <c r="R107" s="257"/>
      <c r="S107" s="257"/>
      <c r="T107" s="258"/>
      <c r="AT107" s="259" t="s">
        <v>235</v>
      </c>
      <c r="AU107" s="259" t="s">
        <v>81</v>
      </c>
      <c r="AV107" s="12" t="s">
        <v>83</v>
      </c>
      <c r="AW107" s="12" t="s">
        <v>37</v>
      </c>
      <c r="AX107" s="12" t="s">
        <v>81</v>
      </c>
      <c r="AY107" s="259" t="s">
        <v>200</v>
      </c>
    </row>
    <row r="108" s="1" customFormat="1" ht="25.5" customHeight="1">
      <c r="B108" s="46"/>
      <c r="C108" s="236" t="s">
        <v>83</v>
      </c>
      <c r="D108" s="236" t="s">
        <v>202</v>
      </c>
      <c r="E108" s="237" t="s">
        <v>1794</v>
      </c>
      <c r="F108" s="238" t="s">
        <v>1795</v>
      </c>
      <c r="G108" s="239" t="s">
        <v>210</v>
      </c>
      <c r="H108" s="240">
        <v>1.8</v>
      </c>
      <c r="I108" s="241"/>
      <c r="J108" s="242">
        <f>ROUND(I108*H108,2)</f>
        <v>0</v>
      </c>
      <c r="K108" s="238" t="s">
        <v>1462</v>
      </c>
      <c r="L108" s="72"/>
      <c r="M108" s="243" t="s">
        <v>21</v>
      </c>
      <c r="N108" s="244" t="s">
        <v>45</v>
      </c>
      <c r="O108" s="47"/>
      <c r="P108" s="245">
        <f>O108*H108</f>
        <v>0</v>
      </c>
      <c r="Q108" s="245">
        <v>0</v>
      </c>
      <c r="R108" s="245">
        <f>Q108*H108</f>
        <v>0</v>
      </c>
      <c r="S108" s="245">
        <v>0</v>
      </c>
      <c r="T108" s="246">
        <f>S108*H108</f>
        <v>0</v>
      </c>
      <c r="AR108" s="24" t="s">
        <v>207</v>
      </c>
      <c r="AT108" s="24" t="s">
        <v>202</v>
      </c>
      <c r="AU108" s="24" t="s">
        <v>81</v>
      </c>
      <c r="AY108" s="24" t="s">
        <v>200</v>
      </c>
      <c r="BE108" s="247">
        <f>IF(N108="základní",J108,0)</f>
        <v>0</v>
      </c>
      <c r="BF108" s="247">
        <f>IF(N108="snížená",J108,0)</f>
        <v>0</v>
      </c>
      <c r="BG108" s="247">
        <f>IF(N108="zákl. přenesená",J108,0)</f>
        <v>0</v>
      </c>
      <c r="BH108" s="247">
        <f>IF(N108="sníž. přenesená",J108,0)</f>
        <v>0</v>
      </c>
      <c r="BI108" s="247">
        <f>IF(N108="nulová",J108,0)</f>
        <v>0</v>
      </c>
      <c r="BJ108" s="24" t="s">
        <v>81</v>
      </c>
      <c r="BK108" s="247">
        <f>ROUND(I108*H108,2)</f>
        <v>0</v>
      </c>
      <c r="BL108" s="24" t="s">
        <v>207</v>
      </c>
      <c r="BM108" s="24" t="s">
        <v>83</v>
      </c>
    </row>
    <row r="109" s="12" customFormat="1">
      <c r="B109" s="248"/>
      <c r="C109" s="249"/>
      <c r="D109" s="250" t="s">
        <v>235</v>
      </c>
      <c r="E109" s="251" t="s">
        <v>21</v>
      </c>
      <c r="F109" s="252" t="s">
        <v>1796</v>
      </c>
      <c r="G109" s="249"/>
      <c r="H109" s="253">
        <v>1.8</v>
      </c>
      <c r="I109" s="254"/>
      <c r="J109" s="249"/>
      <c r="K109" s="249"/>
      <c r="L109" s="255"/>
      <c r="M109" s="256"/>
      <c r="N109" s="257"/>
      <c r="O109" s="257"/>
      <c r="P109" s="257"/>
      <c r="Q109" s="257"/>
      <c r="R109" s="257"/>
      <c r="S109" s="257"/>
      <c r="T109" s="258"/>
      <c r="AT109" s="259" t="s">
        <v>235</v>
      </c>
      <c r="AU109" s="259" t="s">
        <v>81</v>
      </c>
      <c r="AV109" s="12" t="s">
        <v>83</v>
      </c>
      <c r="AW109" s="12" t="s">
        <v>37</v>
      </c>
      <c r="AX109" s="12" t="s">
        <v>81</v>
      </c>
      <c r="AY109" s="259" t="s">
        <v>200</v>
      </c>
    </row>
    <row r="110" s="1" customFormat="1" ht="38.25" customHeight="1">
      <c r="B110" s="46"/>
      <c r="C110" s="236" t="s">
        <v>94</v>
      </c>
      <c r="D110" s="236" t="s">
        <v>202</v>
      </c>
      <c r="E110" s="237" t="s">
        <v>1797</v>
      </c>
      <c r="F110" s="238" t="s">
        <v>1798</v>
      </c>
      <c r="G110" s="239" t="s">
        <v>210</v>
      </c>
      <c r="H110" s="240">
        <v>1.847</v>
      </c>
      <c r="I110" s="241"/>
      <c r="J110" s="242">
        <f>ROUND(I110*H110,2)</f>
        <v>0</v>
      </c>
      <c r="K110" s="238" t="s">
        <v>1462</v>
      </c>
      <c r="L110" s="72"/>
      <c r="M110" s="243" t="s">
        <v>21</v>
      </c>
      <c r="N110" s="244" t="s">
        <v>45</v>
      </c>
      <c r="O110" s="47"/>
      <c r="P110" s="245">
        <f>O110*H110</f>
        <v>0</v>
      </c>
      <c r="Q110" s="245">
        <v>0</v>
      </c>
      <c r="R110" s="245">
        <f>Q110*H110</f>
        <v>0</v>
      </c>
      <c r="S110" s="245">
        <v>0</v>
      </c>
      <c r="T110" s="246">
        <f>S110*H110</f>
        <v>0</v>
      </c>
      <c r="AR110" s="24" t="s">
        <v>207</v>
      </c>
      <c r="AT110" s="24" t="s">
        <v>202</v>
      </c>
      <c r="AU110" s="24" t="s">
        <v>81</v>
      </c>
      <c r="AY110" s="24" t="s">
        <v>200</v>
      </c>
      <c r="BE110" s="247">
        <f>IF(N110="základní",J110,0)</f>
        <v>0</v>
      </c>
      <c r="BF110" s="247">
        <f>IF(N110="snížená",J110,0)</f>
        <v>0</v>
      </c>
      <c r="BG110" s="247">
        <f>IF(N110="zákl. přenesená",J110,0)</f>
        <v>0</v>
      </c>
      <c r="BH110" s="247">
        <f>IF(N110="sníž. přenesená",J110,0)</f>
        <v>0</v>
      </c>
      <c r="BI110" s="247">
        <f>IF(N110="nulová",J110,0)</f>
        <v>0</v>
      </c>
      <c r="BJ110" s="24" t="s">
        <v>81</v>
      </c>
      <c r="BK110" s="247">
        <f>ROUND(I110*H110,2)</f>
        <v>0</v>
      </c>
      <c r="BL110" s="24" t="s">
        <v>207</v>
      </c>
      <c r="BM110" s="24" t="s">
        <v>94</v>
      </c>
    </row>
    <row r="111" s="1" customFormat="1" ht="25.5" customHeight="1">
      <c r="B111" s="46"/>
      <c r="C111" s="236" t="s">
        <v>207</v>
      </c>
      <c r="D111" s="236" t="s">
        <v>202</v>
      </c>
      <c r="E111" s="237" t="s">
        <v>1799</v>
      </c>
      <c r="F111" s="238" t="s">
        <v>1800</v>
      </c>
      <c r="G111" s="239" t="s">
        <v>274</v>
      </c>
      <c r="H111" s="240">
        <v>1.6699999999999999</v>
      </c>
      <c r="I111" s="241"/>
      <c r="J111" s="242">
        <f>ROUND(I111*H111,2)</f>
        <v>0</v>
      </c>
      <c r="K111" s="238" t="s">
        <v>1462</v>
      </c>
      <c r="L111" s="72"/>
      <c r="M111" s="243" t="s">
        <v>21</v>
      </c>
      <c r="N111" s="244" t="s">
        <v>45</v>
      </c>
      <c r="O111" s="47"/>
      <c r="P111" s="245">
        <f>O111*H111</f>
        <v>0</v>
      </c>
      <c r="Q111" s="245">
        <v>0</v>
      </c>
      <c r="R111" s="245">
        <f>Q111*H111</f>
        <v>0</v>
      </c>
      <c r="S111" s="245">
        <v>0</v>
      </c>
      <c r="T111" s="246">
        <f>S111*H111</f>
        <v>0</v>
      </c>
      <c r="AR111" s="24" t="s">
        <v>207</v>
      </c>
      <c r="AT111" s="24" t="s">
        <v>202</v>
      </c>
      <c r="AU111" s="24" t="s">
        <v>81</v>
      </c>
      <c r="AY111" s="24" t="s">
        <v>200</v>
      </c>
      <c r="BE111" s="247">
        <f>IF(N111="základní",J111,0)</f>
        <v>0</v>
      </c>
      <c r="BF111" s="247">
        <f>IF(N111="snížená",J111,0)</f>
        <v>0</v>
      </c>
      <c r="BG111" s="247">
        <f>IF(N111="zákl. přenesená",J111,0)</f>
        <v>0</v>
      </c>
      <c r="BH111" s="247">
        <f>IF(N111="sníž. přenesená",J111,0)</f>
        <v>0</v>
      </c>
      <c r="BI111" s="247">
        <f>IF(N111="nulová",J111,0)</f>
        <v>0</v>
      </c>
      <c r="BJ111" s="24" t="s">
        <v>81</v>
      </c>
      <c r="BK111" s="247">
        <f>ROUND(I111*H111,2)</f>
        <v>0</v>
      </c>
      <c r="BL111" s="24" t="s">
        <v>207</v>
      </c>
      <c r="BM111" s="24" t="s">
        <v>207</v>
      </c>
    </row>
    <row r="112" s="1" customFormat="1" ht="16.5" customHeight="1">
      <c r="B112" s="46"/>
      <c r="C112" s="236" t="s">
        <v>217</v>
      </c>
      <c r="D112" s="236" t="s">
        <v>202</v>
      </c>
      <c r="E112" s="237" t="s">
        <v>1470</v>
      </c>
      <c r="F112" s="238" t="s">
        <v>1801</v>
      </c>
      <c r="G112" s="239" t="s">
        <v>274</v>
      </c>
      <c r="H112" s="240">
        <v>3.3250000000000002</v>
      </c>
      <c r="I112" s="241"/>
      <c r="J112" s="242">
        <f>ROUND(I112*H112,2)</f>
        <v>0</v>
      </c>
      <c r="K112" s="238" t="s">
        <v>1462</v>
      </c>
      <c r="L112" s="72"/>
      <c r="M112" s="243" t="s">
        <v>21</v>
      </c>
      <c r="N112" s="244" t="s">
        <v>45</v>
      </c>
      <c r="O112" s="47"/>
      <c r="P112" s="245">
        <f>O112*H112</f>
        <v>0</v>
      </c>
      <c r="Q112" s="245">
        <v>0</v>
      </c>
      <c r="R112" s="245">
        <f>Q112*H112</f>
        <v>0</v>
      </c>
      <c r="S112" s="245">
        <v>0</v>
      </c>
      <c r="T112" s="246">
        <f>S112*H112</f>
        <v>0</v>
      </c>
      <c r="AR112" s="24" t="s">
        <v>207</v>
      </c>
      <c r="AT112" s="24" t="s">
        <v>202</v>
      </c>
      <c r="AU112" s="24" t="s">
        <v>81</v>
      </c>
      <c r="AY112" s="24" t="s">
        <v>200</v>
      </c>
      <c r="BE112" s="247">
        <f>IF(N112="základní",J112,0)</f>
        <v>0</v>
      </c>
      <c r="BF112" s="247">
        <f>IF(N112="snížená",J112,0)</f>
        <v>0</v>
      </c>
      <c r="BG112" s="247">
        <f>IF(N112="zákl. přenesená",J112,0)</f>
        <v>0</v>
      </c>
      <c r="BH112" s="247">
        <f>IF(N112="sníž. přenesená",J112,0)</f>
        <v>0</v>
      </c>
      <c r="BI112" s="247">
        <f>IF(N112="nulová",J112,0)</f>
        <v>0</v>
      </c>
      <c r="BJ112" s="24" t="s">
        <v>81</v>
      </c>
      <c r="BK112" s="247">
        <f>ROUND(I112*H112,2)</f>
        <v>0</v>
      </c>
      <c r="BL112" s="24" t="s">
        <v>207</v>
      </c>
      <c r="BM112" s="24" t="s">
        <v>217</v>
      </c>
    </row>
    <row r="113" s="1" customFormat="1" ht="25.5" customHeight="1">
      <c r="B113" s="46"/>
      <c r="C113" s="236" t="s">
        <v>213</v>
      </c>
      <c r="D113" s="236" t="s">
        <v>202</v>
      </c>
      <c r="E113" s="237" t="s">
        <v>1802</v>
      </c>
      <c r="F113" s="238" t="s">
        <v>1803</v>
      </c>
      <c r="G113" s="239" t="s">
        <v>274</v>
      </c>
      <c r="H113" s="240">
        <v>1.6699999999999999</v>
      </c>
      <c r="I113" s="241"/>
      <c r="J113" s="242">
        <f>ROUND(I113*H113,2)</f>
        <v>0</v>
      </c>
      <c r="K113" s="238" t="s">
        <v>1462</v>
      </c>
      <c r="L113" s="72"/>
      <c r="M113" s="243" t="s">
        <v>21</v>
      </c>
      <c r="N113" s="244" t="s">
        <v>45</v>
      </c>
      <c r="O113" s="47"/>
      <c r="P113" s="245">
        <f>O113*H113</f>
        <v>0</v>
      </c>
      <c r="Q113" s="245">
        <v>0</v>
      </c>
      <c r="R113" s="245">
        <f>Q113*H113</f>
        <v>0</v>
      </c>
      <c r="S113" s="245">
        <v>0</v>
      </c>
      <c r="T113" s="246">
        <f>S113*H113</f>
        <v>0</v>
      </c>
      <c r="AR113" s="24" t="s">
        <v>207</v>
      </c>
      <c r="AT113" s="24" t="s">
        <v>202</v>
      </c>
      <c r="AU113" s="24" t="s">
        <v>81</v>
      </c>
      <c r="AY113" s="24" t="s">
        <v>200</v>
      </c>
      <c r="BE113" s="247">
        <f>IF(N113="základní",J113,0)</f>
        <v>0</v>
      </c>
      <c r="BF113" s="247">
        <f>IF(N113="snížená",J113,0)</f>
        <v>0</v>
      </c>
      <c r="BG113" s="247">
        <f>IF(N113="zákl. přenesená",J113,0)</f>
        <v>0</v>
      </c>
      <c r="BH113" s="247">
        <f>IF(N113="sníž. přenesená",J113,0)</f>
        <v>0</v>
      </c>
      <c r="BI113" s="247">
        <f>IF(N113="nulová",J113,0)</f>
        <v>0</v>
      </c>
      <c r="BJ113" s="24" t="s">
        <v>81</v>
      </c>
      <c r="BK113" s="247">
        <f>ROUND(I113*H113,2)</f>
        <v>0</v>
      </c>
      <c r="BL113" s="24" t="s">
        <v>207</v>
      </c>
      <c r="BM113" s="24" t="s">
        <v>213</v>
      </c>
    </row>
    <row r="114" s="11" customFormat="1" ht="37.44" customHeight="1">
      <c r="B114" s="220"/>
      <c r="C114" s="221"/>
      <c r="D114" s="222" t="s">
        <v>73</v>
      </c>
      <c r="E114" s="223" t="s">
        <v>1804</v>
      </c>
      <c r="F114" s="223" t="s">
        <v>1805</v>
      </c>
      <c r="G114" s="221"/>
      <c r="H114" s="221"/>
      <c r="I114" s="224"/>
      <c r="J114" s="225">
        <f>BK114</f>
        <v>0</v>
      </c>
      <c r="K114" s="221"/>
      <c r="L114" s="226"/>
      <c r="M114" s="227"/>
      <c r="N114" s="228"/>
      <c r="O114" s="228"/>
      <c r="P114" s="229">
        <f>SUM(P115:P118)</f>
        <v>0</v>
      </c>
      <c r="Q114" s="228"/>
      <c r="R114" s="229">
        <f>SUM(R115:R118)</f>
        <v>0</v>
      </c>
      <c r="S114" s="228"/>
      <c r="T114" s="230">
        <f>SUM(T115:T118)</f>
        <v>0</v>
      </c>
      <c r="AR114" s="231" t="s">
        <v>81</v>
      </c>
      <c r="AT114" s="232" t="s">
        <v>73</v>
      </c>
      <c r="AU114" s="232" t="s">
        <v>74</v>
      </c>
      <c r="AY114" s="231" t="s">
        <v>200</v>
      </c>
      <c r="BK114" s="233">
        <f>SUM(BK115:BK118)</f>
        <v>0</v>
      </c>
    </row>
    <row r="115" s="1" customFormat="1" ht="25.5" customHeight="1">
      <c r="B115" s="46"/>
      <c r="C115" s="236" t="s">
        <v>81</v>
      </c>
      <c r="D115" s="236" t="s">
        <v>202</v>
      </c>
      <c r="E115" s="237" t="s">
        <v>1806</v>
      </c>
      <c r="F115" s="238" t="s">
        <v>1807</v>
      </c>
      <c r="G115" s="239" t="s">
        <v>210</v>
      </c>
      <c r="H115" s="240">
        <v>0.74099999999999999</v>
      </c>
      <c r="I115" s="241"/>
      <c r="J115" s="242">
        <f>ROUND(I115*H115,2)</f>
        <v>0</v>
      </c>
      <c r="K115" s="238" t="s">
        <v>1462</v>
      </c>
      <c r="L115" s="72"/>
      <c r="M115" s="243" t="s">
        <v>21</v>
      </c>
      <c r="N115" s="244" t="s">
        <v>45</v>
      </c>
      <c r="O115" s="47"/>
      <c r="P115" s="245">
        <f>O115*H115</f>
        <v>0</v>
      </c>
      <c r="Q115" s="245">
        <v>0</v>
      </c>
      <c r="R115" s="245">
        <f>Q115*H115</f>
        <v>0</v>
      </c>
      <c r="S115" s="245">
        <v>0</v>
      </c>
      <c r="T115" s="246">
        <f>S115*H115</f>
        <v>0</v>
      </c>
      <c r="AR115" s="24" t="s">
        <v>207</v>
      </c>
      <c r="AT115" s="24" t="s">
        <v>202</v>
      </c>
      <c r="AU115" s="24" t="s">
        <v>81</v>
      </c>
      <c r="AY115" s="24" t="s">
        <v>200</v>
      </c>
      <c r="BE115" s="247">
        <f>IF(N115="základní",J115,0)</f>
        <v>0</v>
      </c>
      <c r="BF115" s="247">
        <f>IF(N115="snížená",J115,0)</f>
        <v>0</v>
      </c>
      <c r="BG115" s="247">
        <f>IF(N115="zákl. přenesená",J115,0)</f>
        <v>0</v>
      </c>
      <c r="BH115" s="247">
        <f>IF(N115="sníž. přenesená",J115,0)</f>
        <v>0</v>
      </c>
      <c r="BI115" s="247">
        <f>IF(N115="nulová",J115,0)</f>
        <v>0</v>
      </c>
      <c r="BJ115" s="24" t="s">
        <v>81</v>
      </c>
      <c r="BK115" s="247">
        <f>ROUND(I115*H115,2)</f>
        <v>0</v>
      </c>
      <c r="BL115" s="24" t="s">
        <v>207</v>
      </c>
      <c r="BM115" s="24" t="s">
        <v>224</v>
      </c>
    </row>
    <row r="116" s="12" customFormat="1">
      <c r="B116" s="248"/>
      <c r="C116" s="249"/>
      <c r="D116" s="250" t="s">
        <v>235</v>
      </c>
      <c r="E116" s="251" t="s">
        <v>21</v>
      </c>
      <c r="F116" s="252" t="s">
        <v>1808</v>
      </c>
      <c r="G116" s="249"/>
      <c r="H116" s="253">
        <v>0.74099999999999999</v>
      </c>
      <c r="I116" s="254"/>
      <c r="J116" s="249"/>
      <c r="K116" s="249"/>
      <c r="L116" s="255"/>
      <c r="M116" s="256"/>
      <c r="N116" s="257"/>
      <c r="O116" s="257"/>
      <c r="P116" s="257"/>
      <c r="Q116" s="257"/>
      <c r="R116" s="257"/>
      <c r="S116" s="257"/>
      <c r="T116" s="258"/>
      <c r="AT116" s="259" t="s">
        <v>235</v>
      </c>
      <c r="AU116" s="259" t="s">
        <v>81</v>
      </c>
      <c r="AV116" s="12" t="s">
        <v>83</v>
      </c>
      <c r="AW116" s="12" t="s">
        <v>37</v>
      </c>
      <c r="AX116" s="12" t="s">
        <v>81</v>
      </c>
      <c r="AY116" s="259" t="s">
        <v>200</v>
      </c>
    </row>
    <row r="117" s="1" customFormat="1" ht="16.5" customHeight="1">
      <c r="B117" s="46"/>
      <c r="C117" s="236" t="s">
        <v>83</v>
      </c>
      <c r="D117" s="236" t="s">
        <v>202</v>
      </c>
      <c r="E117" s="237" t="s">
        <v>1809</v>
      </c>
      <c r="F117" s="238" t="s">
        <v>1810</v>
      </c>
      <c r="G117" s="239" t="s">
        <v>274</v>
      </c>
      <c r="H117" s="240">
        <v>0.02</v>
      </c>
      <c r="I117" s="241"/>
      <c r="J117" s="242">
        <f>ROUND(I117*H117,2)</f>
        <v>0</v>
      </c>
      <c r="K117" s="238" t="s">
        <v>1462</v>
      </c>
      <c r="L117" s="72"/>
      <c r="M117" s="243" t="s">
        <v>21</v>
      </c>
      <c r="N117" s="244" t="s">
        <v>45</v>
      </c>
      <c r="O117" s="47"/>
      <c r="P117" s="245">
        <f>O117*H117</f>
        <v>0</v>
      </c>
      <c r="Q117" s="245">
        <v>0</v>
      </c>
      <c r="R117" s="245">
        <f>Q117*H117</f>
        <v>0</v>
      </c>
      <c r="S117" s="245">
        <v>0</v>
      </c>
      <c r="T117" s="246">
        <f>S117*H117</f>
        <v>0</v>
      </c>
      <c r="AR117" s="24" t="s">
        <v>207</v>
      </c>
      <c r="AT117" s="24" t="s">
        <v>202</v>
      </c>
      <c r="AU117" s="24" t="s">
        <v>81</v>
      </c>
      <c r="AY117" s="24" t="s">
        <v>200</v>
      </c>
      <c r="BE117" s="247">
        <f>IF(N117="základní",J117,0)</f>
        <v>0</v>
      </c>
      <c r="BF117" s="247">
        <f>IF(N117="snížená",J117,0)</f>
        <v>0</v>
      </c>
      <c r="BG117" s="247">
        <f>IF(N117="zákl. přenesená",J117,0)</f>
        <v>0</v>
      </c>
      <c r="BH117" s="247">
        <f>IF(N117="sníž. přenesená",J117,0)</f>
        <v>0</v>
      </c>
      <c r="BI117" s="247">
        <f>IF(N117="nulová",J117,0)</f>
        <v>0</v>
      </c>
      <c r="BJ117" s="24" t="s">
        <v>81</v>
      </c>
      <c r="BK117" s="247">
        <f>ROUND(I117*H117,2)</f>
        <v>0</v>
      </c>
      <c r="BL117" s="24" t="s">
        <v>207</v>
      </c>
      <c r="BM117" s="24" t="s">
        <v>216</v>
      </c>
    </row>
    <row r="118" s="1" customFormat="1" ht="16.5" customHeight="1">
      <c r="B118" s="46"/>
      <c r="C118" s="236" t="s">
        <v>94</v>
      </c>
      <c r="D118" s="236" t="s">
        <v>202</v>
      </c>
      <c r="E118" s="237" t="s">
        <v>1811</v>
      </c>
      <c r="F118" s="238" t="s">
        <v>1812</v>
      </c>
      <c r="G118" s="239" t="s">
        <v>1566</v>
      </c>
      <c r="H118" s="240">
        <v>1</v>
      </c>
      <c r="I118" s="241"/>
      <c r="J118" s="242">
        <f>ROUND(I118*H118,2)</f>
        <v>0</v>
      </c>
      <c r="K118" s="238" t="s">
        <v>1462</v>
      </c>
      <c r="L118" s="72"/>
      <c r="M118" s="243" t="s">
        <v>21</v>
      </c>
      <c r="N118" s="244" t="s">
        <v>45</v>
      </c>
      <c r="O118" s="47"/>
      <c r="P118" s="245">
        <f>O118*H118</f>
        <v>0</v>
      </c>
      <c r="Q118" s="245">
        <v>0</v>
      </c>
      <c r="R118" s="245">
        <f>Q118*H118</f>
        <v>0</v>
      </c>
      <c r="S118" s="245">
        <v>0</v>
      </c>
      <c r="T118" s="246">
        <f>S118*H118</f>
        <v>0</v>
      </c>
      <c r="AR118" s="24" t="s">
        <v>207</v>
      </c>
      <c r="AT118" s="24" t="s">
        <v>202</v>
      </c>
      <c r="AU118" s="24" t="s">
        <v>81</v>
      </c>
      <c r="AY118" s="24" t="s">
        <v>200</v>
      </c>
      <c r="BE118" s="247">
        <f>IF(N118="základní",J118,0)</f>
        <v>0</v>
      </c>
      <c r="BF118" s="247">
        <f>IF(N118="snížená",J118,0)</f>
        <v>0</v>
      </c>
      <c r="BG118" s="247">
        <f>IF(N118="zákl. přenesená",J118,0)</f>
        <v>0</v>
      </c>
      <c r="BH118" s="247">
        <f>IF(N118="sníž. přenesená",J118,0)</f>
        <v>0</v>
      </c>
      <c r="BI118" s="247">
        <f>IF(N118="nulová",J118,0)</f>
        <v>0</v>
      </c>
      <c r="BJ118" s="24" t="s">
        <v>81</v>
      </c>
      <c r="BK118" s="247">
        <f>ROUND(I118*H118,2)</f>
        <v>0</v>
      </c>
      <c r="BL118" s="24" t="s">
        <v>207</v>
      </c>
      <c r="BM118" s="24" t="s">
        <v>231</v>
      </c>
    </row>
    <row r="119" s="11" customFormat="1" ht="37.44" customHeight="1">
      <c r="B119" s="220"/>
      <c r="C119" s="221"/>
      <c r="D119" s="222" t="s">
        <v>73</v>
      </c>
      <c r="E119" s="223" t="s">
        <v>1813</v>
      </c>
      <c r="F119" s="223" t="s">
        <v>1814</v>
      </c>
      <c r="G119" s="221"/>
      <c r="H119" s="221"/>
      <c r="I119" s="224"/>
      <c r="J119" s="225">
        <f>BK119</f>
        <v>0</v>
      </c>
      <c r="K119" s="221"/>
      <c r="L119" s="226"/>
      <c r="M119" s="227"/>
      <c r="N119" s="228"/>
      <c r="O119" s="228"/>
      <c r="P119" s="229">
        <f>SUM(P120:P123)</f>
        <v>0</v>
      </c>
      <c r="Q119" s="228"/>
      <c r="R119" s="229">
        <f>SUM(R120:R123)</f>
        <v>0</v>
      </c>
      <c r="S119" s="228"/>
      <c r="T119" s="230">
        <f>SUM(T120:T123)</f>
        <v>0</v>
      </c>
      <c r="AR119" s="231" t="s">
        <v>81</v>
      </c>
      <c r="AT119" s="232" t="s">
        <v>73</v>
      </c>
      <c r="AU119" s="232" t="s">
        <v>74</v>
      </c>
      <c r="AY119" s="231" t="s">
        <v>200</v>
      </c>
      <c r="BK119" s="233">
        <f>SUM(BK120:BK123)</f>
        <v>0</v>
      </c>
    </row>
    <row r="120" s="1" customFormat="1" ht="25.5" customHeight="1">
      <c r="B120" s="46"/>
      <c r="C120" s="236" t="s">
        <v>81</v>
      </c>
      <c r="D120" s="236" t="s">
        <v>202</v>
      </c>
      <c r="E120" s="237" t="s">
        <v>1815</v>
      </c>
      <c r="F120" s="238" t="s">
        <v>1816</v>
      </c>
      <c r="G120" s="239" t="s">
        <v>210</v>
      </c>
      <c r="H120" s="240">
        <v>0.35099999999999998</v>
      </c>
      <c r="I120" s="241"/>
      <c r="J120" s="242">
        <f>ROUND(I120*H120,2)</f>
        <v>0</v>
      </c>
      <c r="K120" s="238" t="s">
        <v>1462</v>
      </c>
      <c r="L120" s="72"/>
      <c r="M120" s="243" t="s">
        <v>21</v>
      </c>
      <c r="N120" s="244" t="s">
        <v>45</v>
      </c>
      <c r="O120" s="47"/>
      <c r="P120" s="245">
        <f>O120*H120</f>
        <v>0</v>
      </c>
      <c r="Q120" s="245">
        <v>0</v>
      </c>
      <c r="R120" s="245">
        <f>Q120*H120</f>
        <v>0</v>
      </c>
      <c r="S120" s="245">
        <v>0</v>
      </c>
      <c r="T120" s="246">
        <f>S120*H120</f>
        <v>0</v>
      </c>
      <c r="AR120" s="24" t="s">
        <v>207</v>
      </c>
      <c r="AT120" s="24" t="s">
        <v>202</v>
      </c>
      <c r="AU120" s="24" t="s">
        <v>81</v>
      </c>
      <c r="AY120" s="24" t="s">
        <v>200</v>
      </c>
      <c r="BE120" s="247">
        <f>IF(N120="základní",J120,0)</f>
        <v>0</v>
      </c>
      <c r="BF120" s="247">
        <f>IF(N120="snížená",J120,0)</f>
        <v>0</v>
      </c>
      <c r="BG120" s="247">
        <f>IF(N120="zákl. přenesená",J120,0)</f>
        <v>0</v>
      </c>
      <c r="BH120" s="247">
        <f>IF(N120="sníž. přenesená",J120,0)</f>
        <v>0</v>
      </c>
      <c r="BI120" s="247">
        <f>IF(N120="nulová",J120,0)</f>
        <v>0</v>
      </c>
      <c r="BJ120" s="24" t="s">
        <v>81</v>
      </c>
      <c r="BK120" s="247">
        <f>ROUND(I120*H120,2)</f>
        <v>0</v>
      </c>
      <c r="BL120" s="24" t="s">
        <v>207</v>
      </c>
      <c r="BM120" s="24" t="s">
        <v>220</v>
      </c>
    </row>
    <row r="121" s="12" customFormat="1">
      <c r="B121" s="248"/>
      <c r="C121" s="249"/>
      <c r="D121" s="250" t="s">
        <v>235</v>
      </c>
      <c r="E121" s="251" t="s">
        <v>21</v>
      </c>
      <c r="F121" s="252" t="s">
        <v>1817</v>
      </c>
      <c r="G121" s="249"/>
      <c r="H121" s="253">
        <v>0.35099999999999998</v>
      </c>
      <c r="I121" s="254"/>
      <c r="J121" s="249"/>
      <c r="K121" s="249"/>
      <c r="L121" s="255"/>
      <c r="M121" s="256"/>
      <c r="N121" s="257"/>
      <c r="O121" s="257"/>
      <c r="P121" s="257"/>
      <c r="Q121" s="257"/>
      <c r="R121" s="257"/>
      <c r="S121" s="257"/>
      <c r="T121" s="258"/>
      <c r="AT121" s="259" t="s">
        <v>235</v>
      </c>
      <c r="AU121" s="259" t="s">
        <v>81</v>
      </c>
      <c r="AV121" s="12" t="s">
        <v>83</v>
      </c>
      <c r="AW121" s="12" t="s">
        <v>37</v>
      </c>
      <c r="AX121" s="12" t="s">
        <v>81</v>
      </c>
      <c r="AY121" s="259" t="s">
        <v>200</v>
      </c>
    </row>
    <row r="122" s="1" customFormat="1" ht="25.5" customHeight="1">
      <c r="B122" s="46"/>
      <c r="C122" s="236" t="s">
        <v>83</v>
      </c>
      <c r="D122" s="236" t="s">
        <v>202</v>
      </c>
      <c r="E122" s="237" t="s">
        <v>1818</v>
      </c>
      <c r="F122" s="238" t="s">
        <v>1819</v>
      </c>
      <c r="G122" s="239" t="s">
        <v>205</v>
      </c>
      <c r="H122" s="240">
        <v>3.6520000000000001</v>
      </c>
      <c r="I122" s="241"/>
      <c r="J122" s="242">
        <f>ROUND(I122*H122,2)</f>
        <v>0</v>
      </c>
      <c r="K122" s="238" t="s">
        <v>1462</v>
      </c>
      <c r="L122" s="72"/>
      <c r="M122" s="243" t="s">
        <v>21</v>
      </c>
      <c r="N122" s="244" t="s">
        <v>45</v>
      </c>
      <c r="O122" s="47"/>
      <c r="P122" s="245">
        <f>O122*H122</f>
        <v>0</v>
      </c>
      <c r="Q122" s="245">
        <v>0</v>
      </c>
      <c r="R122" s="245">
        <f>Q122*H122</f>
        <v>0</v>
      </c>
      <c r="S122" s="245">
        <v>0</v>
      </c>
      <c r="T122" s="246">
        <f>S122*H122</f>
        <v>0</v>
      </c>
      <c r="AR122" s="24" t="s">
        <v>207</v>
      </c>
      <c r="AT122" s="24" t="s">
        <v>202</v>
      </c>
      <c r="AU122" s="24" t="s">
        <v>81</v>
      </c>
      <c r="AY122" s="24" t="s">
        <v>200</v>
      </c>
      <c r="BE122" s="247">
        <f>IF(N122="základní",J122,0)</f>
        <v>0</v>
      </c>
      <c r="BF122" s="247">
        <f>IF(N122="snížená",J122,0)</f>
        <v>0</v>
      </c>
      <c r="BG122" s="247">
        <f>IF(N122="zákl. přenesená",J122,0)</f>
        <v>0</v>
      </c>
      <c r="BH122" s="247">
        <f>IF(N122="sníž. přenesená",J122,0)</f>
        <v>0</v>
      </c>
      <c r="BI122" s="247">
        <f>IF(N122="nulová",J122,0)</f>
        <v>0</v>
      </c>
      <c r="BJ122" s="24" t="s">
        <v>81</v>
      </c>
      <c r="BK122" s="247">
        <f>ROUND(I122*H122,2)</f>
        <v>0</v>
      </c>
      <c r="BL122" s="24" t="s">
        <v>207</v>
      </c>
      <c r="BM122" s="24" t="s">
        <v>241</v>
      </c>
    </row>
    <row r="123" s="12" customFormat="1">
      <c r="B123" s="248"/>
      <c r="C123" s="249"/>
      <c r="D123" s="250" t="s">
        <v>235</v>
      </c>
      <c r="E123" s="251" t="s">
        <v>21</v>
      </c>
      <c r="F123" s="252" t="s">
        <v>1820</v>
      </c>
      <c r="G123" s="249"/>
      <c r="H123" s="253">
        <v>3.6520000000000001</v>
      </c>
      <c r="I123" s="254"/>
      <c r="J123" s="249"/>
      <c r="K123" s="249"/>
      <c r="L123" s="255"/>
      <c r="M123" s="256"/>
      <c r="N123" s="257"/>
      <c r="O123" s="257"/>
      <c r="P123" s="257"/>
      <c r="Q123" s="257"/>
      <c r="R123" s="257"/>
      <c r="S123" s="257"/>
      <c r="T123" s="258"/>
      <c r="AT123" s="259" t="s">
        <v>235</v>
      </c>
      <c r="AU123" s="259" t="s">
        <v>81</v>
      </c>
      <c r="AV123" s="12" t="s">
        <v>83</v>
      </c>
      <c r="AW123" s="12" t="s">
        <v>37</v>
      </c>
      <c r="AX123" s="12" t="s">
        <v>81</v>
      </c>
      <c r="AY123" s="259" t="s">
        <v>200</v>
      </c>
    </row>
    <row r="124" s="11" customFormat="1" ht="37.44" customHeight="1">
      <c r="B124" s="220"/>
      <c r="C124" s="221"/>
      <c r="D124" s="222" t="s">
        <v>73</v>
      </c>
      <c r="E124" s="223" t="s">
        <v>1821</v>
      </c>
      <c r="F124" s="223" t="s">
        <v>1822</v>
      </c>
      <c r="G124" s="221"/>
      <c r="H124" s="221"/>
      <c r="I124" s="224"/>
      <c r="J124" s="225">
        <f>BK124</f>
        <v>0</v>
      </c>
      <c r="K124" s="221"/>
      <c r="L124" s="226"/>
      <c r="M124" s="227"/>
      <c r="N124" s="228"/>
      <c r="O124" s="228"/>
      <c r="P124" s="229">
        <f>SUM(P125:P129)</f>
        <v>0</v>
      </c>
      <c r="Q124" s="228"/>
      <c r="R124" s="229">
        <f>SUM(R125:R129)</f>
        <v>0</v>
      </c>
      <c r="S124" s="228"/>
      <c r="T124" s="230">
        <f>SUM(T125:T129)</f>
        <v>0</v>
      </c>
      <c r="AR124" s="231" t="s">
        <v>81</v>
      </c>
      <c r="AT124" s="232" t="s">
        <v>73</v>
      </c>
      <c r="AU124" s="232" t="s">
        <v>74</v>
      </c>
      <c r="AY124" s="231" t="s">
        <v>200</v>
      </c>
      <c r="BK124" s="233">
        <f>SUM(BK125:BK129)</f>
        <v>0</v>
      </c>
    </row>
    <row r="125" s="1" customFormat="1" ht="25.5" customHeight="1">
      <c r="B125" s="46"/>
      <c r="C125" s="236" t="s">
        <v>81</v>
      </c>
      <c r="D125" s="236" t="s">
        <v>202</v>
      </c>
      <c r="E125" s="237" t="s">
        <v>1823</v>
      </c>
      <c r="F125" s="238" t="s">
        <v>1824</v>
      </c>
      <c r="G125" s="239" t="s">
        <v>205</v>
      </c>
      <c r="H125" s="240">
        <v>3.23</v>
      </c>
      <c r="I125" s="241"/>
      <c r="J125" s="242">
        <f>ROUND(I125*H125,2)</f>
        <v>0</v>
      </c>
      <c r="K125" s="238" t="s">
        <v>1462</v>
      </c>
      <c r="L125" s="72"/>
      <c r="M125" s="243" t="s">
        <v>21</v>
      </c>
      <c r="N125" s="244" t="s">
        <v>45</v>
      </c>
      <c r="O125" s="47"/>
      <c r="P125" s="245">
        <f>O125*H125</f>
        <v>0</v>
      </c>
      <c r="Q125" s="245">
        <v>0</v>
      </c>
      <c r="R125" s="245">
        <f>Q125*H125</f>
        <v>0</v>
      </c>
      <c r="S125" s="245">
        <v>0</v>
      </c>
      <c r="T125" s="246">
        <f>S125*H125</f>
        <v>0</v>
      </c>
      <c r="AR125" s="24" t="s">
        <v>207</v>
      </c>
      <c r="AT125" s="24" t="s">
        <v>202</v>
      </c>
      <c r="AU125" s="24" t="s">
        <v>81</v>
      </c>
      <c r="AY125" s="24" t="s">
        <v>200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24" t="s">
        <v>81</v>
      </c>
      <c r="BK125" s="247">
        <f>ROUND(I125*H125,2)</f>
        <v>0</v>
      </c>
      <c r="BL125" s="24" t="s">
        <v>207</v>
      </c>
      <c r="BM125" s="24" t="s">
        <v>223</v>
      </c>
    </row>
    <row r="126" s="12" customFormat="1">
      <c r="B126" s="248"/>
      <c r="C126" s="249"/>
      <c r="D126" s="250" t="s">
        <v>235</v>
      </c>
      <c r="E126" s="251" t="s">
        <v>21</v>
      </c>
      <c r="F126" s="252" t="s">
        <v>1825</v>
      </c>
      <c r="G126" s="249"/>
      <c r="H126" s="253">
        <v>3.23</v>
      </c>
      <c r="I126" s="254"/>
      <c r="J126" s="249"/>
      <c r="K126" s="249"/>
      <c r="L126" s="255"/>
      <c r="M126" s="256"/>
      <c r="N126" s="257"/>
      <c r="O126" s="257"/>
      <c r="P126" s="257"/>
      <c r="Q126" s="257"/>
      <c r="R126" s="257"/>
      <c r="S126" s="257"/>
      <c r="T126" s="258"/>
      <c r="AT126" s="259" t="s">
        <v>235</v>
      </c>
      <c r="AU126" s="259" t="s">
        <v>81</v>
      </c>
      <c r="AV126" s="12" t="s">
        <v>83</v>
      </c>
      <c r="AW126" s="12" t="s">
        <v>37</v>
      </c>
      <c r="AX126" s="12" t="s">
        <v>81</v>
      </c>
      <c r="AY126" s="259" t="s">
        <v>200</v>
      </c>
    </row>
    <row r="127" s="1" customFormat="1" ht="16.5" customHeight="1">
      <c r="B127" s="46"/>
      <c r="C127" s="236" t="s">
        <v>83</v>
      </c>
      <c r="D127" s="236" t="s">
        <v>202</v>
      </c>
      <c r="E127" s="237" t="s">
        <v>1826</v>
      </c>
      <c r="F127" s="238" t="s">
        <v>1827</v>
      </c>
      <c r="G127" s="239" t="s">
        <v>205</v>
      </c>
      <c r="H127" s="240">
        <v>3.23</v>
      </c>
      <c r="I127" s="241"/>
      <c r="J127" s="242">
        <f>ROUND(I127*H127,2)</f>
        <v>0</v>
      </c>
      <c r="K127" s="238" t="s">
        <v>1462</v>
      </c>
      <c r="L127" s="72"/>
      <c r="M127" s="243" t="s">
        <v>21</v>
      </c>
      <c r="N127" s="244" t="s">
        <v>45</v>
      </c>
      <c r="O127" s="47"/>
      <c r="P127" s="245">
        <f>O127*H127</f>
        <v>0</v>
      </c>
      <c r="Q127" s="245">
        <v>0</v>
      </c>
      <c r="R127" s="245">
        <f>Q127*H127</f>
        <v>0</v>
      </c>
      <c r="S127" s="245">
        <v>0</v>
      </c>
      <c r="T127" s="246">
        <f>S127*H127</f>
        <v>0</v>
      </c>
      <c r="AR127" s="24" t="s">
        <v>207</v>
      </c>
      <c r="AT127" s="24" t="s">
        <v>202</v>
      </c>
      <c r="AU127" s="24" t="s">
        <v>81</v>
      </c>
      <c r="AY127" s="24" t="s">
        <v>200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24" t="s">
        <v>81</v>
      </c>
      <c r="BK127" s="247">
        <f>ROUND(I127*H127,2)</f>
        <v>0</v>
      </c>
      <c r="BL127" s="24" t="s">
        <v>207</v>
      </c>
      <c r="BM127" s="24" t="s">
        <v>256</v>
      </c>
    </row>
    <row r="128" s="12" customFormat="1">
      <c r="B128" s="248"/>
      <c r="C128" s="249"/>
      <c r="D128" s="250" t="s">
        <v>235</v>
      </c>
      <c r="E128" s="251" t="s">
        <v>21</v>
      </c>
      <c r="F128" s="252" t="s">
        <v>1825</v>
      </c>
      <c r="G128" s="249"/>
      <c r="H128" s="253">
        <v>3.23</v>
      </c>
      <c r="I128" s="254"/>
      <c r="J128" s="249"/>
      <c r="K128" s="249"/>
      <c r="L128" s="255"/>
      <c r="M128" s="256"/>
      <c r="N128" s="257"/>
      <c r="O128" s="257"/>
      <c r="P128" s="257"/>
      <c r="Q128" s="257"/>
      <c r="R128" s="257"/>
      <c r="S128" s="257"/>
      <c r="T128" s="258"/>
      <c r="AT128" s="259" t="s">
        <v>235</v>
      </c>
      <c r="AU128" s="259" t="s">
        <v>81</v>
      </c>
      <c r="AV128" s="12" t="s">
        <v>83</v>
      </c>
      <c r="AW128" s="12" t="s">
        <v>37</v>
      </c>
      <c r="AX128" s="12" t="s">
        <v>81</v>
      </c>
      <c r="AY128" s="259" t="s">
        <v>200</v>
      </c>
    </row>
    <row r="129" s="1" customFormat="1" ht="38.25" customHeight="1">
      <c r="B129" s="46"/>
      <c r="C129" s="236" t="s">
        <v>94</v>
      </c>
      <c r="D129" s="236" t="s">
        <v>202</v>
      </c>
      <c r="E129" s="237" t="s">
        <v>1828</v>
      </c>
      <c r="F129" s="238" t="s">
        <v>1829</v>
      </c>
      <c r="G129" s="239" t="s">
        <v>205</v>
      </c>
      <c r="H129" s="240">
        <v>16.738</v>
      </c>
      <c r="I129" s="241"/>
      <c r="J129" s="242">
        <f>ROUND(I129*H129,2)</f>
        <v>0</v>
      </c>
      <c r="K129" s="238" t="s">
        <v>1462</v>
      </c>
      <c r="L129" s="72"/>
      <c r="M129" s="243" t="s">
        <v>21</v>
      </c>
      <c r="N129" s="244" t="s">
        <v>45</v>
      </c>
      <c r="O129" s="47"/>
      <c r="P129" s="245">
        <f>O129*H129</f>
        <v>0</v>
      </c>
      <c r="Q129" s="245">
        <v>0</v>
      </c>
      <c r="R129" s="245">
        <f>Q129*H129</f>
        <v>0</v>
      </c>
      <c r="S129" s="245">
        <v>0</v>
      </c>
      <c r="T129" s="246">
        <f>S129*H129</f>
        <v>0</v>
      </c>
      <c r="AR129" s="24" t="s">
        <v>207</v>
      </c>
      <c r="AT129" s="24" t="s">
        <v>202</v>
      </c>
      <c r="AU129" s="24" t="s">
        <v>81</v>
      </c>
      <c r="AY129" s="24" t="s">
        <v>200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24" t="s">
        <v>81</v>
      </c>
      <c r="BK129" s="247">
        <f>ROUND(I129*H129,2)</f>
        <v>0</v>
      </c>
      <c r="BL129" s="24" t="s">
        <v>207</v>
      </c>
      <c r="BM129" s="24" t="s">
        <v>227</v>
      </c>
    </row>
    <row r="130" s="11" customFormat="1" ht="37.44" customHeight="1">
      <c r="B130" s="220"/>
      <c r="C130" s="221"/>
      <c r="D130" s="222" t="s">
        <v>73</v>
      </c>
      <c r="E130" s="223" t="s">
        <v>1830</v>
      </c>
      <c r="F130" s="223" t="s">
        <v>1831</v>
      </c>
      <c r="G130" s="221"/>
      <c r="H130" s="221"/>
      <c r="I130" s="224"/>
      <c r="J130" s="225">
        <f>BK130</f>
        <v>0</v>
      </c>
      <c r="K130" s="221"/>
      <c r="L130" s="226"/>
      <c r="M130" s="227"/>
      <c r="N130" s="228"/>
      <c r="O130" s="228"/>
      <c r="P130" s="229">
        <f>SUM(P131:P142)</f>
        <v>0</v>
      </c>
      <c r="Q130" s="228"/>
      <c r="R130" s="229">
        <f>SUM(R131:R142)</f>
        <v>0</v>
      </c>
      <c r="S130" s="228"/>
      <c r="T130" s="230">
        <f>SUM(T131:T142)</f>
        <v>0</v>
      </c>
      <c r="AR130" s="231" t="s">
        <v>81</v>
      </c>
      <c r="AT130" s="232" t="s">
        <v>73</v>
      </c>
      <c r="AU130" s="232" t="s">
        <v>74</v>
      </c>
      <c r="AY130" s="231" t="s">
        <v>200</v>
      </c>
      <c r="BK130" s="233">
        <f>SUM(BK131:BK142)</f>
        <v>0</v>
      </c>
    </row>
    <row r="131" s="1" customFormat="1" ht="25.5" customHeight="1">
      <c r="B131" s="46"/>
      <c r="C131" s="236" t="s">
        <v>81</v>
      </c>
      <c r="D131" s="236" t="s">
        <v>202</v>
      </c>
      <c r="E131" s="237" t="s">
        <v>1832</v>
      </c>
      <c r="F131" s="238" t="s">
        <v>1833</v>
      </c>
      <c r="G131" s="239" t="s">
        <v>322</v>
      </c>
      <c r="H131" s="240">
        <v>4</v>
      </c>
      <c r="I131" s="241"/>
      <c r="J131" s="242">
        <f>ROUND(I131*H131,2)</f>
        <v>0</v>
      </c>
      <c r="K131" s="238" t="s">
        <v>1462</v>
      </c>
      <c r="L131" s="72"/>
      <c r="M131" s="243" t="s">
        <v>21</v>
      </c>
      <c r="N131" s="244" t="s">
        <v>45</v>
      </c>
      <c r="O131" s="47"/>
      <c r="P131" s="245">
        <f>O131*H131</f>
        <v>0</v>
      </c>
      <c r="Q131" s="245">
        <v>0</v>
      </c>
      <c r="R131" s="245">
        <f>Q131*H131</f>
        <v>0</v>
      </c>
      <c r="S131" s="245">
        <v>0</v>
      </c>
      <c r="T131" s="246">
        <f>S131*H131</f>
        <v>0</v>
      </c>
      <c r="AR131" s="24" t="s">
        <v>207</v>
      </c>
      <c r="AT131" s="24" t="s">
        <v>202</v>
      </c>
      <c r="AU131" s="24" t="s">
        <v>81</v>
      </c>
      <c r="AY131" s="24" t="s">
        <v>200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24" t="s">
        <v>81</v>
      </c>
      <c r="BK131" s="247">
        <f>ROUND(I131*H131,2)</f>
        <v>0</v>
      </c>
      <c r="BL131" s="24" t="s">
        <v>207</v>
      </c>
      <c r="BM131" s="24" t="s">
        <v>10</v>
      </c>
    </row>
    <row r="132" s="1" customFormat="1" ht="25.5" customHeight="1">
      <c r="B132" s="46"/>
      <c r="C132" s="236" t="s">
        <v>83</v>
      </c>
      <c r="D132" s="236" t="s">
        <v>202</v>
      </c>
      <c r="E132" s="237" t="s">
        <v>1834</v>
      </c>
      <c r="F132" s="238" t="s">
        <v>1835</v>
      </c>
      <c r="G132" s="239" t="s">
        <v>205</v>
      </c>
      <c r="H132" s="240">
        <v>2.8199999999999998</v>
      </c>
      <c r="I132" s="241"/>
      <c r="J132" s="242">
        <f>ROUND(I132*H132,2)</f>
        <v>0</v>
      </c>
      <c r="K132" s="238" t="s">
        <v>1462</v>
      </c>
      <c r="L132" s="72"/>
      <c r="M132" s="243" t="s">
        <v>21</v>
      </c>
      <c r="N132" s="244" t="s">
        <v>45</v>
      </c>
      <c r="O132" s="47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AR132" s="24" t="s">
        <v>207</v>
      </c>
      <c r="AT132" s="24" t="s">
        <v>202</v>
      </c>
      <c r="AU132" s="24" t="s">
        <v>81</v>
      </c>
      <c r="AY132" s="24" t="s">
        <v>200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24" t="s">
        <v>81</v>
      </c>
      <c r="BK132" s="247">
        <f>ROUND(I132*H132,2)</f>
        <v>0</v>
      </c>
      <c r="BL132" s="24" t="s">
        <v>207</v>
      </c>
      <c r="BM132" s="24" t="s">
        <v>230</v>
      </c>
    </row>
    <row r="133" s="1" customFormat="1" ht="25.5" customHeight="1">
      <c r="B133" s="46"/>
      <c r="C133" s="236" t="s">
        <v>94</v>
      </c>
      <c r="D133" s="236" t="s">
        <v>202</v>
      </c>
      <c r="E133" s="237" t="s">
        <v>1836</v>
      </c>
      <c r="F133" s="238" t="s">
        <v>1837</v>
      </c>
      <c r="G133" s="239" t="s">
        <v>205</v>
      </c>
      <c r="H133" s="240">
        <v>2.8199999999999998</v>
      </c>
      <c r="I133" s="241"/>
      <c r="J133" s="242">
        <f>ROUND(I133*H133,2)</f>
        <v>0</v>
      </c>
      <c r="K133" s="238" t="s">
        <v>1462</v>
      </c>
      <c r="L133" s="72"/>
      <c r="M133" s="243" t="s">
        <v>21</v>
      </c>
      <c r="N133" s="244" t="s">
        <v>45</v>
      </c>
      <c r="O133" s="47"/>
      <c r="P133" s="245">
        <f>O133*H133</f>
        <v>0</v>
      </c>
      <c r="Q133" s="245">
        <v>0</v>
      </c>
      <c r="R133" s="245">
        <f>Q133*H133</f>
        <v>0</v>
      </c>
      <c r="S133" s="245">
        <v>0</v>
      </c>
      <c r="T133" s="246">
        <f>S133*H133</f>
        <v>0</v>
      </c>
      <c r="AR133" s="24" t="s">
        <v>207</v>
      </c>
      <c r="AT133" s="24" t="s">
        <v>202</v>
      </c>
      <c r="AU133" s="24" t="s">
        <v>81</v>
      </c>
      <c r="AY133" s="24" t="s">
        <v>200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24" t="s">
        <v>81</v>
      </c>
      <c r="BK133" s="247">
        <f>ROUND(I133*H133,2)</f>
        <v>0</v>
      </c>
      <c r="BL133" s="24" t="s">
        <v>207</v>
      </c>
      <c r="BM133" s="24" t="s">
        <v>278</v>
      </c>
    </row>
    <row r="134" s="1" customFormat="1" ht="38.25" customHeight="1">
      <c r="B134" s="46"/>
      <c r="C134" s="236" t="s">
        <v>207</v>
      </c>
      <c r="D134" s="236" t="s">
        <v>202</v>
      </c>
      <c r="E134" s="237" t="s">
        <v>1838</v>
      </c>
      <c r="F134" s="238" t="s">
        <v>1839</v>
      </c>
      <c r="G134" s="239" t="s">
        <v>205</v>
      </c>
      <c r="H134" s="240">
        <v>2.754</v>
      </c>
      <c r="I134" s="241"/>
      <c r="J134" s="242">
        <f>ROUND(I134*H134,2)</f>
        <v>0</v>
      </c>
      <c r="K134" s="238" t="s">
        <v>1462</v>
      </c>
      <c r="L134" s="72"/>
      <c r="M134" s="243" t="s">
        <v>21</v>
      </c>
      <c r="N134" s="244" t="s">
        <v>45</v>
      </c>
      <c r="O134" s="47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AR134" s="24" t="s">
        <v>207</v>
      </c>
      <c r="AT134" s="24" t="s">
        <v>202</v>
      </c>
      <c r="AU134" s="24" t="s">
        <v>81</v>
      </c>
      <c r="AY134" s="24" t="s">
        <v>200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24" t="s">
        <v>81</v>
      </c>
      <c r="BK134" s="247">
        <f>ROUND(I134*H134,2)</f>
        <v>0</v>
      </c>
      <c r="BL134" s="24" t="s">
        <v>207</v>
      </c>
      <c r="BM134" s="24" t="s">
        <v>234</v>
      </c>
    </row>
    <row r="135" s="1" customFormat="1" ht="25.5" customHeight="1">
      <c r="B135" s="46"/>
      <c r="C135" s="236" t="s">
        <v>217</v>
      </c>
      <c r="D135" s="236" t="s">
        <v>202</v>
      </c>
      <c r="E135" s="237" t="s">
        <v>1840</v>
      </c>
      <c r="F135" s="238" t="s">
        <v>1841</v>
      </c>
      <c r="G135" s="239" t="s">
        <v>205</v>
      </c>
      <c r="H135" s="240">
        <v>6</v>
      </c>
      <c r="I135" s="241"/>
      <c r="J135" s="242">
        <f>ROUND(I135*H135,2)</f>
        <v>0</v>
      </c>
      <c r="K135" s="238" t="s">
        <v>1462</v>
      </c>
      <c r="L135" s="72"/>
      <c r="M135" s="243" t="s">
        <v>21</v>
      </c>
      <c r="N135" s="244" t="s">
        <v>45</v>
      </c>
      <c r="O135" s="47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AR135" s="24" t="s">
        <v>207</v>
      </c>
      <c r="AT135" s="24" t="s">
        <v>202</v>
      </c>
      <c r="AU135" s="24" t="s">
        <v>81</v>
      </c>
      <c r="AY135" s="24" t="s">
        <v>200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24" t="s">
        <v>81</v>
      </c>
      <c r="BK135" s="247">
        <f>ROUND(I135*H135,2)</f>
        <v>0</v>
      </c>
      <c r="BL135" s="24" t="s">
        <v>207</v>
      </c>
      <c r="BM135" s="24" t="s">
        <v>286</v>
      </c>
    </row>
    <row r="136" s="12" customFormat="1">
      <c r="B136" s="248"/>
      <c r="C136" s="249"/>
      <c r="D136" s="250" t="s">
        <v>235</v>
      </c>
      <c r="E136" s="251" t="s">
        <v>21</v>
      </c>
      <c r="F136" s="252" t="s">
        <v>1842</v>
      </c>
      <c r="G136" s="249"/>
      <c r="H136" s="253">
        <v>6</v>
      </c>
      <c r="I136" s="254"/>
      <c r="J136" s="249"/>
      <c r="K136" s="249"/>
      <c r="L136" s="255"/>
      <c r="M136" s="256"/>
      <c r="N136" s="257"/>
      <c r="O136" s="257"/>
      <c r="P136" s="257"/>
      <c r="Q136" s="257"/>
      <c r="R136" s="257"/>
      <c r="S136" s="257"/>
      <c r="T136" s="258"/>
      <c r="AT136" s="259" t="s">
        <v>235</v>
      </c>
      <c r="AU136" s="259" t="s">
        <v>81</v>
      </c>
      <c r="AV136" s="12" t="s">
        <v>83</v>
      </c>
      <c r="AW136" s="12" t="s">
        <v>37</v>
      </c>
      <c r="AX136" s="12" t="s">
        <v>81</v>
      </c>
      <c r="AY136" s="259" t="s">
        <v>200</v>
      </c>
    </row>
    <row r="137" s="1" customFormat="1" ht="25.5" customHeight="1">
      <c r="B137" s="46"/>
      <c r="C137" s="236" t="s">
        <v>213</v>
      </c>
      <c r="D137" s="236" t="s">
        <v>202</v>
      </c>
      <c r="E137" s="237" t="s">
        <v>1843</v>
      </c>
      <c r="F137" s="238" t="s">
        <v>1844</v>
      </c>
      <c r="G137" s="239" t="s">
        <v>205</v>
      </c>
      <c r="H137" s="240">
        <v>15.664</v>
      </c>
      <c r="I137" s="241"/>
      <c r="J137" s="242">
        <f>ROUND(I137*H137,2)</f>
        <v>0</v>
      </c>
      <c r="K137" s="238" t="s">
        <v>1462</v>
      </c>
      <c r="L137" s="72"/>
      <c r="M137" s="243" t="s">
        <v>21</v>
      </c>
      <c r="N137" s="244" t="s">
        <v>45</v>
      </c>
      <c r="O137" s="47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AR137" s="24" t="s">
        <v>207</v>
      </c>
      <c r="AT137" s="24" t="s">
        <v>202</v>
      </c>
      <c r="AU137" s="24" t="s">
        <v>81</v>
      </c>
      <c r="AY137" s="24" t="s">
        <v>200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24" t="s">
        <v>81</v>
      </c>
      <c r="BK137" s="247">
        <f>ROUND(I137*H137,2)</f>
        <v>0</v>
      </c>
      <c r="BL137" s="24" t="s">
        <v>207</v>
      </c>
      <c r="BM137" s="24" t="s">
        <v>239</v>
      </c>
    </row>
    <row r="138" s="12" customFormat="1">
      <c r="B138" s="248"/>
      <c r="C138" s="249"/>
      <c r="D138" s="250" t="s">
        <v>235</v>
      </c>
      <c r="E138" s="251" t="s">
        <v>21</v>
      </c>
      <c r="F138" s="252" t="s">
        <v>1845</v>
      </c>
      <c r="G138" s="249"/>
      <c r="H138" s="253">
        <v>15.664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AT138" s="259" t="s">
        <v>235</v>
      </c>
      <c r="AU138" s="259" t="s">
        <v>81</v>
      </c>
      <c r="AV138" s="12" t="s">
        <v>83</v>
      </c>
      <c r="AW138" s="12" t="s">
        <v>37</v>
      </c>
      <c r="AX138" s="12" t="s">
        <v>81</v>
      </c>
      <c r="AY138" s="259" t="s">
        <v>200</v>
      </c>
    </row>
    <row r="139" s="1" customFormat="1" ht="25.5" customHeight="1">
      <c r="B139" s="46"/>
      <c r="C139" s="236" t="s">
        <v>224</v>
      </c>
      <c r="D139" s="236" t="s">
        <v>202</v>
      </c>
      <c r="E139" s="237" t="s">
        <v>1846</v>
      </c>
      <c r="F139" s="238" t="s">
        <v>1847</v>
      </c>
      <c r="G139" s="239" t="s">
        <v>205</v>
      </c>
      <c r="H139" s="240">
        <v>16.738</v>
      </c>
      <c r="I139" s="241"/>
      <c r="J139" s="242">
        <f>ROUND(I139*H139,2)</f>
        <v>0</v>
      </c>
      <c r="K139" s="238" t="s">
        <v>1462</v>
      </c>
      <c r="L139" s="72"/>
      <c r="M139" s="243" t="s">
        <v>21</v>
      </c>
      <c r="N139" s="244" t="s">
        <v>45</v>
      </c>
      <c r="O139" s="47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AR139" s="24" t="s">
        <v>207</v>
      </c>
      <c r="AT139" s="24" t="s">
        <v>202</v>
      </c>
      <c r="AU139" s="24" t="s">
        <v>81</v>
      </c>
      <c r="AY139" s="24" t="s">
        <v>200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24" t="s">
        <v>81</v>
      </c>
      <c r="BK139" s="247">
        <f>ROUND(I139*H139,2)</f>
        <v>0</v>
      </c>
      <c r="BL139" s="24" t="s">
        <v>207</v>
      </c>
      <c r="BM139" s="24" t="s">
        <v>9</v>
      </c>
    </row>
    <row r="140" s="1" customFormat="1" ht="25.5" customHeight="1">
      <c r="B140" s="46"/>
      <c r="C140" s="236" t="s">
        <v>216</v>
      </c>
      <c r="D140" s="236" t="s">
        <v>202</v>
      </c>
      <c r="E140" s="237" t="s">
        <v>1848</v>
      </c>
      <c r="F140" s="238" t="s">
        <v>1849</v>
      </c>
      <c r="G140" s="239" t="s">
        <v>205</v>
      </c>
      <c r="H140" s="240">
        <v>7.3040000000000003</v>
      </c>
      <c r="I140" s="241"/>
      <c r="J140" s="242">
        <f>ROUND(I140*H140,2)</f>
        <v>0</v>
      </c>
      <c r="K140" s="238" t="s">
        <v>1462</v>
      </c>
      <c r="L140" s="72"/>
      <c r="M140" s="243" t="s">
        <v>21</v>
      </c>
      <c r="N140" s="244" t="s">
        <v>45</v>
      </c>
      <c r="O140" s="47"/>
      <c r="P140" s="245">
        <f>O140*H140</f>
        <v>0</v>
      </c>
      <c r="Q140" s="245">
        <v>0</v>
      </c>
      <c r="R140" s="245">
        <f>Q140*H140</f>
        <v>0</v>
      </c>
      <c r="S140" s="245">
        <v>0</v>
      </c>
      <c r="T140" s="246">
        <f>S140*H140</f>
        <v>0</v>
      </c>
      <c r="AR140" s="24" t="s">
        <v>207</v>
      </c>
      <c r="AT140" s="24" t="s">
        <v>202</v>
      </c>
      <c r="AU140" s="24" t="s">
        <v>81</v>
      </c>
      <c r="AY140" s="24" t="s">
        <v>200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24" t="s">
        <v>81</v>
      </c>
      <c r="BK140" s="247">
        <f>ROUND(I140*H140,2)</f>
        <v>0</v>
      </c>
      <c r="BL140" s="24" t="s">
        <v>207</v>
      </c>
      <c r="BM140" s="24" t="s">
        <v>244</v>
      </c>
    </row>
    <row r="141" s="12" customFormat="1">
      <c r="B141" s="248"/>
      <c r="C141" s="249"/>
      <c r="D141" s="250" t="s">
        <v>235</v>
      </c>
      <c r="E141" s="251" t="s">
        <v>21</v>
      </c>
      <c r="F141" s="252" t="s">
        <v>1850</v>
      </c>
      <c r="G141" s="249"/>
      <c r="H141" s="253">
        <v>7.3040000000000003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AT141" s="259" t="s">
        <v>235</v>
      </c>
      <c r="AU141" s="259" t="s">
        <v>81</v>
      </c>
      <c r="AV141" s="12" t="s">
        <v>83</v>
      </c>
      <c r="AW141" s="12" t="s">
        <v>37</v>
      </c>
      <c r="AX141" s="12" t="s">
        <v>81</v>
      </c>
      <c r="AY141" s="259" t="s">
        <v>200</v>
      </c>
    </row>
    <row r="142" s="1" customFormat="1" ht="16.5" customHeight="1">
      <c r="B142" s="46"/>
      <c r="C142" s="236" t="s">
        <v>231</v>
      </c>
      <c r="D142" s="236" t="s">
        <v>202</v>
      </c>
      <c r="E142" s="237" t="s">
        <v>1190</v>
      </c>
      <c r="F142" s="238" t="s">
        <v>1851</v>
      </c>
      <c r="G142" s="239" t="s">
        <v>205</v>
      </c>
      <c r="H142" s="240">
        <v>7.3040000000000003</v>
      </c>
      <c r="I142" s="241"/>
      <c r="J142" s="242">
        <f>ROUND(I142*H142,2)</f>
        <v>0</v>
      </c>
      <c r="K142" s="238" t="s">
        <v>1462</v>
      </c>
      <c r="L142" s="72"/>
      <c r="M142" s="243" t="s">
        <v>21</v>
      </c>
      <c r="N142" s="244" t="s">
        <v>45</v>
      </c>
      <c r="O142" s="47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AR142" s="24" t="s">
        <v>207</v>
      </c>
      <c r="AT142" s="24" t="s">
        <v>202</v>
      </c>
      <c r="AU142" s="24" t="s">
        <v>81</v>
      </c>
      <c r="AY142" s="24" t="s">
        <v>200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24" t="s">
        <v>81</v>
      </c>
      <c r="BK142" s="247">
        <f>ROUND(I142*H142,2)</f>
        <v>0</v>
      </c>
      <c r="BL142" s="24" t="s">
        <v>207</v>
      </c>
      <c r="BM142" s="24" t="s">
        <v>299</v>
      </c>
    </row>
    <row r="143" s="11" customFormat="1" ht="37.44" customHeight="1">
      <c r="B143" s="220"/>
      <c r="C143" s="221"/>
      <c r="D143" s="222" t="s">
        <v>73</v>
      </c>
      <c r="E143" s="223" t="s">
        <v>1852</v>
      </c>
      <c r="F143" s="223" t="s">
        <v>1853</v>
      </c>
      <c r="G143" s="221"/>
      <c r="H143" s="221"/>
      <c r="I143" s="224"/>
      <c r="J143" s="225">
        <f>BK143</f>
        <v>0</v>
      </c>
      <c r="K143" s="221"/>
      <c r="L143" s="226"/>
      <c r="M143" s="227"/>
      <c r="N143" s="228"/>
      <c r="O143" s="228"/>
      <c r="P143" s="229">
        <f>SUM(P144:P154)</f>
        <v>0</v>
      </c>
      <c r="Q143" s="228"/>
      <c r="R143" s="229">
        <f>SUM(R144:R154)</f>
        <v>0</v>
      </c>
      <c r="S143" s="228"/>
      <c r="T143" s="230">
        <f>SUM(T144:T154)</f>
        <v>0</v>
      </c>
      <c r="AR143" s="231" t="s">
        <v>81</v>
      </c>
      <c r="AT143" s="232" t="s">
        <v>73</v>
      </c>
      <c r="AU143" s="232" t="s">
        <v>74</v>
      </c>
      <c r="AY143" s="231" t="s">
        <v>200</v>
      </c>
      <c r="BK143" s="233">
        <f>SUM(BK144:BK154)</f>
        <v>0</v>
      </c>
    </row>
    <row r="144" s="1" customFormat="1" ht="38.25" customHeight="1">
      <c r="B144" s="46"/>
      <c r="C144" s="236" t="s">
        <v>81</v>
      </c>
      <c r="D144" s="236" t="s">
        <v>202</v>
      </c>
      <c r="E144" s="237" t="s">
        <v>1854</v>
      </c>
      <c r="F144" s="238" t="s">
        <v>1855</v>
      </c>
      <c r="G144" s="239" t="s">
        <v>205</v>
      </c>
      <c r="H144" s="240">
        <v>16.738</v>
      </c>
      <c r="I144" s="241"/>
      <c r="J144" s="242">
        <f>ROUND(I144*H144,2)</f>
        <v>0</v>
      </c>
      <c r="K144" s="238" t="s">
        <v>1462</v>
      </c>
      <c r="L144" s="72"/>
      <c r="M144" s="243" t="s">
        <v>21</v>
      </c>
      <c r="N144" s="244" t="s">
        <v>45</v>
      </c>
      <c r="O144" s="47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AR144" s="24" t="s">
        <v>207</v>
      </c>
      <c r="AT144" s="24" t="s">
        <v>202</v>
      </c>
      <c r="AU144" s="24" t="s">
        <v>81</v>
      </c>
      <c r="AY144" s="24" t="s">
        <v>200</v>
      </c>
      <c r="BE144" s="247">
        <f>IF(N144="základní",J144,0)</f>
        <v>0</v>
      </c>
      <c r="BF144" s="247">
        <f>IF(N144="snížená",J144,0)</f>
        <v>0</v>
      </c>
      <c r="BG144" s="247">
        <f>IF(N144="zákl. přenesená",J144,0)</f>
        <v>0</v>
      </c>
      <c r="BH144" s="247">
        <f>IF(N144="sníž. přenesená",J144,0)</f>
        <v>0</v>
      </c>
      <c r="BI144" s="247">
        <f>IF(N144="nulová",J144,0)</f>
        <v>0</v>
      </c>
      <c r="BJ144" s="24" t="s">
        <v>81</v>
      </c>
      <c r="BK144" s="247">
        <f>ROUND(I144*H144,2)</f>
        <v>0</v>
      </c>
      <c r="BL144" s="24" t="s">
        <v>207</v>
      </c>
      <c r="BM144" s="24" t="s">
        <v>250</v>
      </c>
    </row>
    <row r="145" s="1" customFormat="1" ht="25.5" customHeight="1">
      <c r="B145" s="46"/>
      <c r="C145" s="236" t="s">
        <v>83</v>
      </c>
      <c r="D145" s="236" t="s">
        <v>202</v>
      </c>
      <c r="E145" s="237" t="s">
        <v>907</v>
      </c>
      <c r="F145" s="238" t="s">
        <v>1856</v>
      </c>
      <c r="G145" s="239" t="s">
        <v>205</v>
      </c>
      <c r="H145" s="240">
        <v>8.3399999999999999</v>
      </c>
      <c r="I145" s="241"/>
      <c r="J145" s="242">
        <f>ROUND(I145*H145,2)</f>
        <v>0</v>
      </c>
      <c r="K145" s="238" t="s">
        <v>1462</v>
      </c>
      <c r="L145" s="72"/>
      <c r="M145" s="243" t="s">
        <v>21</v>
      </c>
      <c r="N145" s="244" t="s">
        <v>45</v>
      </c>
      <c r="O145" s="47"/>
      <c r="P145" s="245">
        <f>O145*H145</f>
        <v>0</v>
      </c>
      <c r="Q145" s="245">
        <v>0</v>
      </c>
      <c r="R145" s="245">
        <f>Q145*H145</f>
        <v>0</v>
      </c>
      <c r="S145" s="245">
        <v>0</v>
      </c>
      <c r="T145" s="246">
        <f>S145*H145</f>
        <v>0</v>
      </c>
      <c r="AR145" s="24" t="s">
        <v>207</v>
      </c>
      <c r="AT145" s="24" t="s">
        <v>202</v>
      </c>
      <c r="AU145" s="24" t="s">
        <v>81</v>
      </c>
      <c r="AY145" s="24" t="s">
        <v>200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24" t="s">
        <v>81</v>
      </c>
      <c r="BK145" s="247">
        <f>ROUND(I145*H145,2)</f>
        <v>0</v>
      </c>
      <c r="BL145" s="24" t="s">
        <v>207</v>
      </c>
      <c r="BM145" s="24" t="s">
        <v>307</v>
      </c>
    </row>
    <row r="146" s="12" customFormat="1">
      <c r="B146" s="248"/>
      <c r="C146" s="249"/>
      <c r="D146" s="250" t="s">
        <v>235</v>
      </c>
      <c r="E146" s="251" t="s">
        <v>21</v>
      </c>
      <c r="F146" s="252" t="s">
        <v>1857</v>
      </c>
      <c r="G146" s="249"/>
      <c r="H146" s="253">
        <v>8.3399999999999999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AT146" s="259" t="s">
        <v>235</v>
      </c>
      <c r="AU146" s="259" t="s">
        <v>81</v>
      </c>
      <c r="AV146" s="12" t="s">
        <v>83</v>
      </c>
      <c r="AW146" s="12" t="s">
        <v>37</v>
      </c>
      <c r="AX146" s="12" t="s">
        <v>81</v>
      </c>
      <c r="AY146" s="259" t="s">
        <v>200</v>
      </c>
    </row>
    <row r="147" s="1" customFormat="1" ht="16.5" customHeight="1">
      <c r="B147" s="46"/>
      <c r="C147" s="236" t="s">
        <v>94</v>
      </c>
      <c r="D147" s="236" t="s">
        <v>202</v>
      </c>
      <c r="E147" s="237" t="s">
        <v>1858</v>
      </c>
      <c r="F147" s="238" t="s">
        <v>1859</v>
      </c>
      <c r="G147" s="239" t="s">
        <v>205</v>
      </c>
      <c r="H147" s="240">
        <v>0.97199999999999998</v>
      </c>
      <c r="I147" s="241"/>
      <c r="J147" s="242">
        <f>ROUND(I147*H147,2)</f>
        <v>0</v>
      </c>
      <c r="K147" s="238" t="s">
        <v>1462</v>
      </c>
      <c r="L147" s="72"/>
      <c r="M147" s="243" t="s">
        <v>21</v>
      </c>
      <c r="N147" s="244" t="s">
        <v>45</v>
      </c>
      <c r="O147" s="47"/>
      <c r="P147" s="245">
        <f>O147*H147</f>
        <v>0</v>
      </c>
      <c r="Q147" s="245">
        <v>0</v>
      </c>
      <c r="R147" s="245">
        <f>Q147*H147</f>
        <v>0</v>
      </c>
      <c r="S147" s="245">
        <v>0</v>
      </c>
      <c r="T147" s="246">
        <f>S147*H147</f>
        <v>0</v>
      </c>
      <c r="AR147" s="24" t="s">
        <v>207</v>
      </c>
      <c r="AT147" s="24" t="s">
        <v>202</v>
      </c>
      <c r="AU147" s="24" t="s">
        <v>81</v>
      </c>
      <c r="AY147" s="24" t="s">
        <v>200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24" t="s">
        <v>81</v>
      </c>
      <c r="BK147" s="247">
        <f>ROUND(I147*H147,2)</f>
        <v>0</v>
      </c>
      <c r="BL147" s="24" t="s">
        <v>207</v>
      </c>
      <c r="BM147" s="24" t="s">
        <v>259</v>
      </c>
    </row>
    <row r="148" s="1" customFormat="1" ht="16.5" customHeight="1">
      <c r="B148" s="46"/>
      <c r="C148" s="236" t="s">
        <v>207</v>
      </c>
      <c r="D148" s="236" t="s">
        <v>202</v>
      </c>
      <c r="E148" s="237" t="s">
        <v>1860</v>
      </c>
      <c r="F148" s="238" t="s">
        <v>1861</v>
      </c>
      <c r="G148" s="239" t="s">
        <v>1566</v>
      </c>
      <c r="H148" s="240">
        <v>1</v>
      </c>
      <c r="I148" s="241"/>
      <c r="J148" s="242">
        <f>ROUND(I148*H148,2)</f>
        <v>0</v>
      </c>
      <c r="K148" s="238" t="s">
        <v>1862</v>
      </c>
      <c r="L148" s="72"/>
      <c r="M148" s="243" t="s">
        <v>21</v>
      </c>
      <c r="N148" s="244" t="s">
        <v>45</v>
      </c>
      <c r="O148" s="47"/>
      <c r="P148" s="245">
        <f>O148*H148</f>
        <v>0</v>
      </c>
      <c r="Q148" s="245">
        <v>0</v>
      </c>
      <c r="R148" s="245">
        <f>Q148*H148</f>
        <v>0</v>
      </c>
      <c r="S148" s="245">
        <v>0</v>
      </c>
      <c r="T148" s="246">
        <f>S148*H148</f>
        <v>0</v>
      </c>
      <c r="AR148" s="24" t="s">
        <v>207</v>
      </c>
      <c r="AT148" s="24" t="s">
        <v>202</v>
      </c>
      <c r="AU148" s="24" t="s">
        <v>81</v>
      </c>
      <c r="AY148" s="24" t="s">
        <v>200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24" t="s">
        <v>81</v>
      </c>
      <c r="BK148" s="247">
        <f>ROUND(I148*H148,2)</f>
        <v>0</v>
      </c>
      <c r="BL148" s="24" t="s">
        <v>207</v>
      </c>
      <c r="BM148" s="24" t="s">
        <v>312</v>
      </c>
    </row>
    <row r="149" s="1" customFormat="1" ht="38.25" customHeight="1">
      <c r="B149" s="46"/>
      <c r="C149" s="236" t="s">
        <v>217</v>
      </c>
      <c r="D149" s="236" t="s">
        <v>202</v>
      </c>
      <c r="E149" s="237" t="s">
        <v>1863</v>
      </c>
      <c r="F149" s="238" t="s">
        <v>1864</v>
      </c>
      <c r="G149" s="239" t="s">
        <v>205</v>
      </c>
      <c r="H149" s="240">
        <v>5.976</v>
      </c>
      <c r="I149" s="241"/>
      <c r="J149" s="242">
        <f>ROUND(I149*H149,2)</f>
        <v>0</v>
      </c>
      <c r="K149" s="238" t="s">
        <v>1462</v>
      </c>
      <c r="L149" s="72"/>
      <c r="M149" s="243" t="s">
        <v>21</v>
      </c>
      <c r="N149" s="244" t="s">
        <v>45</v>
      </c>
      <c r="O149" s="47"/>
      <c r="P149" s="245">
        <f>O149*H149</f>
        <v>0</v>
      </c>
      <c r="Q149" s="245">
        <v>0</v>
      </c>
      <c r="R149" s="245">
        <f>Q149*H149</f>
        <v>0</v>
      </c>
      <c r="S149" s="245">
        <v>0</v>
      </c>
      <c r="T149" s="246">
        <f>S149*H149</f>
        <v>0</v>
      </c>
      <c r="AR149" s="24" t="s">
        <v>207</v>
      </c>
      <c r="AT149" s="24" t="s">
        <v>202</v>
      </c>
      <c r="AU149" s="24" t="s">
        <v>81</v>
      </c>
      <c r="AY149" s="24" t="s">
        <v>200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24" t="s">
        <v>81</v>
      </c>
      <c r="BK149" s="247">
        <f>ROUND(I149*H149,2)</f>
        <v>0</v>
      </c>
      <c r="BL149" s="24" t="s">
        <v>207</v>
      </c>
      <c r="BM149" s="24" t="s">
        <v>263</v>
      </c>
    </row>
    <row r="150" s="12" customFormat="1">
      <c r="B150" s="248"/>
      <c r="C150" s="249"/>
      <c r="D150" s="250" t="s">
        <v>235</v>
      </c>
      <c r="E150" s="251" t="s">
        <v>21</v>
      </c>
      <c r="F150" s="252" t="s">
        <v>1865</v>
      </c>
      <c r="G150" s="249"/>
      <c r="H150" s="253">
        <v>5.976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AT150" s="259" t="s">
        <v>235</v>
      </c>
      <c r="AU150" s="259" t="s">
        <v>81</v>
      </c>
      <c r="AV150" s="12" t="s">
        <v>83</v>
      </c>
      <c r="AW150" s="12" t="s">
        <v>37</v>
      </c>
      <c r="AX150" s="12" t="s">
        <v>81</v>
      </c>
      <c r="AY150" s="259" t="s">
        <v>200</v>
      </c>
    </row>
    <row r="151" s="1" customFormat="1" ht="25.5" customHeight="1">
      <c r="B151" s="46"/>
      <c r="C151" s="236" t="s">
        <v>213</v>
      </c>
      <c r="D151" s="236" t="s">
        <v>202</v>
      </c>
      <c r="E151" s="237" t="s">
        <v>1866</v>
      </c>
      <c r="F151" s="238" t="s">
        <v>1867</v>
      </c>
      <c r="G151" s="239" t="s">
        <v>205</v>
      </c>
      <c r="H151" s="240">
        <v>20.43</v>
      </c>
      <c r="I151" s="241"/>
      <c r="J151" s="242">
        <f>ROUND(I151*H151,2)</f>
        <v>0</v>
      </c>
      <c r="K151" s="238" t="s">
        <v>1462</v>
      </c>
      <c r="L151" s="72"/>
      <c r="M151" s="243" t="s">
        <v>21</v>
      </c>
      <c r="N151" s="244" t="s">
        <v>45</v>
      </c>
      <c r="O151" s="47"/>
      <c r="P151" s="245">
        <f>O151*H151</f>
        <v>0</v>
      </c>
      <c r="Q151" s="245">
        <v>0</v>
      </c>
      <c r="R151" s="245">
        <f>Q151*H151</f>
        <v>0</v>
      </c>
      <c r="S151" s="245">
        <v>0</v>
      </c>
      <c r="T151" s="246">
        <f>S151*H151</f>
        <v>0</v>
      </c>
      <c r="AR151" s="24" t="s">
        <v>207</v>
      </c>
      <c r="AT151" s="24" t="s">
        <v>202</v>
      </c>
      <c r="AU151" s="24" t="s">
        <v>81</v>
      </c>
      <c r="AY151" s="24" t="s">
        <v>200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24" t="s">
        <v>81</v>
      </c>
      <c r="BK151" s="247">
        <f>ROUND(I151*H151,2)</f>
        <v>0</v>
      </c>
      <c r="BL151" s="24" t="s">
        <v>207</v>
      </c>
      <c r="BM151" s="24" t="s">
        <v>319</v>
      </c>
    </row>
    <row r="152" s="12" customFormat="1">
      <c r="B152" s="248"/>
      <c r="C152" s="249"/>
      <c r="D152" s="250" t="s">
        <v>235</v>
      </c>
      <c r="E152" s="251" t="s">
        <v>21</v>
      </c>
      <c r="F152" s="252" t="s">
        <v>1868</v>
      </c>
      <c r="G152" s="249"/>
      <c r="H152" s="253">
        <v>8.4779999999999998</v>
      </c>
      <c r="I152" s="254"/>
      <c r="J152" s="249"/>
      <c r="K152" s="249"/>
      <c r="L152" s="255"/>
      <c r="M152" s="256"/>
      <c r="N152" s="257"/>
      <c r="O152" s="257"/>
      <c r="P152" s="257"/>
      <c r="Q152" s="257"/>
      <c r="R152" s="257"/>
      <c r="S152" s="257"/>
      <c r="T152" s="258"/>
      <c r="AT152" s="259" t="s">
        <v>235</v>
      </c>
      <c r="AU152" s="259" t="s">
        <v>81</v>
      </c>
      <c r="AV152" s="12" t="s">
        <v>83</v>
      </c>
      <c r="AW152" s="12" t="s">
        <v>37</v>
      </c>
      <c r="AX152" s="12" t="s">
        <v>74</v>
      </c>
      <c r="AY152" s="259" t="s">
        <v>200</v>
      </c>
    </row>
    <row r="153" s="12" customFormat="1">
      <c r="B153" s="248"/>
      <c r="C153" s="249"/>
      <c r="D153" s="250" t="s">
        <v>235</v>
      </c>
      <c r="E153" s="251" t="s">
        <v>21</v>
      </c>
      <c r="F153" s="252" t="s">
        <v>1869</v>
      </c>
      <c r="G153" s="249"/>
      <c r="H153" s="253">
        <v>11.952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235</v>
      </c>
      <c r="AU153" s="259" t="s">
        <v>81</v>
      </c>
      <c r="AV153" s="12" t="s">
        <v>83</v>
      </c>
      <c r="AW153" s="12" t="s">
        <v>37</v>
      </c>
      <c r="AX153" s="12" t="s">
        <v>74</v>
      </c>
      <c r="AY153" s="259" t="s">
        <v>200</v>
      </c>
    </row>
    <row r="154" s="13" customFormat="1">
      <c r="B154" s="260"/>
      <c r="C154" s="261"/>
      <c r="D154" s="250" t="s">
        <v>235</v>
      </c>
      <c r="E154" s="262" t="s">
        <v>21</v>
      </c>
      <c r="F154" s="263" t="s">
        <v>255</v>
      </c>
      <c r="G154" s="261"/>
      <c r="H154" s="264">
        <v>20.43</v>
      </c>
      <c r="I154" s="265"/>
      <c r="J154" s="261"/>
      <c r="K154" s="261"/>
      <c r="L154" s="266"/>
      <c r="M154" s="267"/>
      <c r="N154" s="268"/>
      <c r="O154" s="268"/>
      <c r="P154" s="268"/>
      <c r="Q154" s="268"/>
      <c r="R154" s="268"/>
      <c r="S154" s="268"/>
      <c r="T154" s="269"/>
      <c r="AT154" s="270" t="s">
        <v>235</v>
      </c>
      <c r="AU154" s="270" t="s">
        <v>81</v>
      </c>
      <c r="AV154" s="13" t="s">
        <v>207</v>
      </c>
      <c r="AW154" s="13" t="s">
        <v>37</v>
      </c>
      <c r="AX154" s="13" t="s">
        <v>81</v>
      </c>
      <c r="AY154" s="270" t="s">
        <v>200</v>
      </c>
    </row>
    <row r="155" s="11" customFormat="1" ht="37.44" customHeight="1">
      <c r="B155" s="220"/>
      <c r="C155" s="221"/>
      <c r="D155" s="222" t="s">
        <v>73</v>
      </c>
      <c r="E155" s="223" t="s">
        <v>1870</v>
      </c>
      <c r="F155" s="223" t="s">
        <v>1871</v>
      </c>
      <c r="G155" s="221"/>
      <c r="H155" s="221"/>
      <c r="I155" s="224"/>
      <c r="J155" s="225">
        <f>BK155</f>
        <v>0</v>
      </c>
      <c r="K155" s="221"/>
      <c r="L155" s="226"/>
      <c r="M155" s="227"/>
      <c r="N155" s="228"/>
      <c r="O155" s="228"/>
      <c r="P155" s="229">
        <f>SUM(P156:P158)</f>
        <v>0</v>
      </c>
      <c r="Q155" s="228"/>
      <c r="R155" s="229">
        <f>SUM(R156:R158)</f>
        <v>0</v>
      </c>
      <c r="S155" s="228"/>
      <c r="T155" s="230">
        <f>SUM(T156:T158)</f>
        <v>0</v>
      </c>
      <c r="AR155" s="231" t="s">
        <v>81</v>
      </c>
      <c r="AT155" s="232" t="s">
        <v>73</v>
      </c>
      <c r="AU155" s="232" t="s">
        <v>74</v>
      </c>
      <c r="AY155" s="231" t="s">
        <v>200</v>
      </c>
      <c r="BK155" s="233">
        <f>SUM(BK156:BK158)</f>
        <v>0</v>
      </c>
    </row>
    <row r="156" s="1" customFormat="1" ht="16.5" customHeight="1">
      <c r="B156" s="46"/>
      <c r="C156" s="236" t="s">
        <v>81</v>
      </c>
      <c r="D156" s="236" t="s">
        <v>202</v>
      </c>
      <c r="E156" s="237" t="s">
        <v>1872</v>
      </c>
      <c r="F156" s="238" t="s">
        <v>1873</v>
      </c>
      <c r="G156" s="239" t="s">
        <v>322</v>
      </c>
      <c r="H156" s="240">
        <v>1</v>
      </c>
      <c r="I156" s="241"/>
      <c r="J156" s="242">
        <f>ROUND(I156*H156,2)</f>
        <v>0</v>
      </c>
      <c r="K156" s="238" t="s">
        <v>1874</v>
      </c>
      <c r="L156" s="72"/>
      <c r="M156" s="243" t="s">
        <v>21</v>
      </c>
      <c r="N156" s="244" t="s">
        <v>45</v>
      </c>
      <c r="O156" s="47"/>
      <c r="P156" s="245">
        <f>O156*H156</f>
        <v>0</v>
      </c>
      <c r="Q156" s="245">
        <v>0</v>
      </c>
      <c r="R156" s="245">
        <f>Q156*H156</f>
        <v>0</v>
      </c>
      <c r="S156" s="245">
        <v>0</v>
      </c>
      <c r="T156" s="246">
        <f>S156*H156</f>
        <v>0</v>
      </c>
      <c r="AR156" s="24" t="s">
        <v>207</v>
      </c>
      <c r="AT156" s="24" t="s">
        <v>202</v>
      </c>
      <c r="AU156" s="24" t="s">
        <v>81</v>
      </c>
      <c r="AY156" s="24" t="s">
        <v>200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24" t="s">
        <v>81</v>
      </c>
      <c r="BK156" s="247">
        <f>ROUND(I156*H156,2)</f>
        <v>0</v>
      </c>
      <c r="BL156" s="24" t="s">
        <v>207</v>
      </c>
      <c r="BM156" s="24" t="s">
        <v>267</v>
      </c>
    </row>
    <row r="157" s="1" customFormat="1" ht="16.5" customHeight="1">
      <c r="B157" s="46"/>
      <c r="C157" s="236" t="s">
        <v>83</v>
      </c>
      <c r="D157" s="236" t="s">
        <v>202</v>
      </c>
      <c r="E157" s="237" t="s">
        <v>1875</v>
      </c>
      <c r="F157" s="238" t="s">
        <v>1876</v>
      </c>
      <c r="G157" s="239" t="s">
        <v>1566</v>
      </c>
      <c r="H157" s="240">
        <v>1</v>
      </c>
      <c r="I157" s="241"/>
      <c r="J157" s="242">
        <f>ROUND(I157*H157,2)</f>
        <v>0</v>
      </c>
      <c r="K157" s="238" t="s">
        <v>1874</v>
      </c>
      <c r="L157" s="72"/>
      <c r="M157" s="243" t="s">
        <v>21</v>
      </c>
      <c r="N157" s="244" t="s">
        <v>45</v>
      </c>
      <c r="O157" s="47"/>
      <c r="P157" s="245">
        <f>O157*H157</f>
        <v>0</v>
      </c>
      <c r="Q157" s="245">
        <v>0</v>
      </c>
      <c r="R157" s="245">
        <f>Q157*H157</f>
        <v>0</v>
      </c>
      <c r="S157" s="245">
        <v>0</v>
      </c>
      <c r="T157" s="246">
        <f>S157*H157</f>
        <v>0</v>
      </c>
      <c r="AR157" s="24" t="s">
        <v>207</v>
      </c>
      <c r="AT157" s="24" t="s">
        <v>202</v>
      </c>
      <c r="AU157" s="24" t="s">
        <v>81</v>
      </c>
      <c r="AY157" s="24" t="s">
        <v>200</v>
      </c>
      <c r="BE157" s="247">
        <f>IF(N157="základní",J157,0)</f>
        <v>0</v>
      </c>
      <c r="BF157" s="247">
        <f>IF(N157="snížená",J157,0)</f>
        <v>0</v>
      </c>
      <c r="BG157" s="247">
        <f>IF(N157="zákl. přenesená",J157,0)</f>
        <v>0</v>
      </c>
      <c r="BH157" s="247">
        <f>IF(N157="sníž. přenesená",J157,0)</f>
        <v>0</v>
      </c>
      <c r="BI157" s="247">
        <f>IF(N157="nulová",J157,0)</f>
        <v>0</v>
      </c>
      <c r="BJ157" s="24" t="s">
        <v>81</v>
      </c>
      <c r="BK157" s="247">
        <f>ROUND(I157*H157,2)</f>
        <v>0</v>
      </c>
      <c r="BL157" s="24" t="s">
        <v>207</v>
      </c>
      <c r="BM157" s="24" t="s">
        <v>328</v>
      </c>
    </row>
    <row r="158" s="1" customFormat="1" ht="16.5" customHeight="1">
      <c r="B158" s="46"/>
      <c r="C158" s="236" t="s">
        <v>94</v>
      </c>
      <c r="D158" s="236" t="s">
        <v>202</v>
      </c>
      <c r="E158" s="237" t="s">
        <v>1877</v>
      </c>
      <c r="F158" s="238" t="s">
        <v>1878</v>
      </c>
      <c r="G158" s="239" t="s">
        <v>1566</v>
      </c>
      <c r="H158" s="240">
        <v>1</v>
      </c>
      <c r="I158" s="241"/>
      <c r="J158" s="242">
        <f>ROUND(I158*H158,2)</f>
        <v>0</v>
      </c>
      <c r="K158" s="238" t="s">
        <v>1874</v>
      </c>
      <c r="L158" s="72"/>
      <c r="M158" s="243" t="s">
        <v>21</v>
      </c>
      <c r="N158" s="244" t="s">
        <v>45</v>
      </c>
      <c r="O158" s="47"/>
      <c r="P158" s="245">
        <f>O158*H158</f>
        <v>0</v>
      </c>
      <c r="Q158" s="245">
        <v>0</v>
      </c>
      <c r="R158" s="245">
        <f>Q158*H158</f>
        <v>0</v>
      </c>
      <c r="S158" s="245">
        <v>0</v>
      </c>
      <c r="T158" s="246">
        <f>S158*H158</f>
        <v>0</v>
      </c>
      <c r="AR158" s="24" t="s">
        <v>207</v>
      </c>
      <c r="AT158" s="24" t="s">
        <v>202</v>
      </c>
      <c r="AU158" s="24" t="s">
        <v>81</v>
      </c>
      <c r="AY158" s="24" t="s">
        <v>200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24" t="s">
        <v>81</v>
      </c>
      <c r="BK158" s="247">
        <f>ROUND(I158*H158,2)</f>
        <v>0</v>
      </c>
      <c r="BL158" s="24" t="s">
        <v>207</v>
      </c>
      <c r="BM158" s="24" t="s">
        <v>270</v>
      </c>
    </row>
    <row r="159" s="11" customFormat="1" ht="37.44" customHeight="1">
      <c r="B159" s="220"/>
      <c r="C159" s="221"/>
      <c r="D159" s="222" t="s">
        <v>73</v>
      </c>
      <c r="E159" s="223" t="s">
        <v>1879</v>
      </c>
      <c r="F159" s="223" t="s">
        <v>1880</v>
      </c>
      <c r="G159" s="221"/>
      <c r="H159" s="221"/>
      <c r="I159" s="224"/>
      <c r="J159" s="225">
        <f>BK159</f>
        <v>0</v>
      </c>
      <c r="K159" s="221"/>
      <c r="L159" s="226"/>
      <c r="M159" s="227"/>
      <c r="N159" s="228"/>
      <c r="O159" s="228"/>
      <c r="P159" s="229">
        <f>P160</f>
        <v>0</v>
      </c>
      <c r="Q159" s="228"/>
      <c r="R159" s="229">
        <f>R160</f>
        <v>0</v>
      </c>
      <c r="S159" s="228"/>
      <c r="T159" s="230">
        <f>T160</f>
        <v>0</v>
      </c>
      <c r="AR159" s="231" t="s">
        <v>81</v>
      </c>
      <c r="AT159" s="232" t="s">
        <v>73</v>
      </c>
      <c r="AU159" s="232" t="s">
        <v>74</v>
      </c>
      <c r="AY159" s="231" t="s">
        <v>200</v>
      </c>
      <c r="BK159" s="233">
        <f>BK160</f>
        <v>0</v>
      </c>
    </row>
    <row r="160" s="1" customFormat="1" ht="38.25" customHeight="1">
      <c r="B160" s="46"/>
      <c r="C160" s="236" t="s">
        <v>81</v>
      </c>
      <c r="D160" s="236" t="s">
        <v>202</v>
      </c>
      <c r="E160" s="237" t="s">
        <v>1881</v>
      </c>
      <c r="F160" s="238" t="s">
        <v>1882</v>
      </c>
      <c r="G160" s="239" t="s">
        <v>274</v>
      </c>
      <c r="H160" s="240">
        <v>7.4800000000000004</v>
      </c>
      <c r="I160" s="241"/>
      <c r="J160" s="242">
        <f>ROUND(I160*H160,2)</f>
        <v>0</v>
      </c>
      <c r="K160" s="238" t="s">
        <v>1462</v>
      </c>
      <c r="L160" s="72"/>
      <c r="M160" s="243" t="s">
        <v>21</v>
      </c>
      <c r="N160" s="244" t="s">
        <v>45</v>
      </c>
      <c r="O160" s="47"/>
      <c r="P160" s="245">
        <f>O160*H160</f>
        <v>0</v>
      </c>
      <c r="Q160" s="245">
        <v>0</v>
      </c>
      <c r="R160" s="245">
        <f>Q160*H160</f>
        <v>0</v>
      </c>
      <c r="S160" s="245">
        <v>0</v>
      </c>
      <c r="T160" s="246">
        <f>S160*H160</f>
        <v>0</v>
      </c>
      <c r="AR160" s="24" t="s">
        <v>207</v>
      </c>
      <c r="AT160" s="24" t="s">
        <v>202</v>
      </c>
      <c r="AU160" s="24" t="s">
        <v>81</v>
      </c>
      <c r="AY160" s="24" t="s">
        <v>200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24" t="s">
        <v>81</v>
      </c>
      <c r="BK160" s="247">
        <f>ROUND(I160*H160,2)</f>
        <v>0</v>
      </c>
      <c r="BL160" s="24" t="s">
        <v>207</v>
      </c>
      <c r="BM160" s="24" t="s">
        <v>333</v>
      </c>
    </row>
    <row r="161" s="11" customFormat="1" ht="37.44" customHeight="1">
      <c r="B161" s="220"/>
      <c r="C161" s="221"/>
      <c r="D161" s="222" t="s">
        <v>73</v>
      </c>
      <c r="E161" s="223" t="s">
        <v>1215</v>
      </c>
      <c r="F161" s="223" t="s">
        <v>1883</v>
      </c>
      <c r="G161" s="221"/>
      <c r="H161" s="221"/>
      <c r="I161" s="224"/>
      <c r="J161" s="225">
        <f>BK161</f>
        <v>0</v>
      </c>
      <c r="K161" s="221"/>
      <c r="L161" s="226"/>
      <c r="M161" s="227"/>
      <c r="N161" s="228"/>
      <c r="O161" s="228"/>
      <c r="P161" s="229">
        <f>SUM(P162:P163)</f>
        <v>0</v>
      </c>
      <c r="Q161" s="228"/>
      <c r="R161" s="229">
        <f>SUM(R162:R163)</f>
        <v>0</v>
      </c>
      <c r="S161" s="228"/>
      <c r="T161" s="230">
        <f>SUM(T162:T163)</f>
        <v>0</v>
      </c>
      <c r="AR161" s="231" t="s">
        <v>83</v>
      </c>
      <c r="AT161" s="232" t="s">
        <v>73</v>
      </c>
      <c r="AU161" s="232" t="s">
        <v>74</v>
      </c>
      <c r="AY161" s="231" t="s">
        <v>200</v>
      </c>
      <c r="BK161" s="233">
        <f>SUM(BK162:BK163)</f>
        <v>0</v>
      </c>
    </row>
    <row r="162" s="1" customFormat="1" ht="38.25" customHeight="1">
      <c r="B162" s="46"/>
      <c r="C162" s="236" t="s">
        <v>81</v>
      </c>
      <c r="D162" s="236" t="s">
        <v>202</v>
      </c>
      <c r="E162" s="237" t="s">
        <v>1884</v>
      </c>
      <c r="F162" s="238" t="s">
        <v>1885</v>
      </c>
      <c r="G162" s="239" t="s">
        <v>205</v>
      </c>
      <c r="H162" s="240">
        <v>16.738</v>
      </c>
      <c r="I162" s="241"/>
      <c r="J162" s="242">
        <f>ROUND(I162*H162,2)</f>
        <v>0</v>
      </c>
      <c r="K162" s="238" t="s">
        <v>1462</v>
      </c>
      <c r="L162" s="72"/>
      <c r="M162" s="243" t="s">
        <v>21</v>
      </c>
      <c r="N162" s="244" t="s">
        <v>45</v>
      </c>
      <c r="O162" s="47"/>
      <c r="P162" s="245">
        <f>O162*H162</f>
        <v>0</v>
      </c>
      <c r="Q162" s="245">
        <v>0</v>
      </c>
      <c r="R162" s="245">
        <f>Q162*H162</f>
        <v>0</v>
      </c>
      <c r="S162" s="245">
        <v>0</v>
      </c>
      <c r="T162" s="246">
        <f>S162*H162</f>
        <v>0</v>
      </c>
      <c r="AR162" s="24" t="s">
        <v>230</v>
      </c>
      <c r="AT162" s="24" t="s">
        <v>202</v>
      </c>
      <c r="AU162" s="24" t="s">
        <v>81</v>
      </c>
      <c r="AY162" s="24" t="s">
        <v>200</v>
      </c>
      <c r="BE162" s="247">
        <f>IF(N162="základní",J162,0)</f>
        <v>0</v>
      </c>
      <c r="BF162" s="247">
        <f>IF(N162="snížená",J162,0)</f>
        <v>0</v>
      </c>
      <c r="BG162" s="247">
        <f>IF(N162="zákl. přenesená",J162,0)</f>
        <v>0</v>
      </c>
      <c r="BH162" s="247">
        <f>IF(N162="sníž. přenesená",J162,0)</f>
        <v>0</v>
      </c>
      <c r="BI162" s="247">
        <f>IF(N162="nulová",J162,0)</f>
        <v>0</v>
      </c>
      <c r="BJ162" s="24" t="s">
        <v>81</v>
      </c>
      <c r="BK162" s="247">
        <f>ROUND(I162*H162,2)</f>
        <v>0</v>
      </c>
      <c r="BL162" s="24" t="s">
        <v>230</v>
      </c>
      <c r="BM162" s="24" t="s">
        <v>275</v>
      </c>
    </row>
    <row r="163" s="1" customFormat="1" ht="38.25" customHeight="1">
      <c r="B163" s="46"/>
      <c r="C163" s="236" t="s">
        <v>83</v>
      </c>
      <c r="D163" s="236" t="s">
        <v>202</v>
      </c>
      <c r="E163" s="237" t="s">
        <v>1231</v>
      </c>
      <c r="F163" s="238" t="s">
        <v>1886</v>
      </c>
      <c r="G163" s="239" t="s">
        <v>569</v>
      </c>
      <c r="H163" s="286"/>
      <c r="I163" s="241"/>
      <c r="J163" s="242">
        <f>ROUND(I163*H163,2)</f>
        <v>0</v>
      </c>
      <c r="K163" s="238" t="s">
        <v>1462</v>
      </c>
      <c r="L163" s="72"/>
      <c r="M163" s="243" t="s">
        <v>21</v>
      </c>
      <c r="N163" s="244" t="s">
        <v>45</v>
      </c>
      <c r="O163" s="47"/>
      <c r="P163" s="245">
        <f>O163*H163</f>
        <v>0</v>
      </c>
      <c r="Q163" s="245">
        <v>0</v>
      </c>
      <c r="R163" s="245">
        <f>Q163*H163</f>
        <v>0</v>
      </c>
      <c r="S163" s="245">
        <v>0</v>
      </c>
      <c r="T163" s="246">
        <f>S163*H163</f>
        <v>0</v>
      </c>
      <c r="AR163" s="24" t="s">
        <v>230</v>
      </c>
      <c r="AT163" s="24" t="s">
        <v>202</v>
      </c>
      <c r="AU163" s="24" t="s">
        <v>81</v>
      </c>
      <c r="AY163" s="24" t="s">
        <v>200</v>
      </c>
      <c r="BE163" s="247">
        <f>IF(N163="základní",J163,0)</f>
        <v>0</v>
      </c>
      <c r="BF163" s="247">
        <f>IF(N163="snížená",J163,0)</f>
        <v>0</v>
      </c>
      <c r="BG163" s="247">
        <f>IF(N163="zákl. přenesená",J163,0)</f>
        <v>0</v>
      </c>
      <c r="BH163" s="247">
        <f>IF(N163="sníž. přenesená",J163,0)</f>
        <v>0</v>
      </c>
      <c r="BI163" s="247">
        <f>IF(N163="nulová",J163,0)</f>
        <v>0</v>
      </c>
      <c r="BJ163" s="24" t="s">
        <v>81</v>
      </c>
      <c r="BK163" s="247">
        <f>ROUND(I163*H163,2)</f>
        <v>0</v>
      </c>
      <c r="BL163" s="24" t="s">
        <v>230</v>
      </c>
      <c r="BM163" s="24" t="s">
        <v>337</v>
      </c>
    </row>
    <row r="164" s="11" customFormat="1" ht="37.44" customHeight="1">
      <c r="B164" s="220"/>
      <c r="C164" s="221"/>
      <c r="D164" s="222" t="s">
        <v>73</v>
      </c>
      <c r="E164" s="223" t="s">
        <v>1487</v>
      </c>
      <c r="F164" s="223" t="s">
        <v>1887</v>
      </c>
      <c r="G164" s="221"/>
      <c r="H164" s="221"/>
      <c r="I164" s="224"/>
      <c r="J164" s="225">
        <f>BK164</f>
        <v>0</v>
      </c>
      <c r="K164" s="221"/>
      <c r="L164" s="226"/>
      <c r="M164" s="227"/>
      <c r="N164" s="228"/>
      <c r="O164" s="228"/>
      <c r="P164" s="229">
        <f>SUM(P165:P171)</f>
        <v>0</v>
      </c>
      <c r="Q164" s="228"/>
      <c r="R164" s="229">
        <f>SUM(R165:R171)</f>
        <v>0</v>
      </c>
      <c r="S164" s="228"/>
      <c r="T164" s="230">
        <f>SUM(T165:T171)</f>
        <v>0</v>
      </c>
      <c r="AR164" s="231" t="s">
        <v>83</v>
      </c>
      <c r="AT164" s="232" t="s">
        <v>73</v>
      </c>
      <c r="AU164" s="232" t="s">
        <v>74</v>
      </c>
      <c r="AY164" s="231" t="s">
        <v>200</v>
      </c>
      <c r="BK164" s="233">
        <f>SUM(BK165:BK171)</f>
        <v>0</v>
      </c>
    </row>
    <row r="165" s="1" customFormat="1" ht="25.5" customHeight="1">
      <c r="B165" s="46"/>
      <c r="C165" s="236" t="s">
        <v>81</v>
      </c>
      <c r="D165" s="236" t="s">
        <v>202</v>
      </c>
      <c r="E165" s="237" t="s">
        <v>1888</v>
      </c>
      <c r="F165" s="238" t="s">
        <v>1889</v>
      </c>
      <c r="G165" s="239" t="s">
        <v>249</v>
      </c>
      <c r="H165" s="240">
        <v>3</v>
      </c>
      <c r="I165" s="241"/>
      <c r="J165" s="242">
        <f>ROUND(I165*H165,2)</f>
        <v>0</v>
      </c>
      <c r="K165" s="238" t="s">
        <v>1462</v>
      </c>
      <c r="L165" s="72"/>
      <c r="M165" s="243" t="s">
        <v>21</v>
      </c>
      <c r="N165" s="244" t="s">
        <v>45</v>
      </c>
      <c r="O165" s="47"/>
      <c r="P165" s="245">
        <f>O165*H165</f>
        <v>0</v>
      </c>
      <c r="Q165" s="245">
        <v>0</v>
      </c>
      <c r="R165" s="245">
        <f>Q165*H165</f>
        <v>0</v>
      </c>
      <c r="S165" s="245">
        <v>0</v>
      </c>
      <c r="T165" s="246">
        <f>S165*H165</f>
        <v>0</v>
      </c>
      <c r="AR165" s="24" t="s">
        <v>230</v>
      </c>
      <c r="AT165" s="24" t="s">
        <v>202</v>
      </c>
      <c r="AU165" s="24" t="s">
        <v>81</v>
      </c>
      <c r="AY165" s="24" t="s">
        <v>200</v>
      </c>
      <c r="BE165" s="247">
        <f>IF(N165="základní",J165,0)</f>
        <v>0</v>
      </c>
      <c r="BF165" s="247">
        <f>IF(N165="snížená",J165,0)</f>
        <v>0</v>
      </c>
      <c r="BG165" s="247">
        <f>IF(N165="zákl. přenesená",J165,0)</f>
        <v>0</v>
      </c>
      <c r="BH165" s="247">
        <f>IF(N165="sníž. přenesená",J165,0)</f>
        <v>0</v>
      </c>
      <c r="BI165" s="247">
        <f>IF(N165="nulová",J165,0)</f>
        <v>0</v>
      </c>
      <c r="BJ165" s="24" t="s">
        <v>81</v>
      </c>
      <c r="BK165" s="247">
        <f>ROUND(I165*H165,2)</f>
        <v>0</v>
      </c>
      <c r="BL165" s="24" t="s">
        <v>230</v>
      </c>
      <c r="BM165" s="24" t="s">
        <v>281</v>
      </c>
    </row>
    <row r="166" s="1" customFormat="1" ht="25.5" customHeight="1">
      <c r="B166" s="46"/>
      <c r="C166" s="236" t="s">
        <v>83</v>
      </c>
      <c r="D166" s="236" t="s">
        <v>202</v>
      </c>
      <c r="E166" s="237" t="s">
        <v>1500</v>
      </c>
      <c r="F166" s="238" t="s">
        <v>1890</v>
      </c>
      <c r="G166" s="239" t="s">
        <v>249</v>
      </c>
      <c r="H166" s="240">
        <v>4</v>
      </c>
      <c r="I166" s="241"/>
      <c r="J166" s="242">
        <f>ROUND(I166*H166,2)</f>
        <v>0</v>
      </c>
      <c r="K166" s="238" t="s">
        <v>1462</v>
      </c>
      <c r="L166" s="72"/>
      <c r="M166" s="243" t="s">
        <v>21</v>
      </c>
      <c r="N166" s="244" t="s">
        <v>45</v>
      </c>
      <c r="O166" s="47"/>
      <c r="P166" s="245">
        <f>O166*H166</f>
        <v>0</v>
      </c>
      <c r="Q166" s="245">
        <v>0</v>
      </c>
      <c r="R166" s="245">
        <f>Q166*H166</f>
        <v>0</v>
      </c>
      <c r="S166" s="245">
        <v>0</v>
      </c>
      <c r="T166" s="246">
        <f>S166*H166</f>
        <v>0</v>
      </c>
      <c r="AR166" s="24" t="s">
        <v>230</v>
      </c>
      <c r="AT166" s="24" t="s">
        <v>202</v>
      </c>
      <c r="AU166" s="24" t="s">
        <v>81</v>
      </c>
      <c r="AY166" s="24" t="s">
        <v>200</v>
      </c>
      <c r="BE166" s="247">
        <f>IF(N166="základní",J166,0)</f>
        <v>0</v>
      </c>
      <c r="BF166" s="247">
        <f>IF(N166="snížená",J166,0)</f>
        <v>0</v>
      </c>
      <c r="BG166" s="247">
        <f>IF(N166="zákl. přenesená",J166,0)</f>
        <v>0</v>
      </c>
      <c r="BH166" s="247">
        <f>IF(N166="sníž. přenesená",J166,0)</f>
        <v>0</v>
      </c>
      <c r="BI166" s="247">
        <f>IF(N166="nulová",J166,0)</f>
        <v>0</v>
      </c>
      <c r="BJ166" s="24" t="s">
        <v>81</v>
      </c>
      <c r="BK166" s="247">
        <f>ROUND(I166*H166,2)</f>
        <v>0</v>
      </c>
      <c r="BL166" s="24" t="s">
        <v>230</v>
      </c>
      <c r="BM166" s="24" t="s">
        <v>340</v>
      </c>
    </row>
    <row r="167" s="1" customFormat="1" ht="25.5" customHeight="1">
      <c r="B167" s="46"/>
      <c r="C167" s="236" t="s">
        <v>94</v>
      </c>
      <c r="D167" s="236" t="s">
        <v>202</v>
      </c>
      <c r="E167" s="237" t="s">
        <v>1503</v>
      </c>
      <c r="F167" s="238" t="s">
        <v>1891</v>
      </c>
      <c r="G167" s="239" t="s">
        <v>249</v>
      </c>
      <c r="H167" s="240">
        <v>2</v>
      </c>
      <c r="I167" s="241"/>
      <c r="J167" s="242">
        <f>ROUND(I167*H167,2)</f>
        <v>0</v>
      </c>
      <c r="K167" s="238" t="s">
        <v>1462</v>
      </c>
      <c r="L167" s="72"/>
      <c r="M167" s="243" t="s">
        <v>21</v>
      </c>
      <c r="N167" s="244" t="s">
        <v>45</v>
      </c>
      <c r="O167" s="47"/>
      <c r="P167" s="245">
        <f>O167*H167</f>
        <v>0</v>
      </c>
      <c r="Q167" s="245">
        <v>0</v>
      </c>
      <c r="R167" s="245">
        <f>Q167*H167</f>
        <v>0</v>
      </c>
      <c r="S167" s="245">
        <v>0</v>
      </c>
      <c r="T167" s="246">
        <f>S167*H167</f>
        <v>0</v>
      </c>
      <c r="AR167" s="24" t="s">
        <v>230</v>
      </c>
      <c r="AT167" s="24" t="s">
        <v>202</v>
      </c>
      <c r="AU167" s="24" t="s">
        <v>81</v>
      </c>
      <c r="AY167" s="24" t="s">
        <v>200</v>
      </c>
      <c r="BE167" s="247">
        <f>IF(N167="základní",J167,0)</f>
        <v>0</v>
      </c>
      <c r="BF167" s="247">
        <f>IF(N167="snížená",J167,0)</f>
        <v>0</v>
      </c>
      <c r="BG167" s="247">
        <f>IF(N167="zákl. přenesená",J167,0)</f>
        <v>0</v>
      </c>
      <c r="BH167" s="247">
        <f>IF(N167="sníž. přenesená",J167,0)</f>
        <v>0</v>
      </c>
      <c r="BI167" s="247">
        <f>IF(N167="nulová",J167,0)</f>
        <v>0</v>
      </c>
      <c r="BJ167" s="24" t="s">
        <v>81</v>
      </c>
      <c r="BK167" s="247">
        <f>ROUND(I167*H167,2)</f>
        <v>0</v>
      </c>
      <c r="BL167" s="24" t="s">
        <v>230</v>
      </c>
      <c r="BM167" s="24" t="s">
        <v>285</v>
      </c>
    </row>
    <row r="168" s="1" customFormat="1" ht="25.5" customHeight="1">
      <c r="B168" s="46"/>
      <c r="C168" s="236" t="s">
        <v>207</v>
      </c>
      <c r="D168" s="236" t="s">
        <v>202</v>
      </c>
      <c r="E168" s="237" t="s">
        <v>1506</v>
      </c>
      <c r="F168" s="238" t="s">
        <v>1892</v>
      </c>
      <c r="G168" s="239" t="s">
        <v>249</v>
      </c>
      <c r="H168" s="240">
        <v>1</v>
      </c>
      <c r="I168" s="241"/>
      <c r="J168" s="242">
        <f>ROUND(I168*H168,2)</f>
        <v>0</v>
      </c>
      <c r="K168" s="238" t="s">
        <v>1462</v>
      </c>
      <c r="L168" s="72"/>
      <c r="M168" s="243" t="s">
        <v>21</v>
      </c>
      <c r="N168" s="244" t="s">
        <v>45</v>
      </c>
      <c r="O168" s="47"/>
      <c r="P168" s="245">
        <f>O168*H168</f>
        <v>0</v>
      </c>
      <c r="Q168" s="245">
        <v>0</v>
      </c>
      <c r="R168" s="245">
        <f>Q168*H168</f>
        <v>0</v>
      </c>
      <c r="S168" s="245">
        <v>0</v>
      </c>
      <c r="T168" s="246">
        <f>S168*H168</f>
        <v>0</v>
      </c>
      <c r="AR168" s="24" t="s">
        <v>230</v>
      </c>
      <c r="AT168" s="24" t="s">
        <v>202</v>
      </c>
      <c r="AU168" s="24" t="s">
        <v>81</v>
      </c>
      <c r="AY168" s="24" t="s">
        <v>200</v>
      </c>
      <c r="BE168" s="247">
        <f>IF(N168="základní",J168,0)</f>
        <v>0</v>
      </c>
      <c r="BF168" s="247">
        <f>IF(N168="snížená",J168,0)</f>
        <v>0</v>
      </c>
      <c r="BG168" s="247">
        <f>IF(N168="zákl. přenesená",J168,0)</f>
        <v>0</v>
      </c>
      <c r="BH168" s="247">
        <f>IF(N168="sníž. přenesená",J168,0)</f>
        <v>0</v>
      </c>
      <c r="BI168" s="247">
        <f>IF(N168="nulová",J168,0)</f>
        <v>0</v>
      </c>
      <c r="BJ168" s="24" t="s">
        <v>81</v>
      </c>
      <c r="BK168" s="247">
        <f>ROUND(I168*H168,2)</f>
        <v>0</v>
      </c>
      <c r="BL168" s="24" t="s">
        <v>230</v>
      </c>
      <c r="BM168" s="24" t="s">
        <v>348</v>
      </c>
    </row>
    <row r="169" s="1" customFormat="1" ht="25.5" customHeight="1">
      <c r="B169" s="46"/>
      <c r="C169" s="236" t="s">
        <v>217</v>
      </c>
      <c r="D169" s="236" t="s">
        <v>202</v>
      </c>
      <c r="E169" s="237" t="s">
        <v>1512</v>
      </c>
      <c r="F169" s="238" t="s">
        <v>1893</v>
      </c>
      <c r="G169" s="239" t="s">
        <v>322</v>
      </c>
      <c r="H169" s="240">
        <v>1</v>
      </c>
      <c r="I169" s="241"/>
      <c r="J169" s="242">
        <f>ROUND(I169*H169,2)</f>
        <v>0</v>
      </c>
      <c r="K169" s="238" t="s">
        <v>1462</v>
      </c>
      <c r="L169" s="72"/>
      <c r="M169" s="243" t="s">
        <v>21</v>
      </c>
      <c r="N169" s="244" t="s">
        <v>45</v>
      </c>
      <c r="O169" s="47"/>
      <c r="P169" s="245">
        <f>O169*H169</f>
        <v>0</v>
      </c>
      <c r="Q169" s="245">
        <v>0</v>
      </c>
      <c r="R169" s="245">
        <f>Q169*H169</f>
        <v>0</v>
      </c>
      <c r="S169" s="245">
        <v>0</v>
      </c>
      <c r="T169" s="246">
        <f>S169*H169</f>
        <v>0</v>
      </c>
      <c r="AR169" s="24" t="s">
        <v>230</v>
      </c>
      <c r="AT169" s="24" t="s">
        <v>202</v>
      </c>
      <c r="AU169" s="24" t="s">
        <v>81</v>
      </c>
      <c r="AY169" s="24" t="s">
        <v>200</v>
      </c>
      <c r="BE169" s="247">
        <f>IF(N169="základní",J169,0)</f>
        <v>0</v>
      </c>
      <c r="BF169" s="247">
        <f>IF(N169="snížená",J169,0)</f>
        <v>0</v>
      </c>
      <c r="BG169" s="247">
        <f>IF(N169="zákl. přenesená",J169,0)</f>
        <v>0</v>
      </c>
      <c r="BH169" s="247">
        <f>IF(N169="sníž. přenesená",J169,0)</f>
        <v>0</v>
      </c>
      <c r="BI169" s="247">
        <f>IF(N169="nulová",J169,0)</f>
        <v>0</v>
      </c>
      <c r="BJ169" s="24" t="s">
        <v>81</v>
      </c>
      <c r="BK169" s="247">
        <f>ROUND(I169*H169,2)</f>
        <v>0</v>
      </c>
      <c r="BL169" s="24" t="s">
        <v>230</v>
      </c>
      <c r="BM169" s="24" t="s">
        <v>289</v>
      </c>
    </row>
    <row r="170" s="1" customFormat="1" ht="25.5" customHeight="1">
      <c r="B170" s="46"/>
      <c r="C170" s="236" t="s">
        <v>213</v>
      </c>
      <c r="D170" s="236" t="s">
        <v>202</v>
      </c>
      <c r="E170" s="237" t="s">
        <v>1515</v>
      </c>
      <c r="F170" s="238" t="s">
        <v>1894</v>
      </c>
      <c r="G170" s="239" t="s">
        <v>322</v>
      </c>
      <c r="H170" s="240">
        <v>1</v>
      </c>
      <c r="I170" s="241"/>
      <c r="J170" s="242">
        <f>ROUND(I170*H170,2)</f>
        <v>0</v>
      </c>
      <c r="K170" s="238" t="s">
        <v>1462</v>
      </c>
      <c r="L170" s="72"/>
      <c r="M170" s="243" t="s">
        <v>21</v>
      </c>
      <c r="N170" s="244" t="s">
        <v>45</v>
      </c>
      <c r="O170" s="47"/>
      <c r="P170" s="245">
        <f>O170*H170</f>
        <v>0</v>
      </c>
      <c r="Q170" s="245">
        <v>0</v>
      </c>
      <c r="R170" s="245">
        <f>Q170*H170</f>
        <v>0</v>
      </c>
      <c r="S170" s="245">
        <v>0</v>
      </c>
      <c r="T170" s="246">
        <f>S170*H170</f>
        <v>0</v>
      </c>
      <c r="AR170" s="24" t="s">
        <v>230</v>
      </c>
      <c r="AT170" s="24" t="s">
        <v>202</v>
      </c>
      <c r="AU170" s="24" t="s">
        <v>81</v>
      </c>
      <c r="AY170" s="24" t="s">
        <v>200</v>
      </c>
      <c r="BE170" s="247">
        <f>IF(N170="základní",J170,0)</f>
        <v>0</v>
      </c>
      <c r="BF170" s="247">
        <f>IF(N170="snížená",J170,0)</f>
        <v>0</v>
      </c>
      <c r="BG170" s="247">
        <f>IF(N170="zákl. přenesená",J170,0)</f>
        <v>0</v>
      </c>
      <c r="BH170" s="247">
        <f>IF(N170="sníž. přenesená",J170,0)</f>
        <v>0</v>
      </c>
      <c r="BI170" s="247">
        <f>IF(N170="nulová",J170,0)</f>
        <v>0</v>
      </c>
      <c r="BJ170" s="24" t="s">
        <v>81</v>
      </c>
      <c r="BK170" s="247">
        <f>ROUND(I170*H170,2)</f>
        <v>0</v>
      </c>
      <c r="BL170" s="24" t="s">
        <v>230</v>
      </c>
      <c r="BM170" s="24" t="s">
        <v>354</v>
      </c>
    </row>
    <row r="171" s="1" customFormat="1" ht="25.5" customHeight="1">
      <c r="B171" s="46"/>
      <c r="C171" s="236" t="s">
        <v>224</v>
      </c>
      <c r="D171" s="236" t="s">
        <v>202</v>
      </c>
      <c r="E171" s="237" t="s">
        <v>1895</v>
      </c>
      <c r="F171" s="238" t="s">
        <v>1896</v>
      </c>
      <c r="G171" s="239" t="s">
        <v>569</v>
      </c>
      <c r="H171" s="286"/>
      <c r="I171" s="241"/>
      <c r="J171" s="242">
        <f>ROUND(I171*H171,2)</f>
        <v>0</v>
      </c>
      <c r="K171" s="238" t="s">
        <v>1462</v>
      </c>
      <c r="L171" s="72"/>
      <c r="M171" s="243" t="s">
        <v>21</v>
      </c>
      <c r="N171" s="244" t="s">
        <v>45</v>
      </c>
      <c r="O171" s="47"/>
      <c r="P171" s="245">
        <f>O171*H171</f>
        <v>0</v>
      </c>
      <c r="Q171" s="245">
        <v>0</v>
      </c>
      <c r="R171" s="245">
        <f>Q171*H171</f>
        <v>0</v>
      </c>
      <c r="S171" s="245">
        <v>0</v>
      </c>
      <c r="T171" s="246">
        <f>S171*H171</f>
        <v>0</v>
      </c>
      <c r="AR171" s="24" t="s">
        <v>230</v>
      </c>
      <c r="AT171" s="24" t="s">
        <v>202</v>
      </c>
      <c r="AU171" s="24" t="s">
        <v>81</v>
      </c>
      <c r="AY171" s="24" t="s">
        <v>200</v>
      </c>
      <c r="BE171" s="247">
        <f>IF(N171="základní",J171,0)</f>
        <v>0</v>
      </c>
      <c r="BF171" s="247">
        <f>IF(N171="snížená",J171,0)</f>
        <v>0</v>
      </c>
      <c r="BG171" s="247">
        <f>IF(N171="zákl. přenesená",J171,0)</f>
        <v>0</v>
      </c>
      <c r="BH171" s="247">
        <f>IF(N171="sníž. přenesená",J171,0)</f>
        <v>0</v>
      </c>
      <c r="BI171" s="247">
        <f>IF(N171="nulová",J171,0)</f>
        <v>0</v>
      </c>
      <c r="BJ171" s="24" t="s">
        <v>81</v>
      </c>
      <c r="BK171" s="247">
        <f>ROUND(I171*H171,2)</f>
        <v>0</v>
      </c>
      <c r="BL171" s="24" t="s">
        <v>230</v>
      </c>
      <c r="BM171" s="24" t="s">
        <v>292</v>
      </c>
    </row>
    <row r="172" s="11" customFormat="1" ht="37.44" customHeight="1">
      <c r="B172" s="220"/>
      <c r="C172" s="221"/>
      <c r="D172" s="222" t="s">
        <v>73</v>
      </c>
      <c r="E172" s="223" t="s">
        <v>1532</v>
      </c>
      <c r="F172" s="223" t="s">
        <v>1897</v>
      </c>
      <c r="G172" s="221"/>
      <c r="H172" s="221"/>
      <c r="I172" s="224"/>
      <c r="J172" s="225">
        <f>BK172</f>
        <v>0</v>
      </c>
      <c r="K172" s="221"/>
      <c r="L172" s="226"/>
      <c r="M172" s="227"/>
      <c r="N172" s="228"/>
      <c r="O172" s="228"/>
      <c r="P172" s="229">
        <f>SUM(P173:P181)</f>
        <v>0</v>
      </c>
      <c r="Q172" s="228"/>
      <c r="R172" s="229">
        <f>SUM(R173:R181)</f>
        <v>0</v>
      </c>
      <c r="S172" s="228"/>
      <c r="T172" s="230">
        <f>SUM(T173:T181)</f>
        <v>0</v>
      </c>
      <c r="AR172" s="231" t="s">
        <v>83</v>
      </c>
      <c r="AT172" s="232" t="s">
        <v>73</v>
      </c>
      <c r="AU172" s="232" t="s">
        <v>74</v>
      </c>
      <c r="AY172" s="231" t="s">
        <v>200</v>
      </c>
      <c r="BK172" s="233">
        <f>SUM(BK173:BK181)</f>
        <v>0</v>
      </c>
    </row>
    <row r="173" s="1" customFormat="1" ht="16.5" customHeight="1">
      <c r="B173" s="46"/>
      <c r="C173" s="236" t="s">
        <v>81</v>
      </c>
      <c r="D173" s="236" t="s">
        <v>202</v>
      </c>
      <c r="E173" s="237" t="s">
        <v>1898</v>
      </c>
      <c r="F173" s="238" t="s">
        <v>1899</v>
      </c>
      <c r="G173" s="239" t="s">
        <v>249</v>
      </c>
      <c r="H173" s="240">
        <v>6</v>
      </c>
      <c r="I173" s="241"/>
      <c r="J173" s="242">
        <f>ROUND(I173*H173,2)</f>
        <v>0</v>
      </c>
      <c r="K173" s="238" t="s">
        <v>1462</v>
      </c>
      <c r="L173" s="72"/>
      <c r="M173" s="243" t="s">
        <v>21</v>
      </c>
      <c r="N173" s="244" t="s">
        <v>45</v>
      </c>
      <c r="O173" s="47"/>
      <c r="P173" s="245">
        <f>O173*H173</f>
        <v>0</v>
      </c>
      <c r="Q173" s="245">
        <v>0</v>
      </c>
      <c r="R173" s="245">
        <f>Q173*H173</f>
        <v>0</v>
      </c>
      <c r="S173" s="245">
        <v>0</v>
      </c>
      <c r="T173" s="246">
        <f>S173*H173</f>
        <v>0</v>
      </c>
      <c r="AR173" s="24" t="s">
        <v>230</v>
      </c>
      <c r="AT173" s="24" t="s">
        <v>202</v>
      </c>
      <c r="AU173" s="24" t="s">
        <v>81</v>
      </c>
      <c r="AY173" s="24" t="s">
        <v>200</v>
      </c>
      <c r="BE173" s="247">
        <f>IF(N173="základní",J173,0)</f>
        <v>0</v>
      </c>
      <c r="BF173" s="247">
        <f>IF(N173="snížená",J173,0)</f>
        <v>0</v>
      </c>
      <c r="BG173" s="247">
        <f>IF(N173="zákl. přenesená",J173,0)</f>
        <v>0</v>
      </c>
      <c r="BH173" s="247">
        <f>IF(N173="sníž. přenesená",J173,0)</f>
        <v>0</v>
      </c>
      <c r="BI173" s="247">
        <f>IF(N173="nulová",J173,0)</f>
        <v>0</v>
      </c>
      <c r="BJ173" s="24" t="s">
        <v>81</v>
      </c>
      <c r="BK173" s="247">
        <f>ROUND(I173*H173,2)</f>
        <v>0</v>
      </c>
      <c r="BL173" s="24" t="s">
        <v>230</v>
      </c>
      <c r="BM173" s="24" t="s">
        <v>245</v>
      </c>
    </row>
    <row r="174" s="1" customFormat="1" ht="25.5" customHeight="1">
      <c r="B174" s="46"/>
      <c r="C174" s="236" t="s">
        <v>83</v>
      </c>
      <c r="D174" s="236" t="s">
        <v>202</v>
      </c>
      <c r="E174" s="237" t="s">
        <v>1900</v>
      </c>
      <c r="F174" s="238" t="s">
        <v>1901</v>
      </c>
      <c r="G174" s="239" t="s">
        <v>249</v>
      </c>
      <c r="H174" s="240">
        <v>6</v>
      </c>
      <c r="I174" s="241"/>
      <c r="J174" s="242">
        <f>ROUND(I174*H174,2)</f>
        <v>0</v>
      </c>
      <c r="K174" s="238" t="s">
        <v>1462</v>
      </c>
      <c r="L174" s="72"/>
      <c r="M174" s="243" t="s">
        <v>21</v>
      </c>
      <c r="N174" s="244" t="s">
        <v>45</v>
      </c>
      <c r="O174" s="47"/>
      <c r="P174" s="245">
        <f>O174*H174</f>
        <v>0</v>
      </c>
      <c r="Q174" s="245">
        <v>0</v>
      </c>
      <c r="R174" s="245">
        <f>Q174*H174</f>
        <v>0</v>
      </c>
      <c r="S174" s="245">
        <v>0</v>
      </c>
      <c r="T174" s="246">
        <f>S174*H174</f>
        <v>0</v>
      </c>
      <c r="AR174" s="24" t="s">
        <v>230</v>
      </c>
      <c r="AT174" s="24" t="s">
        <v>202</v>
      </c>
      <c r="AU174" s="24" t="s">
        <v>81</v>
      </c>
      <c r="AY174" s="24" t="s">
        <v>200</v>
      </c>
      <c r="BE174" s="247">
        <f>IF(N174="základní",J174,0)</f>
        <v>0</v>
      </c>
      <c r="BF174" s="247">
        <f>IF(N174="snížená",J174,0)</f>
        <v>0</v>
      </c>
      <c r="BG174" s="247">
        <f>IF(N174="zákl. přenesená",J174,0)</f>
        <v>0</v>
      </c>
      <c r="BH174" s="247">
        <f>IF(N174="sníž. přenesená",J174,0)</f>
        <v>0</v>
      </c>
      <c r="BI174" s="247">
        <f>IF(N174="nulová",J174,0)</f>
        <v>0</v>
      </c>
      <c r="BJ174" s="24" t="s">
        <v>81</v>
      </c>
      <c r="BK174" s="247">
        <f>ROUND(I174*H174,2)</f>
        <v>0</v>
      </c>
      <c r="BL174" s="24" t="s">
        <v>230</v>
      </c>
      <c r="BM174" s="24" t="s">
        <v>293</v>
      </c>
    </row>
    <row r="175" s="1" customFormat="1" ht="25.5" customHeight="1">
      <c r="B175" s="46"/>
      <c r="C175" s="236" t="s">
        <v>94</v>
      </c>
      <c r="D175" s="236" t="s">
        <v>202</v>
      </c>
      <c r="E175" s="237" t="s">
        <v>1902</v>
      </c>
      <c r="F175" s="238" t="s">
        <v>1903</v>
      </c>
      <c r="G175" s="239" t="s">
        <v>249</v>
      </c>
      <c r="H175" s="240">
        <v>5</v>
      </c>
      <c r="I175" s="241"/>
      <c r="J175" s="242">
        <f>ROUND(I175*H175,2)</f>
        <v>0</v>
      </c>
      <c r="K175" s="238" t="s">
        <v>1462</v>
      </c>
      <c r="L175" s="72"/>
      <c r="M175" s="243" t="s">
        <v>21</v>
      </c>
      <c r="N175" s="244" t="s">
        <v>45</v>
      </c>
      <c r="O175" s="47"/>
      <c r="P175" s="245">
        <f>O175*H175</f>
        <v>0</v>
      </c>
      <c r="Q175" s="245">
        <v>0</v>
      </c>
      <c r="R175" s="245">
        <f>Q175*H175</f>
        <v>0</v>
      </c>
      <c r="S175" s="245">
        <v>0</v>
      </c>
      <c r="T175" s="246">
        <f>S175*H175</f>
        <v>0</v>
      </c>
      <c r="AR175" s="24" t="s">
        <v>230</v>
      </c>
      <c r="AT175" s="24" t="s">
        <v>202</v>
      </c>
      <c r="AU175" s="24" t="s">
        <v>81</v>
      </c>
      <c r="AY175" s="24" t="s">
        <v>200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24" t="s">
        <v>81</v>
      </c>
      <c r="BK175" s="247">
        <f>ROUND(I175*H175,2)</f>
        <v>0</v>
      </c>
      <c r="BL175" s="24" t="s">
        <v>230</v>
      </c>
      <c r="BM175" s="24" t="s">
        <v>371</v>
      </c>
    </row>
    <row r="176" s="1" customFormat="1" ht="16.5" customHeight="1">
      <c r="B176" s="46"/>
      <c r="C176" s="236" t="s">
        <v>207</v>
      </c>
      <c r="D176" s="236" t="s">
        <v>202</v>
      </c>
      <c r="E176" s="237" t="s">
        <v>1904</v>
      </c>
      <c r="F176" s="238" t="s">
        <v>1905</v>
      </c>
      <c r="G176" s="239" t="s">
        <v>322</v>
      </c>
      <c r="H176" s="240">
        <v>3</v>
      </c>
      <c r="I176" s="241"/>
      <c r="J176" s="242">
        <f>ROUND(I176*H176,2)</f>
        <v>0</v>
      </c>
      <c r="K176" s="238" t="s">
        <v>1462</v>
      </c>
      <c r="L176" s="72"/>
      <c r="M176" s="243" t="s">
        <v>21</v>
      </c>
      <c r="N176" s="244" t="s">
        <v>45</v>
      </c>
      <c r="O176" s="47"/>
      <c r="P176" s="245">
        <f>O176*H176</f>
        <v>0</v>
      </c>
      <c r="Q176" s="245">
        <v>0</v>
      </c>
      <c r="R176" s="245">
        <f>Q176*H176</f>
        <v>0</v>
      </c>
      <c r="S176" s="245">
        <v>0</v>
      </c>
      <c r="T176" s="246">
        <f>S176*H176</f>
        <v>0</v>
      </c>
      <c r="AR176" s="24" t="s">
        <v>230</v>
      </c>
      <c r="AT176" s="24" t="s">
        <v>202</v>
      </c>
      <c r="AU176" s="24" t="s">
        <v>81</v>
      </c>
      <c r="AY176" s="24" t="s">
        <v>200</v>
      </c>
      <c r="BE176" s="247">
        <f>IF(N176="základní",J176,0)</f>
        <v>0</v>
      </c>
      <c r="BF176" s="247">
        <f>IF(N176="snížená",J176,0)</f>
        <v>0</v>
      </c>
      <c r="BG176" s="247">
        <f>IF(N176="zákl. přenesená",J176,0)</f>
        <v>0</v>
      </c>
      <c r="BH176" s="247">
        <f>IF(N176="sníž. přenesená",J176,0)</f>
        <v>0</v>
      </c>
      <c r="BI176" s="247">
        <f>IF(N176="nulová",J176,0)</f>
        <v>0</v>
      </c>
      <c r="BJ176" s="24" t="s">
        <v>81</v>
      </c>
      <c r="BK176" s="247">
        <f>ROUND(I176*H176,2)</f>
        <v>0</v>
      </c>
      <c r="BL176" s="24" t="s">
        <v>230</v>
      </c>
      <c r="BM176" s="24" t="s">
        <v>296</v>
      </c>
    </row>
    <row r="177" s="1" customFormat="1" ht="38.25" customHeight="1">
      <c r="B177" s="46"/>
      <c r="C177" s="236" t="s">
        <v>217</v>
      </c>
      <c r="D177" s="236" t="s">
        <v>202</v>
      </c>
      <c r="E177" s="237" t="s">
        <v>1906</v>
      </c>
      <c r="F177" s="238" t="s">
        <v>1907</v>
      </c>
      <c r="G177" s="239" t="s">
        <v>249</v>
      </c>
      <c r="H177" s="240">
        <v>3</v>
      </c>
      <c r="I177" s="241"/>
      <c r="J177" s="242">
        <f>ROUND(I177*H177,2)</f>
        <v>0</v>
      </c>
      <c r="K177" s="238" t="s">
        <v>1462</v>
      </c>
      <c r="L177" s="72"/>
      <c r="M177" s="243" t="s">
        <v>21</v>
      </c>
      <c r="N177" s="244" t="s">
        <v>45</v>
      </c>
      <c r="O177" s="47"/>
      <c r="P177" s="245">
        <f>O177*H177</f>
        <v>0</v>
      </c>
      <c r="Q177" s="245">
        <v>0</v>
      </c>
      <c r="R177" s="245">
        <f>Q177*H177</f>
        <v>0</v>
      </c>
      <c r="S177" s="245">
        <v>0</v>
      </c>
      <c r="T177" s="246">
        <f>S177*H177</f>
        <v>0</v>
      </c>
      <c r="AR177" s="24" t="s">
        <v>230</v>
      </c>
      <c r="AT177" s="24" t="s">
        <v>202</v>
      </c>
      <c r="AU177" s="24" t="s">
        <v>81</v>
      </c>
      <c r="AY177" s="24" t="s">
        <v>200</v>
      </c>
      <c r="BE177" s="247">
        <f>IF(N177="základní",J177,0)</f>
        <v>0</v>
      </c>
      <c r="BF177" s="247">
        <f>IF(N177="snížená",J177,0)</f>
        <v>0</v>
      </c>
      <c r="BG177" s="247">
        <f>IF(N177="zákl. přenesená",J177,0)</f>
        <v>0</v>
      </c>
      <c r="BH177" s="247">
        <f>IF(N177="sníž. přenesená",J177,0)</f>
        <v>0</v>
      </c>
      <c r="BI177" s="247">
        <f>IF(N177="nulová",J177,0)</f>
        <v>0</v>
      </c>
      <c r="BJ177" s="24" t="s">
        <v>81</v>
      </c>
      <c r="BK177" s="247">
        <f>ROUND(I177*H177,2)</f>
        <v>0</v>
      </c>
      <c r="BL177" s="24" t="s">
        <v>230</v>
      </c>
      <c r="BM177" s="24" t="s">
        <v>383</v>
      </c>
    </row>
    <row r="178" s="1" customFormat="1" ht="38.25" customHeight="1">
      <c r="B178" s="46"/>
      <c r="C178" s="236" t="s">
        <v>213</v>
      </c>
      <c r="D178" s="236" t="s">
        <v>202</v>
      </c>
      <c r="E178" s="237" t="s">
        <v>1908</v>
      </c>
      <c r="F178" s="238" t="s">
        <v>1909</v>
      </c>
      <c r="G178" s="239" t="s">
        <v>249</v>
      </c>
      <c r="H178" s="240">
        <v>5</v>
      </c>
      <c r="I178" s="241"/>
      <c r="J178" s="242">
        <f>ROUND(I178*H178,2)</f>
        <v>0</v>
      </c>
      <c r="K178" s="238" t="s">
        <v>1462</v>
      </c>
      <c r="L178" s="72"/>
      <c r="M178" s="243" t="s">
        <v>21</v>
      </c>
      <c r="N178" s="244" t="s">
        <v>45</v>
      </c>
      <c r="O178" s="47"/>
      <c r="P178" s="245">
        <f>O178*H178</f>
        <v>0</v>
      </c>
      <c r="Q178" s="245">
        <v>0</v>
      </c>
      <c r="R178" s="245">
        <f>Q178*H178</f>
        <v>0</v>
      </c>
      <c r="S178" s="245">
        <v>0</v>
      </c>
      <c r="T178" s="246">
        <f>S178*H178</f>
        <v>0</v>
      </c>
      <c r="AR178" s="24" t="s">
        <v>230</v>
      </c>
      <c r="AT178" s="24" t="s">
        <v>202</v>
      </c>
      <c r="AU178" s="24" t="s">
        <v>81</v>
      </c>
      <c r="AY178" s="24" t="s">
        <v>200</v>
      </c>
      <c r="BE178" s="247">
        <f>IF(N178="základní",J178,0)</f>
        <v>0</v>
      </c>
      <c r="BF178" s="247">
        <f>IF(N178="snížená",J178,0)</f>
        <v>0</v>
      </c>
      <c r="BG178" s="247">
        <f>IF(N178="zákl. přenesená",J178,0)</f>
        <v>0</v>
      </c>
      <c r="BH178" s="247">
        <f>IF(N178="sníž. přenesená",J178,0)</f>
        <v>0</v>
      </c>
      <c r="BI178" s="247">
        <f>IF(N178="nulová",J178,0)</f>
        <v>0</v>
      </c>
      <c r="BJ178" s="24" t="s">
        <v>81</v>
      </c>
      <c r="BK178" s="247">
        <f>ROUND(I178*H178,2)</f>
        <v>0</v>
      </c>
      <c r="BL178" s="24" t="s">
        <v>230</v>
      </c>
      <c r="BM178" s="24" t="s">
        <v>302</v>
      </c>
    </row>
    <row r="179" s="1" customFormat="1" ht="38.25" customHeight="1">
      <c r="B179" s="46"/>
      <c r="C179" s="236" t="s">
        <v>224</v>
      </c>
      <c r="D179" s="236" t="s">
        <v>202</v>
      </c>
      <c r="E179" s="237" t="s">
        <v>1910</v>
      </c>
      <c r="F179" s="238" t="s">
        <v>1911</v>
      </c>
      <c r="G179" s="239" t="s">
        <v>249</v>
      </c>
      <c r="H179" s="240">
        <v>3</v>
      </c>
      <c r="I179" s="241"/>
      <c r="J179" s="242">
        <f>ROUND(I179*H179,2)</f>
        <v>0</v>
      </c>
      <c r="K179" s="238" t="s">
        <v>1462</v>
      </c>
      <c r="L179" s="72"/>
      <c r="M179" s="243" t="s">
        <v>21</v>
      </c>
      <c r="N179" s="244" t="s">
        <v>45</v>
      </c>
      <c r="O179" s="47"/>
      <c r="P179" s="245">
        <f>O179*H179</f>
        <v>0</v>
      </c>
      <c r="Q179" s="245">
        <v>0</v>
      </c>
      <c r="R179" s="245">
        <f>Q179*H179</f>
        <v>0</v>
      </c>
      <c r="S179" s="245">
        <v>0</v>
      </c>
      <c r="T179" s="246">
        <f>S179*H179</f>
        <v>0</v>
      </c>
      <c r="AR179" s="24" t="s">
        <v>230</v>
      </c>
      <c r="AT179" s="24" t="s">
        <v>202</v>
      </c>
      <c r="AU179" s="24" t="s">
        <v>81</v>
      </c>
      <c r="AY179" s="24" t="s">
        <v>200</v>
      </c>
      <c r="BE179" s="247">
        <f>IF(N179="základní",J179,0)</f>
        <v>0</v>
      </c>
      <c r="BF179" s="247">
        <f>IF(N179="snížená",J179,0)</f>
        <v>0</v>
      </c>
      <c r="BG179" s="247">
        <f>IF(N179="zákl. přenesená",J179,0)</f>
        <v>0</v>
      </c>
      <c r="BH179" s="247">
        <f>IF(N179="sníž. přenesená",J179,0)</f>
        <v>0</v>
      </c>
      <c r="BI179" s="247">
        <f>IF(N179="nulová",J179,0)</f>
        <v>0</v>
      </c>
      <c r="BJ179" s="24" t="s">
        <v>81</v>
      </c>
      <c r="BK179" s="247">
        <f>ROUND(I179*H179,2)</f>
        <v>0</v>
      </c>
      <c r="BL179" s="24" t="s">
        <v>230</v>
      </c>
      <c r="BM179" s="24" t="s">
        <v>396</v>
      </c>
    </row>
    <row r="180" s="1" customFormat="1" ht="25.5" customHeight="1">
      <c r="B180" s="46"/>
      <c r="C180" s="236" t="s">
        <v>216</v>
      </c>
      <c r="D180" s="236" t="s">
        <v>202</v>
      </c>
      <c r="E180" s="237" t="s">
        <v>1581</v>
      </c>
      <c r="F180" s="238" t="s">
        <v>1912</v>
      </c>
      <c r="G180" s="239" t="s">
        <v>249</v>
      </c>
      <c r="H180" s="240">
        <v>11</v>
      </c>
      <c r="I180" s="241"/>
      <c r="J180" s="242">
        <f>ROUND(I180*H180,2)</f>
        <v>0</v>
      </c>
      <c r="K180" s="238" t="s">
        <v>1462</v>
      </c>
      <c r="L180" s="72"/>
      <c r="M180" s="243" t="s">
        <v>21</v>
      </c>
      <c r="N180" s="244" t="s">
        <v>45</v>
      </c>
      <c r="O180" s="47"/>
      <c r="P180" s="245">
        <f>O180*H180</f>
        <v>0</v>
      </c>
      <c r="Q180" s="245">
        <v>0</v>
      </c>
      <c r="R180" s="245">
        <f>Q180*H180</f>
        <v>0</v>
      </c>
      <c r="S180" s="245">
        <v>0</v>
      </c>
      <c r="T180" s="246">
        <f>S180*H180</f>
        <v>0</v>
      </c>
      <c r="AR180" s="24" t="s">
        <v>230</v>
      </c>
      <c r="AT180" s="24" t="s">
        <v>202</v>
      </c>
      <c r="AU180" s="24" t="s">
        <v>81</v>
      </c>
      <c r="AY180" s="24" t="s">
        <v>200</v>
      </c>
      <c r="BE180" s="247">
        <f>IF(N180="základní",J180,0)</f>
        <v>0</v>
      </c>
      <c r="BF180" s="247">
        <f>IF(N180="snížená",J180,0)</f>
        <v>0</v>
      </c>
      <c r="BG180" s="247">
        <f>IF(N180="zákl. přenesená",J180,0)</f>
        <v>0</v>
      </c>
      <c r="BH180" s="247">
        <f>IF(N180="sníž. přenesená",J180,0)</f>
        <v>0</v>
      </c>
      <c r="BI180" s="247">
        <f>IF(N180="nulová",J180,0)</f>
        <v>0</v>
      </c>
      <c r="BJ180" s="24" t="s">
        <v>81</v>
      </c>
      <c r="BK180" s="247">
        <f>ROUND(I180*H180,2)</f>
        <v>0</v>
      </c>
      <c r="BL180" s="24" t="s">
        <v>230</v>
      </c>
      <c r="BM180" s="24" t="s">
        <v>306</v>
      </c>
    </row>
    <row r="181" s="1" customFormat="1" ht="25.5" customHeight="1">
      <c r="B181" s="46"/>
      <c r="C181" s="236" t="s">
        <v>231</v>
      </c>
      <c r="D181" s="236" t="s">
        <v>202</v>
      </c>
      <c r="E181" s="237" t="s">
        <v>1913</v>
      </c>
      <c r="F181" s="238" t="s">
        <v>1914</v>
      </c>
      <c r="G181" s="239" t="s">
        <v>569</v>
      </c>
      <c r="H181" s="286"/>
      <c r="I181" s="241"/>
      <c r="J181" s="242">
        <f>ROUND(I181*H181,2)</f>
        <v>0</v>
      </c>
      <c r="K181" s="238" t="s">
        <v>1462</v>
      </c>
      <c r="L181" s="72"/>
      <c r="M181" s="243" t="s">
        <v>21</v>
      </c>
      <c r="N181" s="244" t="s">
        <v>45</v>
      </c>
      <c r="O181" s="47"/>
      <c r="P181" s="245">
        <f>O181*H181</f>
        <v>0</v>
      </c>
      <c r="Q181" s="245">
        <v>0</v>
      </c>
      <c r="R181" s="245">
        <f>Q181*H181</f>
        <v>0</v>
      </c>
      <c r="S181" s="245">
        <v>0</v>
      </c>
      <c r="T181" s="246">
        <f>S181*H181</f>
        <v>0</v>
      </c>
      <c r="AR181" s="24" t="s">
        <v>230</v>
      </c>
      <c r="AT181" s="24" t="s">
        <v>202</v>
      </c>
      <c r="AU181" s="24" t="s">
        <v>81</v>
      </c>
      <c r="AY181" s="24" t="s">
        <v>200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24" t="s">
        <v>81</v>
      </c>
      <c r="BK181" s="247">
        <f>ROUND(I181*H181,2)</f>
        <v>0</v>
      </c>
      <c r="BL181" s="24" t="s">
        <v>230</v>
      </c>
      <c r="BM181" s="24" t="s">
        <v>403</v>
      </c>
    </row>
    <row r="182" s="11" customFormat="1" ht="37.44" customHeight="1">
      <c r="B182" s="220"/>
      <c r="C182" s="221"/>
      <c r="D182" s="222" t="s">
        <v>73</v>
      </c>
      <c r="E182" s="223" t="s">
        <v>1588</v>
      </c>
      <c r="F182" s="223" t="s">
        <v>1915</v>
      </c>
      <c r="G182" s="221"/>
      <c r="H182" s="221"/>
      <c r="I182" s="224"/>
      <c r="J182" s="225">
        <f>BK182</f>
        <v>0</v>
      </c>
      <c r="K182" s="221"/>
      <c r="L182" s="226"/>
      <c r="M182" s="227"/>
      <c r="N182" s="228"/>
      <c r="O182" s="228"/>
      <c r="P182" s="229">
        <f>SUM(P183:P199)</f>
        <v>0</v>
      </c>
      <c r="Q182" s="228"/>
      <c r="R182" s="229">
        <f>SUM(R183:R199)</f>
        <v>0</v>
      </c>
      <c r="S182" s="228"/>
      <c r="T182" s="230">
        <f>SUM(T183:T199)</f>
        <v>0</v>
      </c>
      <c r="AR182" s="231" t="s">
        <v>83</v>
      </c>
      <c r="AT182" s="232" t="s">
        <v>73</v>
      </c>
      <c r="AU182" s="232" t="s">
        <v>74</v>
      </c>
      <c r="AY182" s="231" t="s">
        <v>200</v>
      </c>
      <c r="BK182" s="233">
        <f>SUM(BK183:BK199)</f>
        <v>0</v>
      </c>
    </row>
    <row r="183" s="1" customFormat="1" ht="16.5" customHeight="1">
      <c r="B183" s="46"/>
      <c r="C183" s="236" t="s">
        <v>81</v>
      </c>
      <c r="D183" s="236" t="s">
        <v>202</v>
      </c>
      <c r="E183" s="237" t="s">
        <v>1916</v>
      </c>
      <c r="F183" s="238" t="s">
        <v>1917</v>
      </c>
      <c r="G183" s="239" t="s">
        <v>1566</v>
      </c>
      <c r="H183" s="240">
        <v>1</v>
      </c>
      <c r="I183" s="241"/>
      <c r="J183" s="242">
        <f>ROUND(I183*H183,2)</f>
        <v>0</v>
      </c>
      <c r="K183" s="238" t="s">
        <v>1462</v>
      </c>
      <c r="L183" s="72"/>
      <c r="M183" s="243" t="s">
        <v>21</v>
      </c>
      <c r="N183" s="244" t="s">
        <v>45</v>
      </c>
      <c r="O183" s="47"/>
      <c r="P183" s="245">
        <f>O183*H183</f>
        <v>0</v>
      </c>
      <c r="Q183" s="245">
        <v>0</v>
      </c>
      <c r="R183" s="245">
        <f>Q183*H183</f>
        <v>0</v>
      </c>
      <c r="S183" s="245">
        <v>0</v>
      </c>
      <c r="T183" s="246">
        <f>S183*H183</f>
        <v>0</v>
      </c>
      <c r="AR183" s="24" t="s">
        <v>230</v>
      </c>
      <c r="AT183" s="24" t="s">
        <v>202</v>
      </c>
      <c r="AU183" s="24" t="s">
        <v>81</v>
      </c>
      <c r="AY183" s="24" t="s">
        <v>200</v>
      </c>
      <c r="BE183" s="247">
        <f>IF(N183="základní",J183,0)</f>
        <v>0</v>
      </c>
      <c r="BF183" s="247">
        <f>IF(N183="snížená",J183,0)</f>
        <v>0</v>
      </c>
      <c r="BG183" s="247">
        <f>IF(N183="zákl. přenesená",J183,0)</f>
        <v>0</v>
      </c>
      <c r="BH183" s="247">
        <f>IF(N183="sníž. přenesená",J183,0)</f>
        <v>0</v>
      </c>
      <c r="BI183" s="247">
        <f>IF(N183="nulová",J183,0)</f>
        <v>0</v>
      </c>
      <c r="BJ183" s="24" t="s">
        <v>81</v>
      </c>
      <c r="BK183" s="247">
        <f>ROUND(I183*H183,2)</f>
        <v>0</v>
      </c>
      <c r="BL183" s="24" t="s">
        <v>230</v>
      </c>
      <c r="BM183" s="24" t="s">
        <v>310</v>
      </c>
    </row>
    <row r="184" s="1" customFormat="1" ht="16.5" customHeight="1">
      <c r="B184" s="46"/>
      <c r="C184" s="236" t="s">
        <v>83</v>
      </c>
      <c r="D184" s="236" t="s">
        <v>202</v>
      </c>
      <c r="E184" s="237" t="s">
        <v>1918</v>
      </c>
      <c r="F184" s="238" t="s">
        <v>1919</v>
      </c>
      <c r="G184" s="239" t="s">
        <v>1566</v>
      </c>
      <c r="H184" s="240">
        <v>1</v>
      </c>
      <c r="I184" s="241"/>
      <c r="J184" s="242">
        <f>ROUND(I184*H184,2)</f>
        <v>0</v>
      </c>
      <c r="K184" s="238" t="s">
        <v>1462</v>
      </c>
      <c r="L184" s="72"/>
      <c r="M184" s="243" t="s">
        <v>21</v>
      </c>
      <c r="N184" s="244" t="s">
        <v>45</v>
      </c>
      <c r="O184" s="47"/>
      <c r="P184" s="245">
        <f>O184*H184</f>
        <v>0</v>
      </c>
      <c r="Q184" s="245">
        <v>0</v>
      </c>
      <c r="R184" s="245">
        <f>Q184*H184</f>
        <v>0</v>
      </c>
      <c r="S184" s="245">
        <v>0</v>
      </c>
      <c r="T184" s="246">
        <f>S184*H184</f>
        <v>0</v>
      </c>
      <c r="AR184" s="24" t="s">
        <v>230</v>
      </c>
      <c r="AT184" s="24" t="s">
        <v>202</v>
      </c>
      <c r="AU184" s="24" t="s">
        <v>81</v>
      </c>
      <c r="AY184" s="24" t="s">
        <v>200</v>
      </c>
      <c r="BE184" s="247">
        <f>IF(N184="základní",J184,0)</f>
        <v>0</v>
      </c>
      <c r="BF184" s="247">
        <f>IF(N184="snížená",J184,0)</f>
        <v>0</v>
      </c>
      <c r="BG184" s="247">
        <f>IF(N184="zákl. přenesená",J184,0)</f>
        <v>0</v>
      </c>
      <c r="BH184" s="247">
        <f>IF(N184="sníž. přenesená",J184,0)</f>
        <v>0</v>
      </c>
      <c r="BI184" s="247">
        <f>IF(N184="nulová",J184,0)</f>
        <v>0</v>
      </c>
      <c r="BJ184" s="24" t="s">
        <v>81</v>
      </c>
      <c r="BK184" s="247">
        <f>ROUND(I184*H184,2)</f>
        <v>0</v>
      </c>
      <c r="BL184" s="24" t="s">
        <v>230</v>
      </c>
      <c r="BM184" s="24" t="s">
        <v>412</v>
      </c>
    </row>
    <row r="185" s="1" customFormat="1" ht="16.5" customHeight="1">
      <c r="B185" s="46"/>
      <c r="C185" s="236" t="s">
        <v>94</v>
      </c>
      <c r="D185" s="236" t="s">
        <v>202</v>
      </c>
      <c r="E185" s="237" t="s">
        <v>1920</v>
      </c>
      <c r="F185" s="238" t="s">
        <v>1921</v>
      </c>
      <c r="G185" s="239" t="s">
        <v>1566</v>
      </c>
      <c r="H185" s="240">
        <v>1</v>
      </c>
      <c r="I185" s="241"/>
      <c r="J185" s="242">
        <f>ROUND(I185*H185,2)</f>
        <v>0</v>
      </c>
      <c r="K185" s="238" t="s">
        <v>1462</v>
      </c>
      <c r="L185" s="72"/>
      <c r="M185" s="243" t="s">
        <v>21</v>
      </c>
      <c r="N185" s="244" t="s">
        <v>45</v>
      </c>
      <c r="O185" s="47"/>
      <c r="P185" s="245">
        <f>O185*H185</f>
        <v>0</v>
      </c>
      <c r="Q185" s="245">
        <v>0</v>
      </c>
      <c r="R185" s="245">
        <f>Q185*H185</f>
        <v>0</v>
      </c>
      <c r="S185" s="245">
        <v>0</v>
      </c>
      <c r="T185" s="246">
        <f>S185*H185</f>
        <v>0</v>
      </c>
      <c r="AR185" s="24" t="s">
        <v>230</v>
      </c>
      <c r="AT185" s="24" t="s">
        <v>202</v>
      </c>
      <c r="AU185" s="24" t="s">
        <v>81</v>
      </c>
      <c r="AY185" s="24" t="s">
        <v>200</v>
      </c>
      <c r="BE185" s="247">
        <f>IF(N185="základní",J185,0)</f>
        <v>0</v>
      </c>
      <c r="BF185" s="247">
        <f>IF(N185="snížená",J185,0)</f>
        <v>0</v>
      </c>
      <c r="BG185" s="247">
        <f>IF(N185="zákl. přenesená",J185,0)</f>
        <v>0</v>
      </c>
      <c r="BH185" s="247">
        <f>IF(N185="sníž. přenesená",J185,0)</f>
        <v>0</v>
      </c>
      <c r="BI185" s="247">
        <f>IF(N185="nulová",J185,0)</f>
        <v>0</v>
      </c>
      <c r="BJ185" s="24" t="s">
        <v>81</v>
      </c>
      <c r="BK185" s="247">
        <f>ROUND(I185*H185,2)</f>
        <v>0</v>
      </c>
      <c r="BL185" s="24" t="s">
        <v>230</v>
      </c>
      <c r="BM185" s="24" t="s">
        <v>311</v>
      </c>
    </row>
    <row r="186" s="1" customFormat="1" ht="16.5" customHeight="1">
      <c r="B186" s="46"/>
      <c r="C186" s="236" t="s">
        <v>207</v>
      </c>
      <c r="D186" s="236" t="s">
        <v>202</v>
      </c>
      <c r="E186" s="237" t="s">
        <v>1922</v>
      </c>
      <c r="F186" s="238" t="s">
        <v>1923</v>
      </c>
      <c r="G186" s="239" t="s">
        <v>1566</v>
      </c>
      <c r="H186" s="240">
        <v>2</v>
      </c>
      <c r="I186" s="241"/>
      <c r="J186" s="242">
        <f>ROUND(I186*H186,2)</f>
        <v>0</v>
      </c>
      <c r="K186" s="238" t="s">
        <v>1462</v>
      </c>
      <c r="L186" s="72"/>
      <c r="M186" s="243" t="s">
        <v>21</v>
      </c>
      <c r="N186" s="244" t="s">
        <v>45</v>
      </c>
      <c r="O186" s="47"/>
      <c r="P186" s="245">
        <f>O186*H186</f>
        <v>0</v>
      </c>
      <c r="Q186" s="245">
        <v>0</v>
      </c>
      <c r="R186" s="245">
        <f>Q186*H186</f>
        <v>0</v>
      </c>
      <c r="S186" s="245">
        <v>0</v>
      </c>
      <c r="T186" s="246">
        <f>S186*H186</f>
        <v>0</v>
      </c>
      <c r="AR186" s="24" t="s">
        <v>230</v>
      </c>
      <c r="AT186" s="24" t="s">
        <v>202</v>
      </c>
      <c r="AU186" s="24" t="s">
        <v>81</v>
      </c>
      <c r="AY186" s="24" t="s">
        <v>200</v>
      </c>
      <c r="BE186" s="247">
        <f>IF(N186="základní",J186,0)</f>
        <v>0</v>
      </c>
      <c r="BF186" s="247">
        <f>IF(N186="snížená",J186,0)</f>
        <v>0</v>
      </c>
      <c r="BG186" s="247">
        <f>IF(N186="zákl. přenesená",J186,0)</f>
        <v>0</v>
      </c>
      <c r="BH186" s="247">
        <f>IF(N186="sníž. přenesená",J186,0)</f>
        <v>0</v>
      </c>
      <c r="BI186" s="247">
        <f>IF(N186="nulová",J186,0)</f>
        <v>0</v>
      </c>
      <c r="BJ186" s="24" t="s">
        <v>81</v>
      </c>
      <c r="BK186" s="247">
        <f>ROUND(I186*H186,2)</f>
        <v>0</v>
      </c>
      <c r="BL186" s="24" t="s">
        <v>230</v>
      </c>
      <c r="BM186" s="24" t="s">
        <v>420</v>
      </c>
    </row>
    <row r="187" s="1" customFormat="1" ht="25.5" customHeight="1">
      <c r="B187" s="46"/>
      <c r="C187" s="236" t="s">
        <v>217</v>
      </c>
      <c r="D187" s="236" t="s">
        <v>202</v>
      </c>
      <c r="E187" s="237" t="s">
        <v>1611</v>
      </c>
      <c r="F187" s="238" t="s">
        <v>1924</v>
      </c>
      <c r="G187" s="239" t="s">
        <v>322</v>
      </c>
      <c r="H187" s="240">
        <v>1</v>
      </c>
      <c r="I187" s="241"/>
      <c r="J187" s="242">
        <f>ROUND(I187*H187,2)</f>
        <v>0</v>
      </c>
      <c r="K187" s="238" t="s">
        <v>1462</v>
      </c>
      <c r="L187" s="72"/>
      <c r="M187" s="243" t="s">
        <v>21</v>
      </c>
      <c r="N187" s="244" t="s">
        <v>45</v>
      </c>
      <c r="O187" s="47"/>
      <c r="P187" s="245">
        <f>O187*H187</f>
        <v>0</v>
      </c>
      <c r="Q187" s="245">
        <v>0</v>
      </c>
      <c r="R187" s="245">
        <f>Q187*H187</f>
        <v>0</v>
      </c>
      <c r="S187" s="245">
        <v>0</v>
      </c>
      <c r="T187" s="246">
        <f>S187*H187</f>
        <v>0</v>
      </c>
      <c r="AR187" s="24" t="s">
        <v>230</v>
      </c>
      <c r="AT187" s="24" t="s">
        <v>202</v>
      </c>
      <c r="AU187" s="24" t="s">
        <v>81</v>
      </c>
      <c r="AY187" s="24" t="s">
        <v>200</v>
      </c>
      <c r="BE187" s="247">
        <f>IF(N187="základní",J187,0)</f>
        <v>0</v>
      </c>
      <c r="BF187" s="247">
        <f>IF(N187="snížená",J187,0)</f>
        <v>0</v>
      </c>
      <c r="BG187" s="247">
        <f>IF(N187="zákl. přenesená",J187,0)</f>
        <v>0</v>
      </c>
      <c r="BH187" s="247">
        <f>IF(N187="sníž. přenesená",J187,0)</f>
        <v>0</v>
      </c>
      <c r="BI187" s="247">
        <f>IF(N187="nulová",J187,0)</f>
        <v>0</v>
      </c>
      <c r="BJ187" s="24" t="s">
        <v>81</v>
      </c>
      <c r="BK187" s="247">
        <f>ROUND(I187*H187,2)</f>
        <v>0</v>
      </c>
      <c r="BL187" s="24" t="s">
        <v>230</v>
      </c>
      <c r="BM187" s="24" t="s">
        <v>313</v>
      </c>
    </row>
    <row r="188" s="1" customFormat="1" ht="25.5" customHeight="1">
      <c r="B188" s="46"/>
      <c r="C188" s="236" t="s">
        <v>213</v>
      </c>
      <c r="D188" s="236" t="s">
        <v>202</v>
      </c>
      <c r="E188" s="237" t="s">
        <v>1596</v>
      </c>
      <c r="F188" s="238" t="s">
        <v>1925</v>
      </c>
      <c r="G188" s="239" t="s">
        <v>1566</v>
      </c>
      <c r="H188" s="240">
        <v>1</v>
      </c>
      <c r="I188" s="241"/>
      <c r="J188" s="242">
        <f>ROUND(I188*H188,2)</f>
        <v>0</v>
      </c>
      <c r="K188" s="238" t="s">
        <v>1462</v>
      </c>
      <c r="L188" s="72"/>
      <c r="M188" s="243" t="s">
        <v>21</v>
      </c>
      <c r="N188" s="244" t="s">
        <v>45</v>
      </c>
      <c r="O188" s="47"/>
      <c r="P188" s="245">
        <f>O188*H188</f>
        <v>0</v>
      </c>
      <c r="Q188" s="245">
        <v>0</v>
      </c>
      <c r="R188" s="245">
        <f>Q188*H188</f>
        <v>0</v>
      </c>
      <c r="S188" s="245">
        <v>0</v>
      </c>
      <c r="T188" s="246">
        <f>S188*H188</f>
        <v>0</v>
      </c>
      <c r="AR188" s="24" t="s">
        <v>230</v>
      </c>
      <c r="AT188" s="24" t="s">
        <v>202</v>
      </c>
      <c r="AU188" s="24" t="s">
        <v>81</v>
      </c>
      <c r="AY188" s="24" t="s">
        <v>200</v>
      </c>
      <c r="BE188" s="247">
        <f>IF(N188="základní",J188,0)</f>
        <v>0</v>
      </c>
      <c r="BF188" s="247">
        <f>IF(N188="snížená",J188,0)</f>
        <v>0</v>
      </c>
      <c r="BG188" s="247">
        <f>IF(N188="zákl. přenesená",J188,0)</f>
        <v>0</v>
      </c>
      <c r="BH188" s="247">
        <f>IF(N188="sníž. přenesená",J188,0)</f>
        <v>0</v>
      </c>
      <c r="BI188" s="247">
        <f>IF(N188="nulová",J188,0)</f>
        <v>0</v>
      </c>
      <c r="BJ188" s="24" t="s">
        <v>81</v>
      </c>
      <c r="BK188" s="247">
        <f>ROUND(I188*H188,2)</f>
        <v>0</v>
      </c>
      <c r="BL188" s="24" t="s">
        <v>230</v>
      </c>
      <c r="BM188" s="24" t="s">
        <v>428</v>
      </c>
    </row>
    <row r="189" s="1" customFormat="1" ht="25.5" customHeight="1">
      <c r="B189" s="46"/>
      <c r="C189" s="236" t="s">
        <v>224</v>
      </c>
      <c r="D189" s="236" t="s">
        <v>202</v>
      </c>
      <c r="E189" s="237" t="s">
        <v>1926</v>
      </c>
      <c r="F189" s="238" t="s">
        <v>1927</v>
      </c>
      <c r="G189" s="239" t="s">
        <v>1566</v>
      </c>
      <c r="H189" s="240">
        <v>1</v>
      </c>
      <c r="I189" s="241"/>
      <c r="J189" s="242">
        <f>ROUND(I189*H189,2)</f>
        <v>0</v>
      </c>
      <c r="K189" s="238" t="s">
        <v>1462</v>
      </c>
      <c r="L189" s="72"/>
      <c r="M189" s="243" t="s">
        <v>21</v>
      </c>
      <c r="N189" s="244" t="s">
        <v>45</v>
      </c>
      <c r="O189" s="47"/>
      <c r="P189" s="245">
        <f>O189*H189</f>
        <v>0</v>
      </c>
      <c r="Q189" s="245">
        <v>0</v>
      </c>
      <c r="R189" s="245">
        <f>Q189*H189</f>
        <v>0</v>
      </c>
      <c r="S189" s="245">
        <v>0</v>
      </c>
      <c r="T189" s="246">
        <f>S189*H189</f>
        <v>0</v>
      </c>
      <c r="AR189" s="24" t="s">
        <v>230</v>
      </c>
      <c r="AT189" s="24" t="s">
        <v>202</v>
      </c>
      <c r="AU189" s="24" t="s">
        <v>81</v>
      </c>
      <c r="AY189" s="24" t="s">
        <v>200</v>
      </c>
      <c r="BE189" s="247">
        <f>IF(N189="základní",J189,0)</f>
        <v>0</v>
      </c>
      <c r="BF189" s="247">
        <f>IF(N189="snížená",J189,0)</f>
        <v>0</v>
      </c>
      <c r="BG189" s="247">
        <f>IF(N189="zákl. přenesená",J189,0)</f>
        <v>0</v>
      </c>
      <c r="BH189" s="247">
        <f>IF(N189="sníž. přenesená",J189,0)</f>
        <v>0</v>
      </c>
      <c r="BI189" s="247">
        <f>IF(N189="nulová",J189,0)</f>
        <v>0</v>
      </c>
      <c r="BJ189" s="24" t="s">
        <v>81</v>
      </c>
      <c r="BK189" s="247">
        <f>ROUND(I189*H189,2)</f>
        <v>0</v>
      </c>
      <c r="BL189" s="24" t="s">
        <v>230</v>
      </c>
      <c r="BM189" s="24" t="s">
        <v>318</v>
      </c>
    </row>
    <row r="190" s="1" customFormat="1" ht="25.5" customHeight="1">
      <c r="B190" s="46"/>
      <c r="C190" s="236" t="s">
        <v>216</v>
      </c>
      <c r="D190" s="236" t="s">
        <v>202</v>
      </c>
      <c r="E190" s="237" t="s">
        <v>1928</v>
      </c>
      <c r="F190" s="238" t="s">
        <v>1929</v>
      </c>
      <c r="G190" s="239" t="s">
        <v>1566</v>
      </c>
      <c r="H190" s="240">
        <v>2</v>
      </c>
      <c r="I190" s="241"/>
      <c r="J190" s="242">
        <f>ROUND(I190*H190,2)</f>
        <v>0</v>
      </c>
      <c r="K190" s="238" t="s">
        <v>1462</v>
      </c>
      <c r="L190" s="72"/>
      <c r="M190" s="243" t="s">
        <v>21</v>
      </c>
      <c r="N190" s="244" t="s">
        <v>45</v>
      </c>
      <c r="O190" s="47"/>
      <c r="P190" s="245">
        <f>O190*H190</f>
        <v>0</v>
      </c>
      <c r="Q190" s="245">
        <v>0</v>
      </c>
      <c r="R190" s="245">
        <f>Q190*H190</f>
        <v>0</v>
      </c>
      <c r="S190" s="245">
        <v>0</v>
      </c>
      <c r="T190" s="246">
        <f>S190*H190</f>
        <v>0</v>
      </c>
      <c r="AR190" s="24" t="s">
        <v>230</v>
      </c>
      <c r="AT190" s="24" t="s">
        <v>202</v>
      </c>
      <c r="AU190" s="24" t="s">
        <v>81</v>
      </c>
      <c r="AY190" s="24" t="s">
        <v>200</v>
      </c>
      <c r="BE190" s="247">
        <f>IF(N190="základní",J190,0)</f>
        <v>0</v>
      </c>
      <c r="BF190" s="247">
        <f>IF(N190="snížená",J190,0)</f>
        <v>0</v>
      </c>
      <c r="BG190" s="247">
        <f>IF(N190="zákl. přenesená",J190,0)</f>
        <v>0</v>
      </c>
      <c r="BH190" s="247">
        <f>IF(N190="sníž. přenesená",J190,0)</f>
        <v>0</v>
      </c>
      <c r="BI190" s="247">
        <f>IF(N190="nulová",J190,0)</f>
        <v>0</v>
      </c>
      <c r="BJ190" s="24" t="s">
        <v>81</v>
      </c>
      <c r="BK190" s="247">
        <f>ROUND(I190*H190,2)</f>
        <v>0</v>
      </c>
      <c r="BL190" s="24" t="s">
        <v>230</v>
      </c>
      <c r="BM190" s="24" t="s">
        <v>465</v>
      </c>
    </row>
    <row r="191" s="1" customFormat="1" ht="25.5" customHeight="1">
      <c r="B191" s="46"/>
      <c r="C191" s="236" t="s">
        <v>231</v>
      </c>
      <c r="D191" s="236" t="s">
        <v>202</v>
      </c>
      <c r="E191" s="237" t="s">
        <v>1930</v>
      </c>
      <c r="F191" s="238" t="s">
        <v>1931</v>
      </c>
      <c r="G191" s="239" t="s">
        <v>1566</v>
      </c>
      <c r="H191" s="240">
        <v>1</v>
      </c>
      <c r="I191" s="241"/>
      <c r="J191" s="242">
        <f>ROUND(I191*H191,2)</f>
        <v>0</v>
      </c>
      <c r="K191" s="238" t="s">
        <v>1462</v>
      </c>
      <c r="L191" s="72"/>
      <c r="M191" s="243" t="s">
        <v>21</v>
      </c>
      <c r="N191" s="244" t="s">
        <v>45</v>
      </c>
      <c r="O191" s="47"/>
      <c r="P191" s="245">
        <f>O191*H191</f>
        <v>0</v>
      </c>
      <c r="Q191" s="245">
        <v>0</v>
      </c>
      <c r="R191" s="245">
        <f>Q191*H191</f>
        <v>0</v>
      </c>
      <c r="S191" s="245">
        <v>0</v>
      </c>
      <c r="T191" s="246">
        <f>S191*H191</f>
        <v>0</v>
      </c>
      <c r="AR191" s="24" t="s">
        <v>230</v>
      </c>
      <c r="AT191" s="24" t="s">
        <v>202</v>
      </c>
      <c r="AU191" s="24" t="s">
        <v>81</v>
      </c>
      <c r="AY191" s="24" t="s">
        <v>200</v>
      </c>
      <c r="BE191" s="247">
        <f>IF(N191="základní",J191,0)</f>
        <v>0</v>
      </c>
      <c r="BF191" s="247">
        <f>IF(N191="snížená",J191,0)</f>
        <v>0</v>
      </c>
      <c r="BG191" s="247">
        <f>IF(N191="zákl. přenesená",J191,0)</f>
        <v>0</v>
      </c>
      <c r="BH191" s="247">
        <f>IF(N191="sníž. přenesená",J191,0)</f>
        <v>0</v>
      </c>
      <c r="BI191" s="247">
        <f>IF(N191="nulová",J191,0)</f>
        <v>0</v>
      </c>
      <c r="BJ191" s="24" t="s">
        <v>81</v>
      </c>
      <c r="BK191" s="247">
        <f>ROUND(I191*H191,2)</f>
        <v>0</v>
      </c>
      <c r="BL191" s="24" t="s">
        <v>230</v>
      </c>
      <c r="BM191" s="24" t="s">
        <v>323</v>
      </c>
    </row>
    <row r="192" s="1" customFormat="1" ht="16.5" customHeight="1">
      <c r="B192" s="46"/>
      <c r="C192" s="236" t="s">
        <v>220</v>
      </c>
      <c r="D192" s="236" t="s">
        <v>202</v>
      </c>
      <c r="E192" s="237" t="s">
        <v>1932</v>
      </c>
      <c r="F192" s="238" t="s">
        <v>1933</v>
      </c>
      <c r="G192" s="239" t="s">
        <v>1566</v>
      </c>
      <c r="H192" s="240">
        <v>1</v>
      </c>
      <c r="I192" s="241"/>
      <c r="J192" s="242">
        <f>ROUND(I192*H192,2)</f>
        <v>0</v>
      </c>
      <c r="K192" s="238" t="s">
        <v>1462</v>
      </c>
      <c r="L192" s="72"/>
      <c r="M192" s="243" t="s">
        <v>21</v>
      </c>
      <c r="N192" s="244" t="s">
        <v>45</v>
      </c>
      <c r="O192" s="47"/>
      <c r="P192" s="245">
        <f>O192*H192</f>
        <v>0</v>
      </c>
      <c r="Q192" s="245">
        <v>0</v>
      </c>
      <c r="R192" s="245">
        <f>Q192*H192</f>
        <v>0</v>
      </c>
      <c r="S192" s="245">
        <v>0</v>
      </c>
      <c r="T192" s="246">
        <f>S192*H192</f>
        <v>0</v>
      </c>
      <c r="AR192" s="24" t="s">
        <v>230</v>
      </c>
      <c r="AT192" s="24" t="s">
        <v>202</v>
      </c>
      <c r="AU192" s="24" t="s">
        <v>81</v>
      </c>
      <c r="AY192" s="24" t="s">
        <v>200</v>
      </c>
      <c r="BE192" s="247">
        <f>IF(N192="základní",J192,0)</f>
        <v>0</v>
      </c>
      <c r="BF192" s="247">
        <f>IF(N192="snížená",J192,0)</f>
        <v>0</v>
      </c>
      <c r="BG192" s="247">
        <f>IF(N192="zákl. přenesená",J192,0)</f>
        <v>0</v>
      </c>
      <c r="BH192" s="247">
        <f>IF(N192="sníž. přenesená",J192,0)</f>
        <v>0</v>
      </c>
      <c r="BI192" s="247">
        <f>IF(N192="nulová",J192,0)</f>
        <v>0</v>
      </c>
      <c r="BJ192" s="24" t="s">
        <v>81</v>
      </c>
      <c r="BK192" s="247">
        <f>ROUND(I192*H192,2)</f>
        <v>0</v>
      </c>
      <c r="BL192" s="24" t="s">
        <v>230</v>
      </c>
      <c r="BM192" s="24" t="s">
        <v>473</v>
      </c>
    </row>
    <row r="193" s="1" customFormat="1" ht="16.5" customHeight="1">
      <c r="B193" s="46"/>
      <c r="C193" s="236" t="s">
        <v>241</v>
      </c>
      <c r="D193" s="236" t="s">
        <v>202</v>
      </c>
      <c r="E193" s="237" t="s">
        <v>1934</v>
      </c>
      <c r="F193" s="238" t="s">
        <v>1935</v>
      </c>
      <c r="G193" s="239" t="s">
        <v>1566</v>
      </c>
      <c r="H193" s="240">
        <v>1</v>
      </c>
      <c r="I193" s="241"/>
      <c r="J193" s="242">
        <f>ROUND(I193*H193,2)</f>
        <v>0</v>
      </c>
      <c r="K193" s="238" t="s">
        <v>1462</v>
      </c>
      <c r="L193" s="72"/>
      <c r="M193" s="243" t="s">
        <v>21</v>
      </c>
      <c r="N193" s="244" t="s">
        <v>45</v>
      </c>
      <c r="O193" s="47"/>
      <c r="P193" s="245">
        <f>O193*H193</f>
        <v>0</v>
      </c>
      <c r="Q193" s="245">
        <v>0</v>
      </c>
      <c r="R193" s="245">
        <f>Q193*H193</f>
        <v>0</v>
      </c>
      <c r="S193" s="245">
        <v>0</v>
      </c>
      <c r="T193" s="246">
        <f>S193*H193</f>
        <v>0</v>
      </c>
      <c r="AR193" s="24" t="s">
        <v>230</v>
      </c>
      <c r="AT193" s="24" t="s">
        <v>202</v>
      </c>
      <c r="AU193" s="24" t="s">
        <v>81</v>
      </c>
      <c r="AY193" s="24" t="s">
        <v>200</v>
      </c>
      <c r="BE193" s="247">
        <f>IF(N193="základní",J193,0)</f>
        <v>0</v>
      </c>
      <c r="BF193" s="247">
        <f>IF(N193="snížená",J193,0)</f>
        <v>0</v>
      </c>
      <c r="BG193" s="247">
        <f>IF(N193="zákl. přenesená",J193,0)</f>
        <v>0</v>
      </c>
      <c r="BH193" s="247">
        <f>IF(N193="sníž. přenesená",J193,0)</f>
        <v>0</v>
      </c>
      <c r="BI193" s="247">
        <f>IF(N193="nulová",J193,0)</f>
        <v>0</v>
      </c>
      <c r="BJ193" s="24" t="s">
        <v>81</v>
      </c>
      <c r="BK193" s="247">
        <f>ROUND(I193*H193,2)</f>
        <v>0</v>
      </c>
      <c r="BL193" s="24" t="s">
        <v>230</v>
      </c>
      <c r="BM193" s="24" t="s">
        <v>327</v>
      </c>
    </row>
    <row r="194" s="1" customFormat="1" ht="16.5" customHeight="1">
      <c r="B194" s="46"/>
      <c r="C194" s="236" t="s">
        <v>223</v>
      </c>
      <c r="D194" s="236" t="s">
        <v>202</v>
      </c>
      <c r="E194" s="237" t="s">
        <v>1936</v>
      </c>
      <c r="F194" s="238" t="s">
        <v>1937</v>
      </c>
      <c r="G194" s="239" t="s">
        <v>1566</v>
      </c>
      <c r="H194" s="240">
        <v>1</v>
      </c>
      <c r="I194" s="241"/>
      <c r="J194" s="242">
        <f>ROUND(I194*H194,2)</f>
        <v>0</v>
      </c>
      <c r="K194" s="238" t="s">
        <v>1462</v>
      </c>
      <c r="L194" s="72"/>
      <c r="M194" s="243" t="s">
        <v>21</v>
      </c>
      <c r="N194" s="244" t="s">
        <v>45</v>
      </c>
      <c r="O194" s="47"/>
      <c r="P194" s="245">
        <f>O194*H194</f>
        <v>0</v>
      </c>
      <c r="Q194" s="245">
        <v>0</v>
      </c>
      <c r="R194" s="245">
        <f>Q194*H194</f>
        <v>0</v>
      </c>
      <c r="S194" s="245">
        <v>0</v>
      </c>
      <c r="T194" s="246">
        <f>S194*H194</f>
        <v>0</v>
      </c>
      <c r="AR194" s="24" t="s">
        <v>230</v>
      </c>
      <c r="AT194" s="24" t="s">
        <v>202</v>
      </c>
      <c r="AU194" s="24" t="s">
        <v>81</v>
      </c>
      <c r="AY194" s="24" t="s">
        <v>200</v>
      </c>
      <c r="BE194" s="247">
        <f>IF(N194="základní",J194,0)</f>
        <v>0</v>
      </c>
      <c r="BF194" s="247">
        <f>IF(N194="snížená",J194,0)</f>
        <v>0</v>
      </c>
      <c r="BG194" s="247">
        <f>IF(N194="zákl. přenesená",J194,0)</f>
        <v>0</v>
      </c>
      <c r="BH194" s="247">
        <f>IF(N194="sníž. přenesená",J194,0)</f>
        <v>0</v>
      </c>
      <c r="BI194" s="247">
        <f>IF(N194="nulová",J194,0)</f>
        <v>0</v>
      </c>
      <c r="BJ194" s="24" t="s">
        <v>81</v>
      </c>
      <c r="BK194" s="247">
        <f>ROUND(I194*H194,2)</f>
        <v>0</v>
      </c>
      <c r="BL194" s="24" t="s">
        <v>230</v>
      </c>
      <c r="BM194" s="24" t="s">
        <v>480</v>
      </c>
    </row>
    <row r="195" s="1" customFormat="1" ht="16.5" customHeight="1">
      <c r="B195" s="46"/>
      <c r="C195" s="236" t="s">
        <v>256</v>
      </c>
      <c r="D195" s="236" t="s">
        <v>202</v>
      </c>
      <c r="E195" s="237" t="s">
        <v>1938</v>
      </c>
      <c r="F195" s="238" t="s">
        <v>1939</v>
      </c>
      <c r="G195" s="239" t="s">
        <v>1566</v>
      </c>
      <c r="H195" s="240">
        <v>1</v>
      </c>
      <c r="I195" s="241"/>
      <c r="J195" s="242">
        <f>ROUND(I195*H195,2)</f>
        <v>0</v>
      </c>
      <c r="K195" s="238" t="s">
        <v>1462</v>
      </c>
      <c r="L195" s="72"/>
      <c r="M195" s="243" t="s">
        <v>21</v>
      </c>
      <c r="N195" s="244" t="s">
        <v>45</v>
      </c>
      <c r="O195" s="47"/>
      <c r="P195" s="245">
        <f>O195*H195</f>
        <v>0</v>
      </c>
      <c r="Q195" s="245">
        <v>0</v>
      </c>
      <c r="R195" s="245">
        <f>Q195*H195</f>
        <v>0</v>
      </c>
      <c r="S195" s="245">
        <v>0</v>
      </c>
      <c r="T195" s="246">
        <f>S195*H195</f>
        <v>0</v>
      </c>
      <c r="AR195" s="24" t="s">
        <v>230</v>
      </c>
      <c r="AT195" s="24" t="s">
        <v>202</v>
      </c>
      <c r="AU195" s="24" t="s">
        <v>81</v>
      </c>
      <c r="AY195" s="24" t="s">
        <v>200</v>
      </c>
      <c r="BE195" s="247">
        <f>IF(N195="základní",J195,0)</f>
        <v>0</v>
      </c>
      <c r="BF195" s="247">
        <f>IF(N195="snížená",J195,0)</f>
        <v>0</v>
      </c>
      <c r="BG195" s="247">
        <f>IF(N195="zákl. přenesená",J195,0)</f>
        <v>0</v>
      </c>
      <c r="BH195" s="247">
        <f>IF(N195="sníž. přenesená",J195,0)</f>
        <v>0</v>
      </c>
      <c r="BI195" s="247">
        <f>IF(N195="nulová",J195,0)</f>
        <v>0</v>
      </c>
      <c r="BJ195" s="24" t="s">
        <v>81</v>
      </c>
      <c r="BK195" s="247">
        <f>ROUND(I195*H195,2)</f>
        <v>0</v>
      </c>
      <c r="BL195" s="24" t="s">
        <v>230</v>
      </c>
      <c r="BM195" s="24" t="s">
        <v>329</v>
      </c>
    </row>
    <row r="196" s="1" customFormat="1" ht="25.5" customHeight="1">
      <c r="B196" s="46"/>
      <c r="C196" s="236" t="s">
        <v>227</v>
      </c>
      <c r="D196" s="236" t="s">
        <v>202</v>
      </c>
      <c r="E196" s="237" t="s">
        <v>1940</v>
      </c>
      <c r="F196" s="238" t="s">
        <v>1941</v>
      </c>
      <c r="G196" s="239" t="s">
        <v>1566</v>
      </c>
      <c r="H196" s="240">
        <v>1</v>
      </c>
      <c r="I196" s="241"/>
      <c r="J196" s="242">
        <f>ROUND(I196*H196,2)</f>
        <v>0</v>
      </c>
      <c r="K196" s="238" t="s">
        <v>1462</v>
      </c>
      <c r="L196" s="72"/>
      <c r="M196" s="243" t="s">
        <v>21</v>
      </c>
      <c r="N196" s="244" t="s">
        <v>45</v>
      </c>
      <c r="O196" s="47"/>
      <c r="P196" s="245">
        <f>O196*H196</f>
        <v>0</v>
      </c>
      <c r="Q196" s="245">
        <v>0</v>
      </c>
      <c r="R196" s="245">
        <f>Q196*H196</f>
        <v>0</v>
      </c>
      <c r="S196" s="245">
        <v>0</v>
      </c>
      <c r="T196" s="246">
        <f>S196*H196</f>
        <v>0</v>
      </c>
      <c r="AR196" s="24" t="s">
        <v>230</v>
      </c>
      <c r="AT196" s="24" t="s">
        <v>202</v>
      </c>
      <c r="AU196" s="24" t="s">
        <v>81</v>
      </c>
      <c r="AY196" s="24" t="s">
        <v>200</v>
      </c>
      <c r="BE196" s="247">
        <f>IF(N196="základní",J196,0)</f>
        <v>0</v>
      </c>
      <c r="BF196" s="247">
        <f>IF(N196="snížená",J196,0)</f>
        <v>0</v>
      </c>
      <c r="BG196" s="247">
        <f>IF(N196="zákl. přenesená",J196,0)</f>
        <v>0</v>
      </c>
      <c r="BH196" s="247">
        <f>IF(N196="sníž. přenesená",J196,0)</f>
        <v>0</v>
      </c>
      <c r="BI196" s="247">
        <f>IF(N196="nulová",J196,0)</f>
        <v>0</v>
      </c>
      <c r="BJ196" s="24" t="s">
        <v>81</v>
      </c>
      <c r="BK196" s="247">
        <f>ROUND(I196*H196,2)</f>
        <v>0</v>
      </c>
      <c r="BL196" s="24" t="s">
        <v>230</v>
      </c>
      <c r="BM196" s="24" t="s">
        <v>489</v>
      </c>
    </row>
    <row r="197" s="1" customFormat="1" ht="16.5" customHeight="1">
      <c r="B197" s="46"/>
      <c r="C197" s="236" t="s">
        <v>10</v>
      </c>
      <c r="D197" s="236" t="s">
        <v>202</v>
      </c>
      <c r="E197" s="237" t="s">
        <v>1942</v>
      </c>
      <c r="F197" s="238" t="s">
        <v>1943</v>
      </c>
      <c r="G197" s="239" t="s">
        <v>1566</v>
      </c>
      <c r="H197" s="240">
        <v>1</v>
      </c>
      <c r="I197" s="241"/>
      <c r="J197" s="242">
        <f>ROUND(I197*H197,2)</f>
        <v>0</v>
      </c>
      <c r="K197" s="238" t="s">
        <v>1462</v>
      </c>
      <c r="L197" s="72"/>
      <c r="M197" s="243" t="s">
        <v>21</v>
      </c>
      <c r="N197" s="244" t="s">
        <v>45</v>
      </c>
      <c r="O197" s="47"/>
      <c r="P197" s="245">
        <f>O197*H197</f>
        <v>0</v>
      </c>
      <c r="Q197" s="245">
        <v>0</v>
      </c>
      <c r="R197" s="245">
        <f>Q197*H197</f>
        <v>0</v>
      </c>
      <c r="S197" s="245">
        <v>0</v>
      </c>
      <c r="T197" s="246">
        <f>S197*H197</f>
        <v>0</v>
      </c>
      <c r="AR197" s="24" t="s">
        <v>230</v>
      </c>
      <c r="AT197" s="24" t="s">
        <v>202</v>
      </c>
      <c r="AU197" s="24" t="s">
        <v>81</v>
      </c>
      <c r="AY197" s="24" t="s">
        <v>200</v>
      </c>
      <c r="BE197" s="247">
        <f>IF(N197="základní",J197,0)</f>
        <v>0</v>
      </c>
      <c r="BF197" s="247">
        <f>IF(N197="snížená",J197,0)</f>
        <v>0</v>
      </c>
      <c r="BG197" s="247">
        <f>IF(N197="zákl. přenesená",J197,0)</f>
        <v>0</v>
      </c>
      <c r="BH197" s="247">
        <f>IF(N197="sníž. přenesená",J197,0)</f>
        <v>0</v>
      </c>
      <c r="BI197" s="247">
        <f>IF(N197="nulová",J197,0)</f>
        <v>0</v>
      </c>
      <c r="BJ197" s="24" t="s">
        <v>81</v>
      </c>
      <c r="BK197" s="247">
        <f>ROUND(I197*H197,2)</f>
        <v>0</v>
      </c>
      <c r="BL197" s="24" t="s">
        <v>230</v>
      </c>
      <c r="BM197" s="24" t="s">
        <v>330</v>
      </c>
    </row>
    <row r="198" s="1" customFormat="1" ht="25.5" customHeight="1">
      <c r="B198" s="46"/>
      <c r="C198" s="236" t="s">
        <v>230</v>
      </c>
      <c r="D198" s="236" t="s">
        <v>202</v>
      </c>
      <c r="E198" s="237" t="s">
        <v>1944</v>
      </c>
      <c r="F198" s="238" t="s">
        <v>1945</v>
      </c>
      <c r="G198" s="239" t="s">
        <v>1566</v>
      </c>
      <c r="H198" s="240">
        <v>1</v>
      </c>
      <c r="I198" s="241"/>
      <c r="J198" s="242">
        <f>ROUND(I198*H198,2)</f>
        <v>0</v>
      </c>
      <c r="K198" s="238" t="s">
        <v>1462</v>
      </c>
      <c r="L198" s="72"/>
      <c r="M198" s="243" t="s">
        <v>21</v>
      </c>
      <c r="N198" s="244" t="s">
        <v>45</v>
      </c>
      <c r="O198" s="47"/>
      <c r="P198" s="245">
        <f>O198*H198</f>
        <v>0</v>
      </c>
      <c r="Q198" s="245">
        <v>0</v>
      </c>
      <c r="R198" s="245">
        <f>Q198*H198</f>
        <v>0</v>
      </c>
      <c r="S198" s="245">
        <v>0</v>
      </c>
      <c r="T198" s="246">
        <f>S198*H198</f>
        <v>0</v>
      </c>
      <c r="AR198" s="24" t="s">
        <v>230</v>
      </c>
      <c r="AT198" s="24" t="s">
        <v>202</v>
      </c>
      <c r="AU198" s="24" t="s">
        <v>81</v>
      </c>
      <c r="AY198" s="24" t="s">
        <v>200</v>
      </c>
      <c r="BE198" s="247">
        <f>IF(N198="základní",J198,0)</f>
        <v>0</v>
      </c>
      <c r="BF198" s="247">
        <f>IF(N198="snížená",J198,0)</f>
        <v>0</v>
      </c>
      <c r="BG198" s="247">
        <f>IF(N198="zákl. přenesená",J198,0)</f>
        <v>0</v>
      </c>
      <c r="BH198" s="247">
        <f>IF(N198="sníž. přenesená",J198,0)</f>
        <v>0</v>
      </c>
      <c r="BI198" s="247">
        <f>IF(N198="nulová",J198,0)</f>
        <v>0</v>
      </c>
      <c r="BJ198" s="24" t="s">
        <v>81</v>
      </c>
      <c r="BK198" s="247">
        <f>ROUND(I198*H198,2)</f>
        <v>0</v>
      </c>
      <c r="BL198" s="24" t="s">
        <v>230</v>
      </c>
      <c r="BM198" s="24" t="s">
        <v>436</v>
      </c>
    </row>
    <row r="199" s="1" customFormat="1" ht="25.5" customHeight="1">
      <c r="B199" s="46"/>
      <c r="C199" s="236" t="s">
        <v>278</v>
      </c>
      <c r="D199" s="236" t="s">
        <v>202</v>
      </c>
      <c r="E199" s="237" t="s">
        <v>1946</v>
      </c>
      <c r="F199" s="238" t="s">
        <v>1947</v>
      </c>
      <c r="G199" s="239" t="s">
        <v>569</v>
      </c>
      <c r="H199" s="286"/>
      <c r="I199" s="241"/>
      <c r="J199" s="242">
        <f>ROUND(I199*H199,2)</f>
        <v>0</v>
      </c>
      <c r="K199" s="238" t="s">
        <v>1462</v>
      </c>
      <c r="L199" s="72"/>
      <c r="M199" s="243" t="s">
        <v>21</v>
      </c>
      <c r="N199" s="244" t="s">
        <v>45</v>
      </c>
      <c r="O199" s="47"/>
      <c r="P199" s="245">
        <f>O199*H199</f>
        <v>0</v>
      </c>
      <c r="Q199" s="245">
        <v>0</v>
      </c>
      <c r="R199" s="245">
        <f>Q199*H199</f>
        <v>0</v>
      </c>
      <c r="S199" s="245">
        <v>0</v>
      </c>
      <c r="T199" s="246">
        <f>S199*H199</f>
        <v>0</v>
      </c>
      <c r="AR199" s="24" t="s">
        <v>230</v>
      </c>
      <c r="AT199" s="24" t="s">
        <v>202</v>
      </c>
      <c r="AU199" s="24" t="s">
        <v>81</v>
      </c>
      <c r="AY199" s="24" t="s">
        <v>200</v>
      </c>
      <c r="BE199" s="247">
        <f>IF(N199="základní",J199,0)</f>
        <v>0</v>
      </c>
      <c r="BF199" s="247">
        <f>IF(N199="snížená",J199,0)</f>
        <v>0</v>
      </c>
      <c r="BG199" s="247">
        <f>IF(N199="zákl. přenesená",J199,0)</f>
        <v>0</v>
      </c>
      <c r="BH199" s="247">
        <f>IF(N199="sníž. přenesená",J199,0)</f>
        <v>0</v>
      </c>
      <c r="BI199" s="247">
        <f>IF(N199="nulová",J199,0)</f>
        <v>0</v>
      </c>
      <c r="BJ199" s="24" t="s">
        <v>81</v>
      </c>
      <c r="BK199" s="247">
        <f>ROUND(I199*H199,2)</f>
        <v>0</v>
      </c>
      <c r="BL199" s="24" t="s">
        <v>230</v>
      </c>
      <c r="BM199" s="24" t="s">
        <v>334</v>
      </c>
    </row>
    <row r="200" s="11" customFormat="1" ht="37.44" customHeight="1">
      <c r="B200" s="220"/>
      <c r="C200" s="221"/>
      <c r="D200" s="222" t="s">
        <v>73</v>
      </c>
      <c r="E200" s="223" t="s">
        <v>1948</v>
      </c>
      <c r="F200" s="223" t="s">
        <v>1949</v>
      </c>
      <c r="G200" s="221"/>
      <c r="H200" s="221"/>
      <c r="I200" s="224"/>
      <c r="J200" s="225">
        <f>BK200</f>
        <v>0</v>
      </c>
      <c r="K200" s="221"/>
      <c r="L200" s="226"/>
      <c r="M200" s="227"/>
      <c r="N200" s="228"/>
      <c r="O200" s="228"/>
      <c r="P200" s="229">
        <f>SUM(P201:P203)</f>
        <v>0</v>
      </c>
      <c r="Q200" s="228"/>
      <c r="R200" s="229">
        <f>SUM(R201:R203)</f>
        <v>0</v>
      </c>
      <c r="S200" s="228"/>
      <c r="T200" s="230">
        <f>SUM(T201:T203)</f>
        <v>0</v>
      </c>
      <c r="AR200" s="231" t="s">
        <v>83</v>
      </c>
      <c r="AT200" s="232" t="s">
        <v>73</v>
      </c>
      <c r="AU200" s="232" t="s">
        <v>74</v>
      </c>
      <c r="AY200" s="231" t="s">
        <v>200</v>
      </c>
      <c r="BK200" s="233">
        <f>SUM(BK201:BK203)</f>
        <v>0</v>
      </c>
    </row>
    <row r="201" s="1" customFormat="1" ht="25.5" customHeight="1">
      <c r="B201" s="46"/>
      <c r="C201" s="236" t="s">
        <v>81</v>
      </c>
      <c r="D201" s="236" t="s">
        <v>202</v>
      </c>
      <c r="E201" s="237" t="s">
        <v>1950</v>
      </c>
      <c r="F201" s="238" t="s">
        <v>1951</v>
      </c>
      <c r="G201" s="239" t="s">
        <v>1566</v>
      </c>
      <c r="H201" s="240">
        <v>1</v>
      </c>
      <c r="I201" s="241"/>
      <c r="J201" s="242">
        <f>ROUND(I201*H201,2)</f>
        <v>0</v>
      </c>
      <c r="K201" s="238" t="s">
        <v>1462</v>
      </c>
      <c r="L201" s="72"/>
      <c r="M201" s="243" t="s">
        <v>21</v>
      </c>
      <c r="N201" s="244" t="s">
        <v>45</v>
      </c>
      <c r="O201" s="47"/>
      <c r="P201" s="245">
        <f>O201*H201</f>
        <v>0</v>
      </c>
      <c r="Q201" s="245">
        <v>0</v>
      </c>
      <c r="R201" s="245">
        <f>Q201*H201</f>
        <v>0</v>
      </c>
      <c r="S201" s="245">
        <v>0</v>
      </c>
      <c r="T201" s="246">
        <f>S201*H201</f>
        <v>0</v>
      </c>
      <c r="AR201" s="24" t="s">
        <v>230</v>
      </c>
      <c r="AT201" s="24" t="s">
        <v>202</v>
      </c>
      <c r="AU201" s="24" t="s">
        <v>81</v>
      </c>
      <c r="AY201" s="24" t="s">
        <v>200</v>
      </c>
      <c r="BE201" s="247">
        <f>IF(N201="základní",J201,0)</f>
        <v>0</v>
      </c>
      <c r="BF201" s="247">
        <f>IF(N201="snížená",J201,0)</f>
        <v>0</v>
      </c>
      <c r="BG201" s="247">
        <f>IF(N201="zákl. přenesená",J201,0)</f>
        <v>0</v>
      </c>
      <c r="BH201" s="247">
        <f>IF(N201="sníž. přenesená",J201,0)</f>
        <v>0</v>
      </c>
      <c r="BI201" s="247">
        <f>IF(N201="nulová",J201,0)</f>
        <v>0</v>
      </c>
      <c r="BJ201" s="24" t="s">
        <v>81</v>
      </c>
      <c r="BK201" s="247">
        <f>ROUND(I201*H201,2)</f>
        <v>0</v>
      </c>
      <c r="BL201" s="24" t="s">
        <v>230</v>
      </c>
      <c r="BM201" s="24" t="s">
        <v>443</v>
      </c>
    </row>
    <row r="202" s="1" customFormat="1" ht="25.5" customHeight="1">
      <c r="B202" s="46"/>
      <c r="C202" s="236" t="s">
        <v>83</v>
      </c>
      <c r="D202" s="236" t="s">
        <v>202</v>
      </c>
      <c r="E202" s="237" t="s">
        <v>1952</v>
      </c>
      <c r="F202" s="238" t="s">
        <v>1953</v>
      </c>
      <c r="G202" s="239" t="s">
        <v>1566</v>
      </c>
      <c r="H202" s="240">
        <v>1</v>
      </c>
      <c r="I202" s="241"/>
      <c r="J202" s="242">
        <f>ROUND(I202*H202,2)</f>
        <v>0</v>
      </c>
      <c r="K202" s="238" t="s">
        <v>1462</v>
      </c>
      <c r="L202" s="72"/>
      <c r="M202" s="243" t="s">
        <v>21</v>
      </c>
      <c r="N202" s="244" t="s">
        <v>45</v>
      </c>
      <c r="O202" s="47"/>
      <c r="P202" s="245">
        <f>O202*H202</f>
        <v>0</v>
      </c>
      <c r="Q202" s="245">
        <v>0</v>
      </c>
      <c r="R202" s="245">
        <f>Q202*H202</f>
        <v>0</v>
      </c>
      <c r="S202" s="245">
        <v>0</v>
      </c>
      <c r="T202" s="246">
        <f>S202*H202</f>
        <v>0</v>
      </c>
      <c r="AR202" s="24" t="s">
        <v>230</v>
      </c>
      <c r="AT202" s="24" t="s">
        <v>202</v>
      </c>
      <c r="AU202" s="24" t="s">
        <v>81</v>
      </c>
      <c r="AY202" s="24" t="s">
        <v>200</v>
      </c>
      <c r="BE202" s="247">
        <f>IF(N202="základní",J202,0)</f>
        <v>0</v>
      </c>
      <c r="BF202" s="247">
        <f>IF(N202="snížená",J202,0)</f>
        <v>0</v>
      </c>
      <c r="BG202" s="247">
        <f>IF(N202="zákl. přenesená",J202,0)</f>
        <v>0</v>
      </c>
      <c r="BH202" s="247">
        <f>IF(N202="sníž. přenesená",J202,0)</f>
        <v>0</v>
      </c>
      <c r="BI202" s="247">
        <f>IF(N202="nulová",J202,0)</f>
        <v>0</v>
      </c>
      <c r="BJ202" s="24" t="s">
        <v>81</v>
      </c>
      <c r="BK202" s="247">
        <f>ROUND(I202*H202,2)</f>
        <v>0</v>
      </c>
      <c r="BL202" s="24" t="s">
        <v>230</v>
      </c>
      <c r="BM202" s="24" t="s">
        <v>336</v>
      </c>
    </row>
    <row r="203" s="1" customFormat="1" ht="16.5" customHeight="1">
      <c r="B203" s="46"/>
      <c r="C203" s="236" t="s">
        <v>94</v>
      </c>
      <c r="D203" s="236" t="s">
        <v>202</v>
      </c>
      <c r="E203" s="237" t="s">
        <v>1954</v>
      </c>
      <c r="F203" s="238" t="s">
        <v>1955</v>
      </c>
      <c r="G203" s="239" t="s">
        <v>322</v>
      </c>
      <c r="H203" s="240">
        <v>1</v>
      </c>
      <c r="I203" s="241"/>
      <c r="J203" s="242">
        <f>ROUND(I203*H203,2)</f>
        <v>0</v>
      </c>
      <c r="K203" s="238" t="s">
        <v>1462</v>
      </c>
      <c r="L203" s="72"/>
      <c r="M203" s="243" t="s">
        <v>21</v>
      </c>
      <c r="N203" s="244" t="s">
        <v>45</v>
      </c>
      <c r="O203" s="47"/>
      <c r="P203" s="245">
        <f>O203*H203</f>
        <v>0</v>
      </c>
      <c r="Q203" s="245">
        <v>0</v>
      </c>
      <c r="R203" s="245">
        <f>Q203*H203</f>
        <v>0</v>
      </c>
      <c r="S203" s="245">
        <v>0</v>
      </c>
      <c r="T203" s="246">
        <f>S203*H203</f>
        <v>0</v>
      </c>
      <c r="AR203" s="24" t="s">
        <v>230</v>
      </c>
      <c r="AT203" s="24" t="s">
        <v>202</v>
      </c>
      <c r="AU203" s="24" t="s">
        <v>81</v>
      </c>
      <c r="AY203" s="24" t="s">
        <v>200</v>
      </c>
      <c r="BE203" s="247">
        <f>IF(N203="základní",J203,0)</f>
        <v>0</v>
      </c>
      <c r="BF203" s="247">
        <f>IF(N203="snížená",J203,0)</f>
        <v>0</v>
      </c>
      <c r="BG203" s="247">
        <f>IF(N203="zákl. přenesená",J203,0)</f>
        <v>0</v>
      </c>
      <c r="BH203" s="247">
        <f>IF(N203="sníž. přenesená",J203,0)</f>
        <v>0</v>
      </c>
      <c r="BI203" s="247">
        <f>IF(N203="nulová",J203,0)</f>
        <v>0</v>
      </c>
      <c r="BJ203" s="24" t="s">
        <v>81</v>
      </c>
      <c r="BK203" s="247">
        <f>ROUND(I203*H203,2)</f>
        <v>0</v>
      </c>
      <c r="BL203" s="24" t="s">
        <v>230</v>
      </c>
      <c r="BM203" s="24" t="s">
        <v>450</v>
      </c>
    </row>
    <row r="204" s="11" customFormat="1" ht="37.44" customHeight="1">
      <c r="B204" s="220"/>
      <c r="C204" s="221"/>
      <c r="D204" s="222" t="s">
        <v>73</v>
      </c>
      <c r="E204" s="223" t="s">
        <v>967</v>
      </c>
      <c r="F204" s="223" t="s">
        <v>968</v>
      </c>
      <c r="G204" s="221"/>
      <c r="H204" s="221"/>
      <c r="I204" s="224"/>
      <c r="J204" s="225">
        <f>BK204</f>
        <v>0</v>
      </c>
      <c r="K204" s="221"/>
      <c r="L204" s="226"/>
      <c r="M204" s="227"/>
      <c r="N204" s="228"/>
      <c r="O204" s="228"/>
      <c r="P204" s="229">
        <f>SUM(P205:P206)</f>
        <v>0</v>
      </c>
      <c r="Q204" s="228"/>
      <c r="R204" s="229">
        <f>SUM(R205:R206)</f>
        <v>0</v>
      </c>
      <c r="S204" s="228"/>
      <c r="T204" s="230">
        <f>SUM(T205:T206)</f>
        <v>0</v>
      </c>
      <c r="AR204" s="231" t="s">
        <v>83</v>
      </c>
      <c r="AT204" s="232" t="s">
        <v>73</v>
      </c>
      <c r="AU204" s="232" t="s">
        <v>74</v>
      </c>
      <c r="AY204" s="231" t="s">
        <v>200</v>
      </c>
      <c r="BK204" s="233">
        <f>SUM(BK205:BK206)</f>
        <v>0</v>
      </c>
    </row>
    <row r="205" s="1" customFormat="1" ht="25.5" customHeight="1">
      <c r="B205" s="46"/>
      <c r="C205" s="236" t="s">
        <v>81</v>
      </c>
      <c r="D205" s="236" t="s">
        <v>202</v>
      </c>
      <c r="E205" s="237" t="s">
        <v>1956</v>
      </c>
      <c r="F205" s="238" t="s">
        <v>1957</v>
      </c>
      <c r="G205" s="239" t="s">
        <v>322</v>
      </c>
      <c r="H205" s="240">
        <v>1</v>
      </c>
      <c r="I205" s="241"/>
      <c r="J205" s="242">
        <f>ROUND(I205*H205,2)</f>
        <v>0</v>
      </c>
      <c r="K205" s="238" t="s">
        <v>1462</v>
      </c>
      <c r="L205" s="72"/>
      <c r="M205" s="243" t="s">
        <v>21</v>
      </c>
      <c r="N205" s="244" t="s">
        <v>45</v>
      </c>
      <c r="O205" s="47"/>
      <c r="P205" s="245">
        <f>O205*H205</f>
        <v>0</v>
      </c>
      <c r="Q205" s="245">
        <v>0</v>
      </c>
      <c r="R205" s="245">
        <f>Q205*H205</f>
        <v>0</v>
      </c>
      <c r="S205" s="245">
        <v>0</v>
      </c>
      <c r="T205" s="246">
        <f>S205*H205</f>
        <v>0</v>
      </c>
      <c r="AR205" s="24" t="s">
        <v>230</v>
      </c>
      <c r="AT205" s="24" t="s">
        <v>202</v>
      </c>
      <c r="AU205" s="24" t="s">
        <v>81</v>
      </c>
      <c r="AY205" s="24" t="s">
        <v>200</v>
      </c>
      <c r="BE205" s="247">
        <f>IF(N205="základní",J205,0)</f>
        <v>0</v>
      </c>
      <c r="BF205" s="247">
        <f>IF(N205="snížená",J205,0)</f>
        <v>0</v>
      </c>
      <c r="BG205" s="247">
        <f>IF(N205="zákl. přenesená",J205,0)</f>
        <v>0</v>
      </c>
      <c r="BH205" s="247">
        <f>IF(N205="sníž. přenesená",J205,0)</f>
        <v>0</v>
      </c>
      <c r="BI205" s="247">
        <f>IF(N205="nulová",J205,0)</f>
        <v>0</v>
      </c>
      <c r="BJ205" s="24" t="s">
        <v>81</v>
      </c>
      <c r="BK205" s="247">
        <f>ROUND(I205*H205,2)</f>
        <v>0</v>
      </c>
      <c r="BL205" s="24" t="s">
        <v>230</v>
      </c>
      <c r="BM205" s="24" t="s">
        <v>338</v>
      </c>
    </row>
    <row r="206" s="1" customFormat="1" ht="25.5" customHeight="1">
      <c r="B206" s="46"/>
      <c r="C206" s="236" t="s">
        <v>83</v>
      </c>
      <c r="D206" s="236" t="s">
        <v>202</v>
      </c>
      <c r="E206" s="237" t="s">
        <v>992</v>
      </c>
      <c r="F206" s="238" t="s">
        <v>1958</v>
      </c>
      <c r="G206" s="239" t="s">
        <v>569</v>
      </c>
      <c r="H206" s="286"/>
      <c r="I206" s="241"/>
      <c r="J206" s="242">
        <f>ROUND(I206*H206,2)</f>
        <v>0</v>
      </c>
      <c r="K206" s="238" t="s">
        <v>1462</v>
      </c>
      <c r="L206" s="72"/>
      <c r="M206" s="243" t="s">
        <v>21</v>
      </c>
      <c r="N206" s="244" t="s">
        <v>45</v>
      </c>
      <c r="O206" s="47"/>
      <c r="P206" s="245">
        <f>O206*H206</f>
        <v>0</v>
      </c>
      <c r="Q206" s="245">
        <v>0</v>
      </c>
      <c r="R206" s="245">
        <f>Q206*H206</f>
        <v>0</v>
      </c>
      <c r="S206" s="245">
        <v>0</v>
      </c>
      <c r="T206" s="246">
        <f>S206*H206</f>
        <v>0</v>
      </c>
      <c r="AR206" s="24" t="s">
        <v>230</v>
      </c>
      <c r="AT206" s="24" t="s">
        <v>202</v>
      </c>
      <c r="AU206" s="24" t="s">
        <v>81</v>
      </c>
      <c r="AY206" s="24" t="s">
        <v>200</v>
      </c>
      <c r="BE206" s="247">
        <f>IF(N206="základní",J206,0)</f>
        <v>0</v>
      </c>
      <c r="BF206" s="247">
        <f>IF(N206="snížená",J206,0)</f>
        <v>0</v>
      </c>
      <c r="BG206" s="247">
        <f>IF(N206="zákl. přenesená",J206,0)</f>
        <v>0</v>
      </c>
      <c r="BH206" s="247">
        <f>IF(N206="sníž. přenesená",J206,0)</f>
        <v>0</v>
      </c>
      <c r="BI206" s="247">
        <f>IF(N206="nulová",J206,0)</f>
        <v>0</v>
      </c>
      <c r="BJ206" s="24" t="s">
        <v>81</v>
      </c>
      <c r="BK206" s="247">
        <f>ROUND(I206*H206,2)</f>
        <v>0</v>
      </c>
      <c r="BL206" s="24" t="s">
        <v>230</v>
      </c>
      <c r="BM206" s="24" t="s">
        <v>457</v>
      </c>
    </row>
    <row r="207" s="11" customFormat="1" ht="37.44" customHeight="1">
      <c r="B207" s="220"/>
      <c r="C207" s="221"/>
      <c r="D207" s="222" t="s">
        <v>73</v>
      </c>
      <c r="E207" s="223" t="s">
        <v>1002</v>
      </c>
      <c r="F207" s="223" t="s">
        <v>1003</v>
      </c>
      <c r="G207" s="221"/>
      <c r="H207" s="221"/>
      <c r="I207" s="224"/>
      <c r="J207" s="225">
        <f>BK207</f>
        <v>0</v>
      </c>
      <c r="K207" s="221"/>
      <c r="L207" s="226"/>
      <c r="M207" s="227"/>
      <c r="N207" s="228"/>
      <c r="O207" s="228"/>
      <c r="P207" s="229">
        <f>SUM(P208:P213)</f>
        <v>0</v>
      </c>
      <c r="Q207" s="228"/>
      <c r="R207" s="229">
        <f>SUM(R208:R213)</f>
        <v>0</v>
      </c>
      <c r="S207" s="228"/>
      <c r="T207" s="230">
        <f>SUM(T208:T213)</f>
        <v>0</v>
      </c>
      <c r="AR207" s="231" t="s">
        <v>83</v>
      </c>
      <c r="AT207" s="232" t="s">
        <v>73</v>
      </c>
      <c r="AU207" s="232" t="s">
        <v>74</v>
      </c>
      <c r="AY207" s="231" t="s">
        <v>200</v>
      </c>
      <c r="BK207" s="233">
        <f>SUM(BK208:BK213)</f>
        <v>0</v>
      </c>
    </row>
    <row r="208" s="1" customFormat="1" ht="25.5" customHeight="1">
      <c r="B208" s="46"/>
      <c r="C208" s="236" t="s">
        <v>81</v>
      </c>
      <c r="D208" s="236" t="s">
        <v>202</v>
      </c>
      <c r="E208" s="237" t="s">
        <v>1959</v>
      </c>
      <c r="F208" s="238" t="s">
        <v>1960</v>
      </c>
      <c r="G208" s="239" t="s">
        <v>322</v>
      </c>
      <c r="H208" s="240">
        <v>2</v>
      </c>
      <c r="I208" s="241"/>
      <c r="J208" s="242">
        <f>ROUND(I208*H208,2)</f>
        <v>0</v>
      </c>
      <c r="K208" s="238" t="s">
        <v>1462</v>
      </c>
      <c r="L208" s="72"/>
      <c r="M208" s="243" t="s">
        <v>21</v>
      </c>
      <c r="N208" s="244" t="s">
        <v>45</v>
      </c>
      <c r="O208" s="47"/>
      <c r="P208" s="245">
        <f>O208*H208</f>
        <v>0</v>
      </c>
      <c r="Q208" s="245">
        <v>0</v>
      </c>
      <c r="R208" s="245">
        <f>Q208*H208</f>
        <v>0</v>
      </c>
      <c r="S208" s="245">
        <v>0</v>
      </c>
      <c r="T208" s="246">
        <f>S208*H208</f>
        <v>0</v>
      </c>
      <c r="AR208" s="24" t="s">
        <v>230</v>
      </c>
      <c r="AT208" s="24" t="s">
        <v>202</v>
      </c>
      <c r="AU208" s="24" t="s">
        <v>81</v>
      </c>
      <c r="AY208" s="24" t="s">
        <v>200</v>
      </c>
      <c r="BE208" s="247">
        <f>IF(N208="základní",J208,0)</f>
        <v>0</v>
      </c>
      <c r="BF208" s="247">
        <f>IF(N208="snížená",J208,0)</f>
        <v>0</v>
      </c>
      <c r="BG208" s="247">
        <f>IF(N208="zákl. přenesená",J208,0)</f>
        <v>0</v>
      </c>
      <c r="BH208" s="247">
        <f>IF(N208="sníž. přenesená",J208,0)</f>
        <v>0</v>
      </c>
      <c r="BI208" s="247">
        <f>IF(N208="nulová",J208,0)</f>
        <v>0</v>
      </c>
      <c r="BJ208" s="24" t="s">
        <v>81</v>
      </c>
      <c r="BK208" s="247">
        <f>ROUND(I208*H208,2)</f>
        <v>0</v>
      </c>
      <c r="BL208" s="24" t="s">
        <v>230</v>
      </c>
      <c r="BM208" s="24" t="s">
        <v>339</v>
      </c>
    </row>
    <row r="209" s="1" customFormat="1" ht="25.5" customHeight="1">
      <c r="B209" s="46"/>
      <c r="C209" s="236" t="s">
        <v>83</v>
      </c>
      <c r="D209" s="236" t="s">
        <v>202</v>
      </c>
      <c r="E209" s="237" t="s">
        <v>1961</v>
      </c>
      <c r="F209" s="238" t="s">
        <v>1962</v>
      </c>
      <c r="G209" s="239" t="s">
        <v>322</v>
      </c>
      <c r="H209" s="240">
        <v>2</v>
      </c>
      <c r="I209" s="241"/>
      <c r="J209" s="242">
        <f>ROUND(I209*H209,2)</f>
        <v>0</v>
      </c>
      <c r="K209" s="238" t="s">
        <v>1462</v>
      </c>
      <c r="L209" s="72"/>
      <c r="M209" s="243" t="s">
        <v>21</v>
      </c>
      <c r="N209" s="244" t="s">
        <v>45</v>
      </c>
      <c r="O209" s="47"/>
      <c r="P209" s="245">
        <f>O209*H209</f>
        <v>0</v>
      </c>
      <c r="Q209" s="245">
        <v>0</v>
      </c>
      <c r="R209" s="245">
        <f>Q209*H209</f>
        <v>0</v>
      </c>
      <c r="S209" s="245">
        <v>0</v>
      </c>
      <c r="T209" s="246">
        <f>S209*H209</f>
        <v>0</v>
      </c>
      <c r="AR209" s="24" t="s">
        <v>230</v>
      </c>
      <c r="AT209" s="24" t="s">
        <v>202</v>
      </c>
      <c r="AU209" s="24" t="s">
        <v>81</v>
      </c>
      <c r="AY209" s="24" t="s">
        <v>200</v>
      </c>
      <c r="BE209" s="247">
        <f>IF(N209="základní",J209,0)</f>
        <v>0</v>
      </c>
      <c r="BF209" s="247">
        <f>IF(N209="snížená",J209,0)</f>
        <v>0</v>
      </c>
      <c r="BG209" s="247">
        <f>IF(N209="zákl. přenesená",J209,0)</f>
        <v>0</v>
      </c>
      <c r="BH209" s="247">
        <f>IF(N209="sníž. přenesená",J209,0)</f>
        <v>0</v>
      </c>
      <c r="BI209" s="247">
        <f>IF(N209="nulová",J209,0)</f>
        <v>0</v>
      </c>
      <c r="BJ209" s="24" t="s">
        <v>81</v>
      </c>
      <c r="BK209" s="247">
        <f>ROUND(I209*H209,2)</f>
        <v>0</v>
      </c>
      <c r="BL209" s="24" t="s">
        <v>230</v>
      </c>
      <c r="BM209" s="24" t="s">
        <v>1246</v>
      </c>
    </row>
    <row r="210" s="1" customFormat="1" ht="16.5" customHeight="1">
      <c r="B210" s="46"/>
      <c r="C210" s="271" t="s">
        <v>94</v>
      </c>
      <c r="D210" s="271" t="s">
        <v>260</v>
      </c>
      <c r="E210" s="272" t="s">
        <v>1963</v>
      </c>
      <c r="F210" s="273" t="s">
        <v>1964</v>
      </c>
      <c r="G210" s="274" t="s">
        <v>322</v>
      </c>
      <c r="H210" s="275">
        <v>2</v>
      </c>
      <c r="I210" s="276"/>
      <c r="J210" s="277">
        <f>ROUND(I210*H210,2)</f>
        <v>0</v>
      </c>
      <c r="K210" s="273" t="s">
        <v>1462</v>
      </c>
      <c r="L210" s="278"/>
      <c r="M210" s="279" t="s">
        <v>21</v>
      </c>
      <c r="N210" s="280" t="s">
        <v>45</v>
      </c>
      <c r="O210" s="47"/>
      <c r="P210" s="245">
        <f>O210*H210</f>
        <v>0</v>
      </c>
      <c r="Q210" s="245">
        <v>0</v>
      </c>
      <c r="R210" s="245">
        <f>Q210*H210</f>
        <v>0</v>
      </c>
      <c r="S210" s="245">
        <v>0</v>
      </c>
      <c r="T210" s="246">
        <f>S210*H210</f>
        <v>0</v>
      </c>
      <c r="AR210" s="24" t="s">
        <v>270</v>
      </c>
      <c r="AT210" s="24" t="s">
        <v>260</v>
      </c>
      <c r="AU210" s="24" t="s">
        <v>81</v>
      </c>
      <c r="AY210" s="24" t="s">
        <v>200</v>
      </c>
      <c r="BE210" s="247">
        <f>IF(N210="základní",J210,0)</f>
        <v>0</v>
      </c>
      <c r="BF210" s="247">
        <f>IF(N210="snížená",J210,0)</f>
        <v>0</v>
      </c>
      <c r="BG210" s="247">
        <f>IF(N210="zákl. přenesená",J210,0)</f>
        <v>0</v>
      </c>
      <c r="BH210" s="247">
        <f>IF(N210="sníž. přenesená",J210,0)</f>
        <v>0</v>
      </c>
      <c r="BI210" s="247">
        <f>IF(N210="nulová",J210,0)</f>
        <v>0</v>
      </c>
      <c r="BJ210" s="24" t="s">
        <v>81</v>
      </c>
      <c r="BK210" s="247">
        <f>ROUND(I210*H210,2)</f>
        <v>0</v>
      </c>
      <c r="BL210" s="24" t="s">
        <v>230</v>
      </c>
      <c r="BM210" s="24" t="s">
        <v>341</v>
      </c>
    </row>
    <row r="211" s="1" customFormat="1" ht="16.5" customHeight="1">
      <c r="B211" s="46"/>
      <c r="C211" s="271" t="s">
        <v>207</v>
      </c>
      <c r="D211" s="271" t="s">
        <v>260</v>
      </c>
      <c r="E211" s="272" t="s">
        <v>1965</v>
      </c>
      <c r="F211" s="273" t="s">
        <v>1966</v>
      </c>
      <c r="G211" s="274" t="s">
        <v>322</v>
      </c>
      <c r="H211" s="275">
        <v>1</v>
      </c>
      <c r="I211" s="276"/>
      <c r="J211" s="277">
        <f>ROUND(I211*H211,2)</f>
        <v>0</v>
      </c>
      <c r="K211" s="273" t="s">
        <v>1462</v>
      </c>
      <c r="L211" s="278"/>
      <c r="M211" s="279" t="s">
        <v>21</v>
      </c>
      <c r="N211" s="280" t="s">
        <v>45</v>
      </c>
      <c r="O211" s="47"/>
      <c r="P211" s="245">
        <f>O211*H211</f>
        <v>0</v>
      </c>
      <c r="Q211" s="245">
        <v>0</v>
      </c>
      <c r="R211" s="245">
        <f>Q211*H211</f>
        <v>0</v>
      </c>
      <c r="S211" s="245">
        <v>0</v>
      </c>
      <c r="T211" s="246">
        <f>S211*H211</f>
        <v>0</v>
      </c>
      <c r="AR211" s="24" t="s">
        <v>270</v>
      </c>
      <c r="AT211" s="24" t="s">
        <v>260</v>
      </c>
      <c r="AU211" s="24" t="s">
        <v>81</v>
      </c>
      <c r="AY211" s="24" t="s">
        <v>200</v>
      </c>
      <c r="BE211" s="247">
        <f>IF(N211="základní",J211,0)</f>
        <v>0</v>
      </c>
      <c r="BF211" s="247">
        <f>IF(N211="snížená",J211,0)</f>
        <v>0</v>
      </c>
      <c r="BG211" s="247">
        <f>IF(N211="zákl. přenesená",J211,0)</f>
        <v>0</v>
      </c>
      <c r="BH211" s="247">
        <f>IF(N211="sníž. přenesená",J211,0)</f>
        <v>0</v>
      </c>
      <c r="BI211" s="247">
        <f>IF(N211="nulová",J211,0)</f>
        <v>0</v>
      </c>
      <c r="BJ211" s="24" t="s">
        <v>81</v>
      </c>
      <c r="BK211" s="247">
        <f>ROUND(I211*H211,2)</f>
        <v>0</v>
      </c>
      <c r="BL211" s="24" t="s">
        <v>230</v>
      </c>
      <c r="BM211" s="24" t="s">
        <v>1252</v>
      </c>
    </row>
    <row r="212" s="1" customFormat="1" ht="16.5" customHeight="1">
      <c r="B212" s="46"/>
      <c r="C212" s="271" t="s">
        <v>217</v>
      </c>
      <c r="D212" s="271" t="s">
        <v>260</v>
      </c>
      <c r="E212" s="272" t="s">
        <v>1967</v>
      </c>
      <c r="F212" s="273" t="s">
        <v>1968</v>
      </c>
      <c r="G212" s="274" t="s">
        <v>322</v>
      </c>
      <c r="H212" s="275">
        <v>1</v>
      </c>
      <c r="I212" s="276"/>
      <c r="J212" s="277">
        <f>ROUND(I212*H212,2)</f>
        <v>0</v>
      </c>
      <c r="K212" s="273" t="s">
        <v>1462</v>
      </c>
      <c r="L212" s="278"/>
      <c r="M212" s="279" t="s">
        <v>21</v>
      </c>
      <c r="N212" s="280" t="s">
        <v>45</v>
      </c>
      <c r="O212" s="47"/>
      <c r="P212" s="245">
        <f>O212*H212</f>
        <v>0</v>
      </c>
      <c r="Q212" s="245">
        <v>0</v>
      </c>
      <c r="R212" s="245">
        <f>Q212*H212</f>
        <v>0</v>
      </c>
      <c r="S212" s="245">
        <v>0</v>
      </c>
      <c r="T212" s="246">
        <f>S212*H212</f>
        <v>0</v>
      </c>
      <c r="AR212" s="24" t="s">
        <v>270</v>
      </c>
      <c r="AT212" s="24" t="s">
        <v>260</v>
      </c>
      <c r="AU212" s="24" t="s">
        <v>81</v>
      </c>
      <c r="AY212" s="24" t="s">
        <v>200</v>
      </c>
      <c r="BE212" s="247">
        <f>IF(N212="základní",J212,0)</f>
        <v>0</v>
      </c>
      <c r="BF212" s="247">
        <f>IF(N212="snížená",J212,0)</f>
        <v>0</v>
      </c>
      <c r="BG212" s="247">
        <f>IF(N212="zákl. přenesená",J212,0)</f>
        <v>0</v>
      </c>
      <c r="BH212" s="247">
        <f>IF(N212="sníž. přenesená",J212,0)</f>
        <v>0</v>
      </c>
      <c r="BI212" s="247">
        <f>IF(N212="nulová",J212,0)</f>
        <v>0</v>
      </c>
      <c r="BJ212" s="24" t="s">
        <v>81</v>
      </c>
      <c r="BK212" s="247">
        <f>ROUND(I212*H212,2)</f>
        <v>0</v>
      </c>
      <c r="BL212" s="24" t="s">
        <v>230</v>
      </c>
      <c r="BM212" s="24" t="s">
        <v>346</v>
      </c>
    </row>
    <row r="213" s="1" customFormat="1" ht="25.5" customHeight="1">
      <c r="B213" s="46"/>
      <c r="C213" s="236" t="s">
        <v>213</v>
      </c>
      <c r="D213" s="236" t="s">
        <v>202</v>
      </c>
      <c r="E213" s="237" t="s">
        <v>1023</v>
      </c>
      <c r="F213" s="238" t="s">
        <v>1969</v>
      </c>
      <c r="G213" s="239" t="s">
        <v>569</v>
      </c>
      <c r="H213" s="286"/>
      <c r="I213" s="241"/>
      <c r="J213" s="242">
        <f>ROUND(I213*H213,2)</f>
        <v>0</v>
      </c>
      <c r="K213" s="238" t="s">
        <v>1462</v>
      </c>
      <c r="L213" s="72"/>
      <c r="M213" s="243" t="s">
        <v>21</v>
      </c>
      <c r="N213" s="244" t="s">
        <v>45</v>
      </c>
      <c r="O213" s="47"/>
      <c r="P213" s="245">
        <f>O213*H213</f>
        <v>0</v>
      </c>
      <c r="Q213" s="245">
        <v>0</v>
      </c>
      <c r="R213" s="245">
        <f>Q213*H213</f>
        <v>0</v>
      </c>
      <c r="S213" s="245">
        <v>0</v>
      </c>
      <c r="T213" s="246">
        <f>S213*H213</f>
        <v>0</v>
      </c>
      <c r="AR213" s="24" t="s">
        <v>230</v>
      </c>
      <c r="AT213" s="24" t="s">
        <v>202</v>
      </c>
      <c r="AU213" s="24" t="s">
        <v>81</v>
      </c>
      <c r="AY213" s="24" t="s">
        <v>200</v>
      </c>
      <c r="BE213" s="247">
        <f>IF(N213="základní",J213,0)</f>
        <v>0</v>
      </c>
      <c r="BF213" s="247">
        <f>IF(N213="snížená",J213,0)</f>
        <v>0</v>
      </c>
      <c r="BG213" s="247">
        <f>IF(N213="zákl. přenesená",J213,0)</f>
        <v>0</v>
      </c>
      <c r="BH213" s="247">
        <f>IF(N213="sníž. přenesená",J213,0)</f>
        <v>0</v>
      </c>
      <c r="BI213" s="247">
        <f>IF(N213="nulová",J213,0)</f>
        <v>0</v>
      </c>
      <c r="BJ213" s="24" t="s">
        <v>81</v>
      </c>
      <c r="BK213" s="247">
        <f>ROUND(I213*H213,2)</f>
        <v>0</v>
      </c>
      <c r="BL213" s="24" t="s">
        <v>230</v>
      </c>
      <c r="BM213" s="24" t="s">
        <v>1257</v>
      </c>
    </row>
    <row r="214" s="11" customFormat="1" ht="37.44" customHeight="1">
      <c r="B214" s="220"/>
      <c r="C214" s="221"/>
      <c r="D214" s="222" t="s">
        <v>73</v>
      </c>
      <c r="E214" s="223" t="s">
        <v>1970</v>
      </c>
      <c r="F214" s="223" t="s">
        <v>1971</v>
      </c>
      <c r="G214" s="221"/>
      <c r="H214" s="221"/>
      <c r="I214" s="224"/>
      <c r="J214" s="225">
        <f>BK214</f>
        <v>0</v>
      </c>
      <c r="K214" s="221"/>
      <c r="L214" s="226"/>
      <c r="M214" s="227"/>
      <c r="N214" s="228"/>
      <c r="O214" s="228"/>
      <c r="P214" s="229">
        <f>SUM(P215:P221)</f>
        <v>0</v>
      </c>
      <c r="Q214" s="228"/>
      <c r="R214" s="229">
        <f>SUM(R215:R221)</f>
        <v>0</v>
      </c>
      <c r="S214" s="228"/>
      <c r="T214" s="230">
        <f>SUM(T215:T221)</f>
        <v>0</v>
      </c>
      <c r="AR214" s="231" t="s">
        <v>83</v>
      </c>
      <c r="AT214" s="232" t="s">
        <v>73</v>
      </c>
      <c r="AU214" s="232" t="s">
        <v>74</v>
      </c>
      <c r="AY214" s="231" t="s">
        <v>200</v>
      </c>
      <c r="BK214" s="233">
        <f>SUM(BK215:BK221)</f>
        <v>0</v>
      </c>
    </row>
    <row r="215" s="1" customFormat="1" ht="25.5" customHeight="1">
      <c r="B215" s="46"/>
      <c r="C215" s="236" t="s">
        <v>81</v>
      </c>
      <c r="D215" s="236" t="s">
        <v>202</v>
      </c>
      <c r="E215" s="237" t="s">
        <v>1972</v>
      </c>
      <c r="F215" s="238" t="s">
        <v>1973</v>
      </c>
      <c r="G215" s="239" t="s">
        <v>426</v>
      </c>
      <c r="H215" s="240">
        <v>71</v>
      </c>
      <c r="I215" s="241"/>
      <c r="J215" s="242">
        <f>ROUND(I215*H215,2)</f>
        <v>0</v>
      </c>
      <c r="K215" s="238" t="s">
        <v>1462</v>
      </c>
      <c r="L215" s="72"/>
      <c r="M215" s="243" t="s">
        <v>21</v>
      </c>
      <c r="N215" s="244" t="s">
        <v>45</v>
      </c>
      <c r="O215" s="47"/>
      <c r="P215" s="245">
        <f>O215*H215</f>
        <v>0</v>
      </c>
      <c r="Q215" s="245">
        <v>0</v>
      </c>
      <c r="R215" s="245">
        <f>Q215*H215</f>
        <v>0</v>
      </c>
      <c r="S215" s="245">
        <v>0</v>
      </c>
      <c r="T215" s="246">
        <f>S215*H215</f>
        <v>0</v>
      </c>
      <c r="AR215" s="24" t="s">
        <v>230</v>
      </c>
      <c r="AT215" s="24" t="s">
        <v>202</v>
      </c>
      <c r="AU215" s="24" t="s">
        <v>81</v>
      </c>
      <c r="AY215" s="24" t="s">
        <v>200</v>
      </c>
      <c r="BE215" s="247">
        <f>IF(N215="základní",J215,0)</f>
        <v>0</v>
      </c>
      <c r="BF215" s="247">
        <f>IF(N215="snížená",J215,0)</f>
        <v>0</v>
      </c>
      <c r="BG215" s="247">
        <f>IF(N215="zákl. přenesená",J215,0)</f>
        <v>0</v>
      </c>
      <c r="BH215" s="247">
        <f>IF(N215="sníž. přenesená",J215,0)</f>
        <v>0</v>
      </c>
      <c r="BI215" s="247">
        <f>IF(N215="nulová",J215,0)</f>
        <v>0</v>
      </c>
      <c r="BJ215" s="24" t="s">
        <v>81</v>
      </c>
      <c r="BK215" s="247">
        <f>ROUND(I215*H215,2)</f>
        <v>0</v>
      </c>
      <c r="BL215" s="24" t="s">
        <v>230</v>
      </c>
      <c r="BM215" s="24" t="s">
        <v>351</v>
      </c>
    </row>
    <row r="216" s="12" customFormat="1">
      <c r="B216" s="248"/>
      <c r="C216" s="249"/>
      <c r="D216" s="250" t="s">
        <v>235</v>
      </c>
      <c r="E216" s="251" t="s">
        <v>21</v>
      </c>
      <c r="F216" s="252" t="s">
        <v>1974</v>
      </c>
      <c r="G216" s="249"/>
      <c r="H216" s="253">
        <v>71</v>
      </c>
      <c r="I216" s="254"/>
      <c r="J216" s="249"/>
      <c r="K216" s="249"/>
      <c r="L216" s="255"/>
      <c r="M216" s="256"/>
      <c r="N216" s="257"/>
      <c r="O216" s="257"/>
      <c r="P216" s="257"/>
      <c r="Q216" s="257"/>
      <c r="R216" s="257"/>
      <c r="S216" s="257"/>
      <c r="T216" s="258"/>
      <c r="AT216" s="259" t="s">
        <v>235</v>
      </c>
      <c r="AU216" s="259" t="s">
        <v>81</v>
      </c>
      <c r="AV216" s="12" t="s">
        <v>83</v>
      </c>
      <c r="AW216" s="12" t="s">
        <v>37</v>
      </c>
      <c r="AX216" s="12" t="s">
        <v>81</v>
      </c>
      <c r="AY216" s="259" t="s">
        <v>200</v>
      </c>
    </row>
    <row r="217" s="1" customFormat="1" ht="25.5" customHeight="1">
      <c r="B217" s="46"/>
      <c r="C217" s="236" t="s">
        <v>83</v>
      </c>
      <c r="D217" s="236" t="s">
        <v>202</v>
      </c>
      <c r="E217" s="237" t="s">
        <v>1975</v>
      </c>
      <c r="F217" s="238" t="s">
        <v>1976</v>
      </c>
      <c r="G217" s="239" t="s">
        <v>426</v>
      </c>
      <c r="H217" s="240">
        <v>314</v>
      </c>
      <c r="I217" s="241"/>
      <c r="J217" s="242">
        <f>ROUND(I217*H217,2)</f>
        <v>0</v>
      </c>
      <c r="K217" s="238" t="s">
        <v>1462</v>
      </c>
      <c r="L217" s="72"/>
      <c r="M217" s="243" t="s">
        <v>21</v>
      </c>
      <c r="N217" s="244" t="s">
        <v>45</v>
      </c>
      <c r="O217" s="47"/>
      <c r="P217" s="245">
        <f>O217*H217</f>
        <v>0</v>
      </c>
      <c r="Q217" s="245">
        <v>0</v>
      </c>
      <c r="R217" s="245">
        <f>Q217*H217</f>
        <v>0</v>
      </c>
      <c r="S217" s="245">
        <v>0</v>
      </c>
      <c r="T217" s="246">
        <f>S217*H217</f>
        <v>0</v>
      </c>
      <c r="AR217" s="24" t="s">
        <v>230</v>
      </c>
      <c r="AT217" s="24" t="s">
        <v>202</v>
      </c>
      <c r="AU217" s="24" t="s">
        <v>81</v>
      </c>
      <c r="AY217" s="24" t="s">
        <v>200</v>
      </c>
      <c r="BE217" s="247">
        <f>IF(N217="základní",J217,0)</f>
        <v>0</v>
      </c>
      <c r="BF217" s="247">
        <f>IF(N217="snížená",J217,0)</f>
        <v>0</v>
      </c>
      <c r="BG217" s="247">
        <f>IF(N217="zákl. přenesená",J217,0)</f>
        <v>0</v>
      </c>
      <c r="BH217" s="247">
        <f>IF(N217="sníž. přenesená",J217,0)</f>
        <v>0</v>
      </c>
      <c r="BI217" s="247">
        <f>IF(N217="nulová",J217,0)</f>
        <v>0</v>
      </c>
      <c r="BJ217" s="24" t="s">
        <v>81</v>
      </c>
      <c r="BK217" s="247">
        <f>ROUND(I217*H217,2)</f>
        <v>0</v>
      </c>
      <c r="BL217" s="24" t="s">
        <v>230</v>
      </c>
      <c r="BM217" s="24" t="s">
        <v>1262</v>
      </c>
    </row>
    <row r="218" s="12" customFormat="1">
      <c r="B218" s="248"/>
      <c r="C218" s="249"/>
      <c r="D218" s="250" t="s">
        <v>235</v>
      </c>
      <c r="E218" s="251" t="s">
        <v>21</v>
      </c>
      <c r="F218" s="252" t="s">
        <v>1977</v>
      </c>
      <c r="G218" s="249"/>
      <c r="H218" s="253">
        <v>314</v>
      </c>
      <c r="I218" s="254"/>
      <c r="J218" s="249"/>
      <c r="K218" s="249"/>
      <c r="L218" s="255"/>
      <c r="M218" s="256"/>
      <c r="N218" s="257"/>
      <c r="O218" s="257"/>
      <c r="P218" s="257"/>
      <c r="Q218" s="257"/>
      <c r="R218" s="257"/>
      <c r="S218" s="257"/>
      <c r="T218" s="258"/>
      <c r="AT218" s="259" t="s">
        <v>235</v>
      </c>
      <c r="AU218" s="259" t="s">
        <v>81</v>
      </c>
      <c r="AV218" s="12" t="s">
        <v>83</v>
      </c>
      <c r="AW218" s="12" t="s">
        <v>37</v>
      </c>
      <c r="AX218" s="12" t="s">
        <v>81</v>
      </c>
      <c r="AY218" s="259" t="s">
        <v>200</v>
      </c>
    </row>
    <row r="219" s="1" customFormat="1" ht="16.5" customHeight="1">
      <c r="B219" s="46"/>
      <c r="C219" s="236" t="s">
        <v>94</v>
      </c>
      <c r="D219" s="236" t="s">
        <v>202</v>
      </c>
      <c r="E219" s="237" t="s">
        <v>1978</v>
      </c>
      <c r="F219" s="238" t="s">
        <v>1979</v>
      </c>
      <c r="G219" s="239" t="s">
        <v>426</v>
      </c>
      <c r="H219" s="240">
        <v>71</v>
      </c>
      <c r="I219" s="241"/>
      <c r="J219" s="242">
        <f>ROUND(I219*H219,2)</f>
        <v>0</v>
      </c>
      <c r="K219" s="238" t="s">
        <v>1874</v>
      </c>
      <c r="L219" s="72"/>
      <c r="M219" s="243" t="s">
        <v>21</v>
      </c>
      <c r="N219" s="244" t="s">
        <v>45</v>
      </c>
      <c r="O219" s="47"/>
      <c r="P219" s="245">
        <f>O219*H219</f>
        <v>0</v>
      </c>
      <c r="Q219" s="245">
        <v>0</v>
      </c>
      <c r="R219" s="245">
        <f>Q219*H219</f>
        <v>0</v>
      </c>
      <c r="S219" s="245">
        <v>0</v>
      </c>
      <c r="T219" s="246">
        <f>S219*H219</f>
        <v>0</v>
      </c>
      <c r="AR219" s="24" t="s">
        <v>230</v>
      </c>
      <c r="AT219" s="24" t="s">
        <v>202</v>
      </c>
      <c r="AU219" s="24" t="s">
        <v>81</v>
      </c>
      <c r="AY219" s="24" t="s">
        <v>200</v>
      </c>
      <c r="BE219" s="247">
        <f>IF(N219="základní",J219,0)</f>
        <v>0</v>
      </c>
      <c r="BF219" s="247">
        <f>IF(N219="snížená",J219,0)</f>
        <v>0</v>
      </c>
      <c r="BG219" s="247">
        <f>IF(N219="zákl. přenesená",J219,0)</f>
        <v>0</v>
      </c>
      <c r="BH219" s="247">
        <f>IF(N219="sníž. přenesená",J219,0)</f>
        <v>0</v>
      </c>
      <c r="BI219" s="247">
        <f>IF(N219="nulová",J219,0)</f>
        <v>0</v>
      </c>
      <c r="BJ219" s="24" t="s">
        <v>81</v>
      </c>
      <c r="BK219" s="247">
        <f>ROUND(I219*H219,2)</f>
        <v>0</v>
      </c>
      <c r="BL219" s="24" t="s">
        <v>230</v>
      </c>
      <c r="BM219" s="24" t="s">
        <v>353</v>
      </c>
    </row>
    <row r="220" s="1" customFormat="1" ht="16.5" customHeight="1">
      <c r="B220" s="46"/>
      <c r="C220" s="236" t="s">
        <v>207</v>
      </c>
      <c r="D220" s="236" t="s">
        <v>202</v>
      </c>
      <c r="E220" s="237" t="s">
        <v>1980</v>
      </c>
      <c r="F220" s="238" t="s">
        <v>1981</v>
      </c>
      <c r="G220" s="239" t="s">
        <v>426</v>
      </c>
      <c r="H220" s="240">
        <v>314</v>
      </c>
      <c r="I220" s="241"/>
      <c r="J220" s="242">
        <f>ROUND(I220*H220,2)</f>
        <v>0</v>
      </c>
      <c r="K220" s="238" t="s">
        <v>1874</v>
      </c>
      <c r="L220" s="72"/>
      <c r="M220" s="243" t="s">
        <v>21</v>
      </c>
      <c r="N220" s="244" t="s">
        <v>45</v>
      </c>
      <c r="O220" s="47"/>
      <c r="P220" s="245">
        <f>O220*H220</f>
        <v>0</v>
      </c>
      <c r="Q220" s="245">
        <v>0</v>
      </c>
      <c r="R220" s="245">
        <f>Q220*H220</f>
        <v>0</v>
      </c>
      <c r="S220" s="245">
        <v>0</v>
      </c>
      <c r="T220" s="246">
        <f>S220*H220</f>
        <v>0</v>
      </c>
      <c r="AR220" s="24" t="s">
        <v>230</v>
      </c>
      <c r="AT220" s="24" t="s">
        <v>202</v>
      </c>
      <c r="AU220" s="24" t="s">
        <v>81</v>
      </c>
      <c r="AY220" s="24" t="s">
        <v>200</v>
      </c>
      <c r="BE220" s="247">
        <f>IF(N220="základní",J220,0)</f>
        <v>0</v>
      </c>
      <c r="BF220" s="247">
        <f>IF(N220="snížená",J220,0)</f>
        <v>0</v>
      </c>
      <c r="BG220" s="247">
        <f>IF(N220="zákl. přenesená",J220,0)</f>
        <v>0</v>
      </c>
      <c r="BH220" s="247">
        <f>IF(N220="sníž. přenesená",J220,0)</f>
        <v>0</v>
      </c>
      <c r="BI220" s="247">
        <f>IF(N220="nulová",J220,0)</f>
        <v>0</v>
      </c>
      <c r="BJ220" s="24" t="s">
        <v>81</v>
      </c>
      <c r="BK220" s="247">
        <f>ROUND(I220*H220,2)</f>
        <v>0</v>
      </c>
      <c r="BL220" s="24" t="s">
        <v>230</v>
      </c>
      <c r="BM220" s="24" t="s">
        <v>1265</v>
      </c>
    </row>
    <row r="221" s="1" customFormat="1" ht="25.5" customHeight="1">
      <c r="B221" s="46"/>
      <c r="C221" s="236" t="s">
        <v>217</v>
      </c>
      <c r="D221" s="236" t="s">
        <v>202</v>
      </c>
      <c r="E221" s="237" t="s">
        <v>1982</v>
      </c>
      <c r="F221" s="238" t="s">
        <v>1983</v>
      </c>
      <c r="G221" s="239" t="s">
        <v>569</v>
      </c>
      <c r="H221" s="286"/>
      <c r="I221" s="241"/>
      <c r="J221" s="242">
        <f>ROUND(I221*H221,2)</f>
        <v>0</v>
      </c>
      <c r="K221" s="238" t="s">
        <v>1462</v>
      </c>
      <c r="L221" s="72"/>
      <c r="M221" s="243" t="s">
        <v>21</v>
      </c>
      <c r="N221" s="244" t="s">
        <v>45</v>
      </c>
      <c r="O221" s="47"/>
      <c r="P221" s="245">
        <f>O221*H221</f>
        <v>0</v>
      </c>
      <c r="Q221" s="245">
        <v>0</v>
      </c>
      <c r="R221" s="245">
        <f>Q221*H221</f>
        <v>0</v>
      </c>
      <c r="S221" s="245">
        <v>0</v>
      </c>
      <c r="T221" s="246">
        <f>S221*H221</f>
        <v>0</v>
      </c>
      <c r="AR221" s="24" t="s">
        <v>230</v>
      </c>
      <c r="AT221" s="24" t="s">
        <v>202</v>
      </c>
      <c r="AU221" s="24" t="s">
        <v>81</v>
      </c>
      <c r="AY221" s="24" t="s">
        <v>200</v>
      </c>
      <c r="BE221" s="247">
        <f>IF(N221="základní",J221,0)</f>
        <v>0</v>
      </c>
      <c r="BF221" s="247">
        <f>IF(N221="snížená",J221,0)</f>
        <v>0</v>
      </c>
      <c r="BG221" s="247">
        <f>IF(N221="zákl. přenesená",J221,0)</f>
        <v>0</v>
      </c>
      <c r="BH221" s="247">
        <f>IF(N221="sníž. přenesená",J221,0)</f>
        <v>0</v>
      </c>
      <c r="BI221" s="247">
        <f>IF(N221="nulová",J221,0)</f>
        <v>0</v>
      </c>
      <c r="BJ221" s="24" t="s">
        <v>81</v>
      </c>
      <c r="BK221" s="247">
        <f>ROUND(I221*H221,2)</f>
        <v>0</v>
      </c>
      <c r="BL221" s="24" t="s">
        <v>230</v>
      </c>
      <c r="BM221" s="24" t="s">
        <v>355</v>
      </c>
    </row>
    <row r="222" s="11" customFormat="1" ht="37.44" customHeight="1">
      <c r="B222" s="220"/>
      <c r="C222" s="221"/>
      <c r="D222" s="222" t="s">
        <v>73</v>
      </c>
      <c r="E222" s="223" t="s">
        <v>1373</v>
      </c>
      <c r="F222" s="223" t="s">
        <v>1374</v>
      </c>
      <c r="G222" s="221"/>
      <c r="H222" s="221"/>
      <c r="I222" s="224"/>
      <c r="J222" s="225">
        <f>BK222</f>
        <v>0</v>
      </c>
      <c r="K222" s="221"/>
      <c r="L222" s="226"/>
      <c r="M222" s="227"/>
      <c r="N222" s="228"/>
      <c r="O222" s="228"/>
      <c r="P222" s="229">
        <f>SUM(P223:P226)</f>
        <v>0</v>
      </c>
      <c r="Q222" s="228"/>
      <c r="R222" s="229">
        <f>SUM(R223:R226)</f>
        <v>0</v>
      </c>
      <c r="S222" s="228"/>
      <c r="T222" s="230">
        <f>SUM(T223:T226)</f>
        <v>0</v>
      </c>
      <c r="AR222" s="231" t="s">
        <v>83</v>
      </c>
      <c r="AT222" s="232" t="s">
        <v>73</v>
      </c>
      <c r="AU222" s="232" t="s">
        <v>74</v>
      </c>
      <c r="AY222" s="231" t="s">
        <v>200</v>
      </c>
      <c r="BK222" s="233">
        <f>SUM(BK223:BK226)</f>
        <v>0</v>
      </c>
    </row>
    <row r="223" s="1" customFormat="1" ht="25.5" customHeight="1">
      <c r="B223" s="46"/>
      <c r="C223" s="236" t="s">
        <v>81</v>
      </c>
      <c r="D223" s="236" t="s">
        <v>202</v>
      </c>
      <c r="E223" s="237" t="s">
        <v>1984</v>
      </c>
      <c r="F223" s="238" t="s">
        <v>1985</v>
      </c>
      <c r="G223" s="239" t="s">
        <v>205</v>
      </c>
      <c r="H223" s="240">
        <v>4.25</v>
      </c>
      <c r="I223" s="241"/>
      <c r="J223" s="242">
        <f>ROUND(I223*H223,2)</f>
        <v>0</v>
      </c>
      <c r="K223" s="238" t="s">
        <v>1462</v>
      </c>
      <c r="L223" s="72"/>
      <c r="M223" s="243" t="s">
        <v>21</v>
      </c>
      <c r="N223" s="244" t="s">
        <v>45</v>
      </c>
      <c r="O223" s="47"/>
      <c r="P223" s="245">
        <f>O223*H223</f>
        <v>0</v>
      </c>
      <c r="Q223" s="245">
        <v>0</v>
      </c>
      <c r="R223" s="245">
        <f>Q223*H223</f>
        <v>0</v>
      </c>
      <c r="S223" s="245">
        <v>0</v>
      </c>
      <c r="T223" s="246">
        <f>S223*H223</f>
        <v>0</v>
      </c>
      <c r="AR223" s="24" t="s">
        <v>230</v>
      </c>
      <c r="AT223" s="24" t="s">
        <v>202</v>
      </c>
      <c r="AU223" s="24" t="s">
        <v>81</v>
      </c>
      <c r="AY223" s="24" t="s">
        <v>200</v>
      </c>
      <c r="BE223" s="247">
        <f>IF(N223="základní",J223,0)</f>
        <v>0</v>
      </c>
      <c r="BF223" s="247">
        <f>IF(N223="snížená",J223,0)</f>
        <v>0</v>
      </c>
      <c r="BG223" s="247">
        <f>IF(N223="zákl. přenesená",J223,0)</f>
        <v>0</v>
      </c>
      <c r="BH223" s="247">
        <f>IF(N223="sníž. přenesená",J223,0)</f>
        <v>0</v>
      </c>
      <c r="BI223" s="247">
        <f>IF(N223="nulová",J223,0)</f>
        <v>0</v>
      </c>
      <c r="BJ223" s="24" t="s">
        <v>81</v>
      </c>
      <c r="BK223" s="247">
        <f>ROUND(I223*H223,2)</f>
        <v>0</v>
      </c>
      <c r="BL223" s="24" t="s">
        <v>230</v>
      </c>
      <c r="BM223" s="24" t="s">
        <v>1273</v>
      </c>
    </row>
    <row r="224" s="12" customFormat="1">
      <c r="B224" s="248"/>
      <c r="C224" s="249"/>
      <c r="D224" s="250" t="s">
        <v>235</v>
      </c>
      <c r="E224" s="251" t="s">
        <v>21</v>
      </c>
      <c r="F224" s="252" t="s">
        <v>1986</v>
      </c>
      <c r="G224" s="249"/>
      <c r="H224" s="253">
        <v>4.25</v>
      </c>
      <c r="I224" s="254"/>
      <c r="J224" s="249"/>
      <c r="K224" s="249"/>
      <c r="L224" s="255"/>
      <c r="M224" s="256"/>
      <c r="N224" s="257"/>
      <c r="O224" s="257"/>
      <c r="P224" s="257"/>
      <c r="Q224" s="257"/>
      <c r="R224" s="257"/>
      <c r="S224" s="257"/>
      <c r="T224" s="258"/>
      <c r="AT224" s="259" t="s">
        <v>235</v>
      </c>
      <c r="AU224" s="259" t="s">
        <v>81</v>
      </c>
      <c r="AV224" s="12" t="s">
        <v>83</v>
      </c>
      <c r="AW224" s="12" t="s">
        <v>37</v>
      </c>
      <c r="AX224" s="12" t="s">
        <v>81</v>
      </c>
      <c r="AY224" s="259" t="s">
        <v>200</v>
      </c>
    </row>
    <row r="225" s="1" customFormat="1" ht="16.5" customHeight="1">
      <c r="B225" s="46"/>
      <c r="C225" s="271" t="s">
        <v>83</v>
      </c>
      <c r="D225" s="271" t="s">
        <v>260</v>
      </c>
      <c r="E225" s="272" t="s">
        <v>1987</v>
      </c>
      <c r="F225" s="273" t="s">
        <v>1988</v>
      </c>
      <c r="G225" s="274" t="s">
        <v>205</v>
      </c>
      <c r="H225" s="275">
        <v>4.7000000000000002</v>
      </c>
      <c r="I225" s="276"/>
      <c r="J225" s="277">
        <f>ROUND(I225*H225,2)</f>
        <v>0</v>
      </c>
      <c r="K225" s="273" t="s">
        <v>1462</v>
      </c>
      <c r="L225" s="278"/>
      <c r="M225" s="279" t="s">
        <v>21</v>
      </c>
      <c r="N225" s="280" t="s">
        <v>45</v>
      </c>
      <c r="O225" s="47"/>
      <c r="P225" s="245">
        <f>O225*H225</f>
        <v>0</v>
      </c>
      <c r="Q225" s="245">
        <v>0</v>
      </c>
      <c r="R225" s="245">
        <f>Q225*H225</f>
        <v>0</v>
      </c>
      <c r="S225" s="245">
        <v>0</v>
      </c>
      <c r="T225" s="246">
        <f>S225*H225</f>
        <v>0</v>
      </c>
      <c r="AR225" s="24" t="s">
        <v>270</v>
      </c>
      <c r="AT225" s="24" t="s">
        <v>260</v>
      </c>
      <c r="AU225" s="24" t="s">
        <v>81</v>
      </c>
      <c r="AY225" s="24" t="s">
        <v>200</v>
      </c>
      <c r="BE225" s="247">
        <f>IF(N225="základní",J225,0)</f>
        <v>0</v>
      </c>
      <c r="BF225" s="247">
        <f>IF(N225="snížená",J225,0)</f>
        <v>0</v>
      </c>
      <c r="BG225" s="247">
        <f>IF(N225="zákl. přenesená",J225,0)</f>
        <v>0</v>
      </c>
      <c r="BH225" s="247">
        <f>IF(N225="sníž. přenesená",J225,0)</f>
        <v>0</v>
      </c>
      <c r="BI225" s="247">
        <f>IF(N225="nulová",J225,0)</f>
        <v>0</v>
      </c>
      <c r="BJ225" s="24" t="s">
        <v>81</v>
      </c>
      <c r="BK225" s="247">
        <f>ROUND(I225*H225,2)</f>
        <v>0</v>
      </c>
      <c r="BL225" s="24" t="s">
        <v>230</v>
      </c>
      <c r="BM225" s="24" t="s">
        <v>356</v>
      </c>
    </row>
    <row r="226" s="1" customFormat="1" ht="25.5" customHeight="1">
      <c r="B226" s="46"/>
      <c r="C226" s="236" t="s">
        <v>94</v>
      </c>
      <c r="D226" s="236" t="s">
        <v>202</v>
      </c>
      <c r="E226" s="237" t="s">
        <v>1393</v>
      </c>
      <c r="F226" s="238" t="s">
        <v>1989</v>
      </c>
      <c r="G226" s="239" t="s">
        <v>569</v>
      </c>
      <c r="H226" s="286"/>
      <c r="I226" s="241"/>
      <c r="J226" s="242">
        <f>ROUND(I226*H226,2)</f>
        <v>0</v>
      </c>
      <c r="K226" s="238" t="s">
        <v>1462</v>
      </c>
      <c r="L226" s="72"/>
      <c r="M226" s="243" t="s">
        <v>21</v>
      </c>
      <c r="N226" s="244" t="s">
        <v>45</v>
      </c>
      <c r="O226" s="47"/>
      <c r="P226" s="245">
        <f>O226*H226</f>
        <v>0</v>
      </c>
      <c r="Q226" s="245">
        <v>0</v>
      </c>
      <c r="R226" s="245">
        <f>Q226*H226</f>
        <v>0</v>
      </c>
      <c r="S226" s="245">
        <v>0</v>
      </c>
      <c r="T226" s="246">
        <f>S226*H226</f>
        <v>0</v>
      </c>
      <c r="AR226" s="24" t="s">
        <v>230</v>
      </c>
      <c r="AT226" s="24" t="s">
        <v>202</v>
      </c>
      <c r="AU226" s="24" t="s">
        <v>81</v>
      </c>
      <c r="AY226" s="24" t="s">
        <v>200</v>
      </c>
      <c r="BE226" s="247">
        <f>IF(N226="základní",J226,0)</f>
        <v>0</v>
      </c>
      <c r="BF226" s="247">
        <f>IF(N226="snížená",J226,0)</f>
        <v>0</v>
      </c>
      <c r="BG226" s="247">
        <f>IF(N226="zákl. přenesená",J226,0)</f>
        <v>0</v>
      </c>
      <c r="BH226" s="247">
        <f>IF(N226="sníž. přenesená",J226,0)</f>
        <v>0</v>
      </c>
      <c r="BI226" s="247">
        <f>IF(N226="nulová",J226,0)</f>
        <v>0</v>
      </c>
      <c r="BJ226" s="24" t="s">
        <v>81</v>
      </c>
      <c r="BK226" s="247">
        <f>ROUND(I226*H226,2)</f>
        <v>0</v>
      </c>
      <c r="BL226" s="24" t="s">
        <v>230</v>
      </c>
      <c r="BM226" s="24" t="s">
        <v>1279</v>
      </c>
    </row>
    <row r="227" s="11" customFormat="1" ht="37.44" customHeight="1">
      <c r="B227" s="220"/>
      <c r="C227" s="221"/>
      <c r="D227" s="222" t="s">
        <v>73</v>
      </c>
      <c r="E227" s="223" t="s">
        <v>1396</v>
      </c>
      <c r="F227" s="223" t="s">
        <v>1990</v>
      </c>
      <c r="G227" s="221"/>
      <c r="H227" s="221"/>
      <c r="I227" s="224"/>
      <c r="J227" s="225">
        <f>BK227</f>
        <v>0</v>
      </c>
      <c r="K227" s="221"/>
      <c r="L227" s="226"/>
      <c r="M227" s="227"/>
      <c r="N227" s="228"/>
      <c r="O227" s="228"/>
      <c r="P227" s="229">
        <f>SUM(P228:P233)</f>
        <v>0</v>
      </c>
      <c r="Q227" s="228"/>
      <c r="R227" s="229">
        <f>SUM(R228:R233)</f>
        <v>0</v>
      </c>
      <c r="S227" s="228"/>
      <c r="T227" s="230">
        <f>SUM(T228:T233)</f>
        <v>0</v>
      </c>
      <c r="AR227" s="231" t="s">
        <v>83</v>
      </c>
      <c r="AT227" s="232" t="s">
        <v>73</v>
      </c>
      <c r="AU227" s="232" t="s">
        <v>74</v>
      </c>
      <c r="AY227" s="231" t="s">
        <v>200</v>
      </c>
      <c r="BK227" s="233">
        <f>SUM(BK228:BK233)</f>
        <v>0</v>
      </c>
    </row>
    <row r="228" s="1" customFormat="1" ht="25.5" customHeight="1">
      <c r="B228" s="46"/>
      <c r="C228" s="236" t="s">
        <v>81</v>
      </c>
      <c r="D228" s="236" t="s">
        <v>202</v>
      </c>
      <c r="E228" s="237" t="s">
        <v>1991</v>
      </c>
      <c r="F228" s="238" t="s">
        <v>1992</v>
      </c>
      <c r="G228" s="239" t="s">
        <v>205</v>
      </c>
      <c r="H228" s="240">
        <v>20.43</v>
      </c>
      <c r="I228" s="241"/>
      <c r="J228" s="242">
        <f>ROUND(I228*H228,2)</f>
        <v>0</v>
      </c>
      <c r="K228" s="238" t="s">
        <v>1462</v>
      </c>
      <c r="L228" s="72"/>
      <c r="M228" s="243" t="s">
        <v>21</v>
      </c>
      <c r="N228" s="244" t="s">
        <v>45</v>
      </c>
      <c r="O228" s="47"/>
      <c r="P228" s="245">
        <f>O228*H228</f>
        <v>0</v>
      </c>
      <c r="Q228" s="245">
        <v>0</v>
      </c>
      <c r="R228" s="245">
        <f>Q228*H228</f>
        <v>0</v>
      </c>
      <c r="S228" s="245">
        <v>0</v>
      </c>
      <c r="T228" s="246">
        <f>S228*H228</f>
        <v>0</v>
      </c>
      <c r="AR228" s="24" t="s">
        <v>230</v>
      </c>
      <c r="AT228" s="24" t="s">
        <v>202</v>
      </c>
      <c r="AU228" s="24" t="s">
        <v>81</v>
      </c>
      <c r="AY228" s="24" t="s">
        <v>200</v>
      </c>
      <c r="BE228" s="247">
        <f>IF(N228="základní",J228,0)</f>
        <v>0</v>
      </c>
      <c r="BF228" s="247">
        <f>IF(N228="snížená",J228,0)</f>
        <v>0</v>
      </c>
      <c r="BG228" s="247">
        <f>IF(N228="zákl. přenesená",J228,0)</f>
        <v>0</v>
      </c>
      <c r="BH228" s="247">
        <f>IF(N228="sníž. přenesená",J228,0)</f>
        <v>0</v>
      </c>
      <c r="BI228" s="247">
        <f>IF(N228="nulová",J228,0)</f>
        <v>0</v>
      </c>
      <c r="BJ228" s="24" t="s">
        <v>81</v>
      </c>
      <c r="BK228" s="247">
        <f>ROUND(I228*H228,2)</f>
        <v>0</v>
      </c>
      <c r="BL228" s="24" t="s">
        <v>230</v>
      </c>
      <c r="BM228" s="24" t="s">
        <v>361</v>
      </c>
    </row>
    <row r="229" s="12" customFormat="1">
      <c r="B229" s="248"/>
      <c r="C229" s="249"/>
      <c r="D229" s="250" t="s">
        <v>235</v>
      </c>
      <c r="E229" s="251" t="s">
        <v>21</v>
      </c>
      <c r="F229" s="252" t="s">
        <v>1868</v>
      </c>
      <c r="G229" s="249"/>
      <c r="H229" s="253">
        <v>8.4779999999999998</v>
      </c>
      <c r="I229" s="254"/>
      <c r="J229" s="249"/>
      <c r="K229" s="249"/>
      <c r="L229" s="255"/>
      <c r="M229" s="256"/>
      <c r="N229" s="257"/>
      <c r="O229" s="257"/>
      <c r="P229" s="257"/>
      <c r="Q229" s="257"/>
      <c r="R229" s="257"/>
      <c r="S229" s="257"/>
      <c r="T229" s="258"/>
      <c r="AT229" s="259" t="s">
        <v>235</v>
      </c>
      <c r="AU229" s="259" t="s">
        <v>81</v>
      </c>
      <c r="AV229" s="12" t="s">
        <v>83</v>
      </c>
      <c r="AW229" s="12" t="s">
        <v>37</v>
      </c>
      <c r="AX229" s="12" t="s">
        <v>74</v>
      </c>
      <c r="AY229" s="259" t="s">
        <v>200</v>
      </c>
    </row>
    <row r="230" s="12" customFormat="1">
      <c r="B230" s="248"/>
      <c r="C230" s="249"/>
      <c r="D230" s="250" t="s">
        <v>235</v>
      </c>
      <c r="E230" s="251" t="s">
        <v>21</v>
      </c>
      <c r="F230" s="252" t="s">
        <v>1869</v>
      </c>
      <c r="G230" s="249"/>
      <c r="H230" s="253">
        <v>11.952</v>
      </c>
      <c r="I230" s="254"/>
      <c r="J230" s="249"/>
      <c r="K230" s="249"/>
      <c r="L230" s="255"/>
      <c r="M230" s="256"/>
      <c r="N230" s="257"/>
      <c r="O230" s="257"/>
      <c r="P230" s="257"/>
      <c r="Q230" s="257"/>
      <c r="R230" s="257"/>
      <c r="S230" s="257"/>
      <c r="T230" s="258"/>
      <c r="AT230" s="259" t="s">
        <v>235</v>
      </c>
      <c r="AU230" s="259" t="s">
        <v>81</v>
      </c>
      <c r="AV230" s="12" t="s">
        <v>83</v>
      </c>
      <c r="AW230" s="12" t="s">
        <v>37</v>
      </c>
      <c r="AX230" s="12" t="s">
        <v>74</v>
      </c>
      <c r="AY230" s="259" t="s">
        <v>200</v>
      </c>
    </row>
    <row r="231" s="13" customFormat="1">
      <c r="B231" s="260"/>
      <c r="C231" s="261"/>
      <c r="D231" s="250" t="s">
        <v>235</v>
      </c>
      <c r="E231" s="262" t="s">
        <v>21</v>
      </c>
      <c r="F231" s="263" t="s">
        <v>255</v>
      </c>
      <c r="G231" s="261"/>
      <c r="H231" s="264">
        <v>20.43</v>
      </c>
      <c r="I231" s="265"/>
      <c r="J231" s="261"/>
      <c r="K231" s="261"/>
      <c r="L231" s="266"/>
      <c r="M231" s="267"/>
      <c r="N231" s="268"/>
      <c r="O231" s="268"/>
      <c r="P231" s="268"/>
      <c r="Q231" s="268"/>
      <c r="R231" s="268"/>
      <c r="S231" s="268"/>
      <c r="T231" s="269"/>
      <c r="AT231" s="270" t="s">
        <v>235</v>
      </c>
      <c r="AU231" s="270" t="s">
        <v>81</v>
      </c>
      <c r="AV231" s="13" t="s">
        <v>207</v>
      </c>
      <c r="AW231" s="13" t="s">
        <v>37</v>
      </c>
      <c r="AX231" s="13" t="s">
        <v>81</v>
      </c>
      <c r="AY231" s="270" t="s">
        <v>200</v>
      </c>
    </row>
    <row r="232" s="1" customFormat="1" ht="16.5" customHeight="1">
      <c r="B232" s="46"/>
      <c r="C232" s="271" t="s">
        <v>83</v>
      </c>
      <c r="D232" s="271" t="s">
        <v>260</v>
      </c>
      <c r="E232" s="272" t="s">
        <v>1993</v>
      </c>
      <c r="F232" s="273" t="s">
        <v>1994</v>
      </c>
      <c r="G232" s="274" t="s">
        <v>205</v>
      </c>
      <c r="H232" s="275">
        <v>22.469999999999999</v>
      </c>
      <c r="I232" s="276"/>
      <c r="J232" s="277">
        <f>ROUND(I232*H232,2)</f>
        <v>0</v>
      </c>
      <c r="K232" s="273" t="s">
        <v>1462</v>
      </c>
      <c r="L232" s="278"/>
      <c r="M232" s="279" t="s">
        <v>21</v>
      </c>
      <c r="N232" s="280" t="s">
        <v>45</v>
      </c>
      <c r="O232" s="47"/>
      <c r="P232" s="245">
        <f>O232*H232</f>
        <v>0</v>
      </c>
      <c r="Q232" s="245">
        <v>0</v>
      </c>
      <c r="R232" s="245">
        <f>Q232*H232</f>
        <v>0</v>
      </c>
      <c r="S232" s="245">
        <v>0</v>
      </c>
      <c r="T232" s="246">
        <f>S232*H232</f>
        <v>0</v>
      </c>
      <c r="AR232" s="24" t="s">
        <v>270</v>
      </c>
      <c r="AT232" s="24" t="s">
        <v>260</v>
      </c>
      <c r="AU232" s="24" t="s">
        <v>81</v>
      </c>
      <c r="AY232" s="24" t="s">
        <v>200</v>
      </c>
      <c r="BE232" s="247">
        <f>IF(N232="základní",J232,0)</f>
        <v>0</v>
      </c>
      <c r="BF232" s="247">
        <f>IF(N232="snížená",J232,0)</f>
        <v>0</v>
      </c>
      <c r="BG232" s="247">
        <f>IF(N232="zákl. přenesená",J232,0)</f>
        <v>0</v>
      </c>
      <c r="BH232" s="247">
        <f>IF(N232="sníž. přenesená",J232,0)</f>
        <v>0</v>
      </c>
      <c r="BI232" s="247">
        <f>IF(N232="nulová",J232,0)</f>
        <v>0</v>
      </c>
      <c r="BJ232" s="24" t="s">
        <v>81</v>
      </c>
      <c r="BK232" s="247">
        <f>ROUND(I232*H232,2)</f>
        <v>0</v>
      </c>
      <c r="BL232" s="24" t="s">
        <v>230</v>
      </c>
      <c r="BM232" s="24" t="s">
        <v>1284</v>
      </c>
    </row>
    <row r="233" s="1" customFormat="1" ht="25.5" customHeight="1">
      <c r="B233" s="46"/>
      <c r="C233" s="236" t="s">
        <v>94</v>
      </c>
      <c r="D233" s="236" t="s">
        <v>202</v>
      </c>
      <c r="E233" s="237" t="s">
        <v>1415</v>
      </c>
      <c r="F233" s="238" t="s">
        <v>1995</v>
      </c>
      <c r="G233" s="239" t="s">
        <v>569</v>
      </c>
      <c r="H233" s="286"/>
      <c r="I233" s="241"/>
      <c r="J233" s="242">
        <f>ROUND(I233*H233,2)</f>
        <v>0</v>
      </c>
      <c r="K233" s="238" t="s">
        <v>1462</v>
      </c>
      <c r="L233" s="72"/>
      <c r="M233" s="243" t="s">
        <v>21</v>
      </c>
      <c r="N233" s="244" t="s">
        <v>45</v>
      </c>
      <c r="O233" s="47"/>
      <c r="P233" s="245">
        <f>O233*H233</f>
        <v>0</v>
      </c>
      <c r="Q233" s="245">
        <v>0</v>
      </c>
      <c r="R233" s="245">
        <f>Q233*H233</f>
        <v>0</v>
      </c>
      <c r="S233" s="245">
        <v>0</v>
      </c>
      <c r="T233" s="246">
        <f>S233*H233</f>
        <v>0</v>
      </c>
      <c r="AR233" s="24" t="s">
        <v>230</v>
      </c>
      <c r="AT233" s="24" t="s">
        <v>202</v>
      </c>
      <c r="AU233" s="24" t="s">
        <v>81</v>
      </c>
      <c r="AY233" s="24" t="s">
        <v>200</v>
      </c>
      <c r="BE233" s="247">
        <f>IF(N233="základní",J233,0)</f>
        <v>0</v>
      </c>
      <c r="BF233" s="247">
        <f>IF(N233="snížená",J233,0)</f>
        <v>0</v>
      </c>
      <c r="BG233" s="247">
        <f>IF(N233="zákl. přenesená",J233,0)</f>
        <v>0</v>
      </c>
      <c r="BH233" s="247">
        <f>IF(N233="sníž. přenesená",J233,0)</f>
        <v>0</v>
      </c>
      <c r="BI233" s="247">
        <f>IF(N233="nulová",J233,0)</f>
        <v>0</v>
      </c>
      <c r="BJ233" s="24" t="s">
        <v>81</v>
      </c>
      <c r="BK233" s="247">
        <f>ROUND(I233*H233,2)</f>
        <v>0</v>
      </c>
      <c r="BL233" s="24" t="s">
        <v>230</v>
      </c>
      <c r="BM233" s="24" t="s">
        <v>364</v>
      </c>
    </row>
    <row r="234" s="11" customFormat="1" ht="37.44" customHeight="1">
      <c r="B234" s="220"/>
      <c r="C234" s="221"/>
      <c r="D234" s="222" t="s">
        <v>73</v>
      </c>
      <c r="E234" s="223" t="s">
        <v>1033</v>
      </c>
      <c r="F234" s="223" t="s">
        <v>1996</v>
      </c>
      <c r="G234" s="221"/>
      <c r="H234" s="221"/>
      <c r="I234" s="224"/>
      <c r="J234" s="225">
        <f>BK234</f>
        <v>0</v>
      </c>
      <c r="K234" s="221"/>
      <c r="L234" s="226"/>
      <c r="M234" s="227"/>
      <c r="N234" s="228"/>
      <c r="O234" s="228"/>
      <c r="P234" s="229">
        <f>P235</f>
        <v>0</v>
      </c>
      <c r="Q234" s="228"/>
      <c r="R234" s="229">
        <f>R235</f>
        <v>0</v>
      </c>
      <c r="S234" s="228"/>
      <c r="T234" s="230">
        <f>T235</f>
        <v>0</v>
      </c>
      <c r="AR234" s="231" t="s">
        <v>83</v>
      </c>
      <c r="AT234" s="232" t="s">
        <v>73</v>
      </c>
      <c r="AU234" s="232" t="s">
        <v>74</v>
      </c>
      <c r="AY234" s="231" t="s">
        <v>200</v>
      </c>
      <c r="BK234" s="233">
        <f>BK235</f>
        <v>0</v>
      </c>
    </row>
    <row r="235" s="1" customFormat="1" ht="38.25" customHeight="1">
      <c r="B235" s="46"/>
      <c r="C235" s="236" t="s">
        <v>81</v>
      </c>
      <c r="D235" s="236" t="s">
        <v>202</v>
      </c>
      <c r="E235" s="237" t="s">
        <v>1997</v>
      </c>
      <c r="F235" s="238" t="s">
        <v>1998</v>
      </c>
      <c r="G235" s="239" t="s">
        <v>205</v>
      </c>
      <c r="H235" s="240">
        <v>15</v>
      </c>
      <c r="I235" s="241"/>
      <c r="J235" s="242">
        <f>ROUND(I235*H235,2)</f>
        <v>0</v>
      </c>
      <c r="K235" s="238" t="s">
        <v>1462</v>
      </c>
      <c r="L235" s="72"/>
      <c r="M235" s="243" t="s">
        <v>21</v>
      </c>
      <c r="N235" s="244" t="s">
        <v>45</v>
      </c>
      <c r="O235" s="47"/>
      <c r="P235" s="245">
        <f>O235*H235</f>
        <v>0</v>
      </c>
      <c r="Q235" s="245">
        <v>0</v>
      </c>
      <c r="R235" s="245">
        <f>Q235*H235</f>
        <v>0</v>
      </c>
      <c r="S235" s="245">
        <v>0</v>
      </c>
      <c r="T235" s="246">
        <f>S235*H235</f>
        <v>0</v>
      </c>
      <c r="AR235" s="24" t="s">
        <v>230</v>
      </c>
      <c r="AT235" s="24" t="s">
        <v>202</v>
      </c>
      <c r="AU235" s="24" t="s">
        <v>81</v>
      </c>
      <c r="AY235" s="24" t="s">
        <v>200</v>
      </c>
      <c r="BE235" s="247">
        <f>IF(N235="základní",J235,0)</f>
        <v>0</v>
      </c>
      <c r="BF235" s="247">
        <f>IF(N235="snížená",J235,0)</f>
        <v>0</v>
      </c>
      <c r="BG235" s="247">
        <f>IF(N235="zákl. přenesená",J235,0)</f>
        <v>0</v>
      </c>
      <c r="BH235" s="247">
        <f>IF(N235="sníž. přenesená",J235,0)</f>
        <v>0</v>
      </c>
      <c r="BI235" s="247">
        <f>IF(N235="nulová",J235,0)</f>
        <v>0</v>
      </c>
      <c r="BJ235" s="24" t="s">
        <v>81</v>
      </c>
      <c r="BK235" s="247">
        <f>ROUND(I235*H235,2)</f>
        <v>0</v>
      </c>
      <c r="BL235" s="24" t="s">
        <v>230</v>
      </c>
      <c r="BM235" s="24" t="s">
        <v>1287</v>
      </c>
    </row>
    <row r="236" s="11" customFormat="1" ht="37.44" customHeight="1">
      <c r="B236" s="220"/>
      <c r="C236" s="221"/>
      <c r="D236" s="222" t="s">
        <v>73</v>
      </c>
      <c r="E236" s="223" t="s">
        <v>1426</v>
      </c>
      <c r="F236" s="223" t="s">
        <v>1999</v>
      </c>
      <c r="G236" s="221"/>
      <c r="H236" s="221"/>
      <c r="I236" s="224"/>
      <c r="J236" s="225">
        <f>BK236</f>
        <v>0</v>
      </c>
      <c r="K236" s="221"/>
      <c r="L236" s="226"/>
      <c r="M236" s="227"/>
      <c r="N236" s="228"/>
      <c r="O236" s="228"/>
      <c r="P236" s="229">
        <f>SUM(P237:P241)</f>
        <v>0</v>
      </c>
      <c r="Q236" s="228"/>
      <c r="R236" s="229">
        <f>SUM(R237:R241)</f>
        <v>0</v>
      </c>
      <c r="S236" s="228"/>
      <c r="T236" s="230">
        <f>SUM(T237:T241)</f>
        <v>0</v>
      </c>
      <c r="AR236" s="231" t="s">
        <v>83</v>
      </c>
      <c r="AT236" s="232" t="s">
        <v>73</v>
      </c>
      <c r="AU236" s="232" t="s">
        <v>74</v>
      </c>
      <c r="AY236" s="231" t="s">
        <v>200</v>
      </c>
      <c r="BK236" s="233">
        <f>SUM(BK237:BK241)</f>
        <v>0</v>
      </c>
    </row>
    <row r="237" s="1" customFormat="1" ht="38.25" customHeight="1">
      <c r="B237" s="46"/>
      <c r="C237" s="236" t="s">
        <v>81</v>
      </c>
      <c r="D237" s="236" t="s">
        <v>202</v>
      </c>
      <c r="E237" s="237" t="s">
        <v>2000</v>
      </c>
      <c r="F237" s="238" t="s">
        <v>2001</v>
      </c>
      <c r="G237" s="239" t="s">
        <v>205</v>
      </c>
      <c r="H237" s="240">
        <v>189.63999999999999</v>
      </c>
      <c r="I237" s="241"/>
      <c r="J237" s="242">
        <f>ROUND(I237*H237,2)</f>
        <v>0</v>
      </c>
      <c r="K237" s="238" t="s">
        <v>1462</v>
      </c>
      <c r="L237" s="72"/>
      <c r="M237" s="243" t="s">
        <v>21</v>
      </c>
      <c r="N237" s="244" t="s">
        <v>45</v>
      </c>
      <c r="O237" s="47"/>
      <c r="P237" s="245">
        <f>O237*H237</f>
        <v>0</v>
      </c>
      <c r="Q237" s="245">
        <v>0</v>
      </c>
      <c r="R237" s="245">
        <f>Q237*H237</f>
        <v>0</v>
      </c>
      <c r="S237" s="245">
        <v>0</v>
      </c>
      <c r="T237" s="246">
        <f>S237*H237</f>
        <v>0</v>
      </c>
      <c r="AR237" s="24" t="s">
        <v>230</v>
      </c>
      <c r="AT237" s="24" t="s">
        <v>202</v>
      </c>
      <c r="AU237" s="24" t="s">
        <v>81</v>
      </c>
      <c r="AY237" s="24" t="s">
        <v>200</v>
      </c>
      <c r="BE237" s="247">
        <f>IF(N237="základní",J237,0)</f>
        <v>0</v>
      </c>
      <c r="BF237" s="247">
        <f>IF(N237="snížená",J237,0)</f>
        <v>0</v>
      </c>
      <c r="BG237" s="247">
        <f>IF(N237="zákl. přenesená",J237,0)</f>
        <v>0</v>
      </c>
      <c r="BH237" s="247">
        <f>IF(N237="sníž. přenesená",J237,0)</f>
        <v>0</v>
      </c>
      <c r="BI237" s="247">
        <f>IF(N237="nulová",J237,0)</f>
        <v>0</v>
      </c>
      <c r="BJ237" s="24" t="s">
        <v>81</v>
      </c>
      <c r="BK237" s="247">
        <f>ROUND(I237*H237,2)</f>
        <v>0</v>
      </c>
      <c r="BL237" s="24" t="s">
        <v>230</v>
      </c>
      <c r="BM237" s="24" t="s">
        <v>367</v>
      </c>
    </row>
    <row r="238" s="12" customFormat="1">
      <c r="B238" s="248"/>
      <c r="C238" s="249"/>
      <c r="D238" s="250" t="s">
        <v>235</v>
      </c>
      <c r="E238" s="251" t="s">
        <v>21</v>
      </c>
      <c r="F238" s="252" t="s">
        <v>2002</v>
      </c>
      <c r="G238" s="249"/>
      <c r="H238" s="253">
        <v>51.042000000000002</v>
      </c>
      <c r="I238" s="254"/>
      <c r="J238" s="249"/>
      <c r="K238" s="249"/>
      <c r="L238" s="255"/>
      <c r="M238" s="256"/>
      <c r="N238" s="257"/>
      <c r="O238" s="257"/>
      <c r="P238" s="257"/>
      <c r="Q238" s="257"/>
      <c r="R238" s="257"/>
      <c r="S238" s="257"/>
      <c r="T238" s="258"/>
      <c r="AT238" s="259" t="s">
        <v>235</v>
      </c>
      <c r="AU238" s="259" t="s">
        <v>81</v>
      </c>
      <c r="AV238" s="12" t="s">
        <v>83</v>
      </c>
      <c r="AW238" s="12" t="s">
        <v>37</v>
      </c>
      <c r="AX238" s="12" t="s">
        <v>74</v>
      </c>
      <c r="AY238" s="259" t="s">
        <v>200</v>
      </c>
    </row>
    <row r="239" s="12" customFormat="1">
      <c r="B239" s="248"/>
      <c r="C239" s="249"/>
      <c r="D239" s="250" t="s">
        <v>235</v>
      </c>
      <c r="E239" s="251" t="s">
        <v>21</v>
      </c>
      <c r="F239" s="252" t="s">
        <v>2003</v>
      </c>
      <c r="G239" s="249"/>
      <c r="H239" s="253">
        <v>108.69799999999999</v>
      </c>
      <c r="I239" s="254"/>
      <c r="J239" s="249"/>
      <c r="K239" s="249"/>
      <c r="L239" s="255"/>
      <c r="M239" s="256"/>
      <c r="N239" s="257"/>
      <c r="O239" s="257"/>
      <c r="P239" s="257"/>
      <c r="Q239" s="257"/>
      <c r="R239" s="257"/>
      <c r="S239" s="257"/>
      <c r="T239" s="258"/>
      <c r="AT239" s="259" t="s">
        <v>235</v>
      </c>
      <c r="AU239" s="259" t="s">
        <v>81</v>
      </c>
      <c r="AV239" s="12" t="s">
        <v>83</v>
      </c>
      <c r="AW239" s="12" t="s">
        <v>37</v>
      </c>
      <c r="AX239" s="12" t="s">
        <v>74</v>
      </c>
      <c r="AY239" s="259" t="s">
        <v>200</v>
      </c>
    </row>
    <row r="240" s="12" customFormat="1">
      <c r="B240" s="248"/>
      <c r="C240" s="249"/>
      <c r="D240" s="250" t="s">
        <v>235</v>
      </c>
      <c r="E240" s="251" t="s">
        <v>21</v>
      </c>
      <c r="F240" s="252" t="s">
        <v>2004</v>
      </c>
      <c r="G240" s="249"/>
      <c r="H240" s="253">
        <v>29.899999999999999</v>
      </c>
      <c r="I240" s="254"/>
      <c r="J240" s="249"/>
      <c r="K240" s="249"/>
      <c r="L240" s="255"/>
      <c r="M240" s="256"/>
      <c r="N240" s="257"/>
      <c r="O240" s="257"/>
      <c r="P240" s="257"/>
      <c r="Q240" s="257"/>
      <c r="R240" s="257"/>
      <c r="S240" s="257"/>
      <c r="T240" s="258"/>
      <c r="AT240" s="259" t="s">
        <v>235</v>
      </c>
      <c r="AU240" s="259" t="s">
        <v>81</v>
      </c>
      <c r="AV240" s="12" t="s">
        <v>83</v>
      </c>
      <c r="AW240" s="12" t="s">
        <v>37</v>
      </c>
      <c r="AX240" s="12" t="s">
        <v>74</v>
      </c>
      <c r="AY240" s="259" t="s">
        <v>200</v>
      </c>
    </row>
    <row r="241" s="13" customFormat="1">
      <c r="B241" s="260"/>
      <c r="C241" s="261"/>
      <c r="D241" s="250" t="s">
        <v>235</v>
      </c>
      <c r="E241" s="262" t="s">
        <v>21</v>
      </c>
      <c r="F241" s="263" t="s">
        <v>255</v>
      </c>
      <c r="G241" s="261"/>
      <c r="H241" s="264">
        <v>189.63999999999999</v>
      </c>
      <c r="I241" s="265"/>
      <c r="J241" s="261"/>
      <c r="K241" s="261"/>
      <c r="L241" s="266"/>
      <c r="M241" s="267"/>
      <c r="N241" s="268"/>
      <c r="O241" s="268"/>
      <c r="P241" s="268"/>
      <c r="Q241" s="268"/>
      <c r="R241" s="268"/>
      <c r="S241" s="268"/>
      <c r="T241" s="269"/>
      <c r="AT241" s="270" t="s">
        <v>235</v>
      </c>
      <c r="AU241" s="270" t="s">
        <v>81</v>
      </c>
      <c r="AV241" s="13" t="s">
        <v>207</v>
      </c>
      <c r="AW241" s="13" t="s">
        <v>37</v>
      </c>
      <c r="AX241" s="13" t="s">
        <v>81</v>
      </c>
      <c r="AY241" s="270" t="s">
        <v>200</v>
      </c>
    </row>
    <row r="242" s="11" customFormat="1" ht="37.44" customHeight="1">
      <c r="B242" s="220"/>
      <c r="C242" s="221"/>
      <c r="D242" s="222" t="s">
        <v>73</v>
      </c>
      <c r="E242" s="223" t="s">
        <v>2005</v>
      </c>
      <c r="F242" s="223" t="s">
        <v>2006</v>
      </c>
      <c r="G242" s="221"/>
      <c r="H242" s="221"/>
      <c r="I242" s="224"/>
      <c r="J242" s="225">
        <f>BK242</f>
        <v>0</v>
      </c>
      <c r="K242" s="221"/>
      <c r="L242" s="226"/>
      <c r="M242" s="227"/>
      <c r="N242" s="228"/>
      <c r="O242" s="228"/>
      <c r="P242" s="229">
        <f>P243</f>
        <v>0</v>
      </c>
      <c r="Q242" s="228"/>
      <c r="R242" s="229">
        <f>R243</f>
        <v>0</v>
      </c>
      <c r="S242" s="228"/>
      <c r="T242" s="230">
        <f>T243</f>
        <v>0</v>
      </c>
      <c r="AR242" s="231" t="s">
        <v>81</v>
      </c>
      <c r="AT242" s="232" t="s">
        <v>73</v>
      </c>
      <c r="AU242" s="232" t="s">
        <v>74</v>
      </c>
      <c r="AY242" s="231" t="s">
        <v>200</v>
      </c>
      <c r="BK242" s="233">
        <f>BK243</f>
        <v>0</v>
      </c>
    </row>
    <row r="243" s="1" customFormat="1" ht="16.5" customHeight="1">
      <c r="B243" s="46"/>
      <c r="C243" s="236" t="s">
        <v>81</v>
      </c>
      <c r="D243" s="236" t="s">
        <v>202</v>
      </c>
      <c r="E243" s="237" t="s">
        <v>2007</v>
      </c>
      <c r="F243" s="238" t="s">
        <v>2008</v>
      </c>
      <c r="G243" s="239" t="s">
        <v>511</v>
      </c>
      <c r="H243" s="240">
        <v>1</v>
      </c>
      <c r="I243" s="241"/>
      <c r="J243" s="242">
        <f>ROUND(I243*H243,2)</f>
        <v>0</v>
      </c>
      <c r="K243" s="238" t="s">
        <v>1462</v>
      </c>
      <c r="L243" s="72"/>
      <c r="M243" s="243" t="s">
        <v>21</v>
      </c>
      <c r="N243" s="244" t="s">
        <v>45</v>
      </c>
      <c r="O243" s="47"/>
      <c r="P243" s="245">
        <f>O243*H243</f>
        <v>0</v>
      </c>
      <c r="Q243" s="245">
        <v>0</v>
      </c>
      <c r="R243" s="245">
        <f>Q243*H243</f>
        <v>0</v>
      </c>
      <c r="S243" s="245">
        <v>0</v>
      </c>
      <c r="T243" s="246">
        <f>S243*H243</f>
        <v>0</v>
      </c>
      <c r="AR243" s="24" t="s">
        <v>207</v>
      </c>
      <c r="AT243" s="24" t="s">
        <v>202</v>
      </c>
      <c r="AU243" s="24" t="s">
        <v>81</v>
      </c>
      <c r="AY243" s="24" t="s">
        <v>200</v>
      </c>
      <c r="BE243" s="247">
        <f>IF(N243="základní",J243,0)</f>
        <v>0</v>
      </c>
      <c r="BF243" s="247">
        <f>IF(N243="snížená",J243,0)</f>
        <v>0</v>
      </c>
      <c r="BG243" s="247">
        <f>IF(N243="zákl. přenesená",J243,0)</f>
        <v>0</v>
      </c>
      <c r="BH243" s="247">
        <f>IF(N243="sníž. přenesená",J243,0)</f>
        <v>0</v>
      </c>
      <c r="BI243" s="247">
        <f>IF(N243="nulová",J243,0)</f>
        <v>0</v>
      </c>
      <c r="BJ243" s="24" t="s">
        <v>81</v>
      </c>
      <c r="BK243" s="247">
        <f>ROUND(I243*H243,2)</f>
        <v>0</v>
      </c>
      <c r="BL243" s="24" t="s">
        <v>207</v>
      </c>
      <c r="BM243" s="24" t="s">
        <v>1288</v>
      </c>
    </row>
    <row r="244" s="11" customFormat="1" ht="37.44" customHeight="1">
      <c r="B244" s="220"/>
      <c r="C244" s="221"/>
      <c r="D244" s="222" t="s">
        <v>73</v>
      </c>
      <c r="E244" s="223" t="s">
        <v>494</v>
      </c>
      <c r="F244" s="223" t="s">
        <v>495</v>
      </c>
      <c r="G244" s="221"/>
      <c r="H244" s="221"/>
      <c r="I244" s="224"/>
      <c r="J244" s="225">
        <f>BK244</f>
        <v>0</v>
      </c>
      <c r="K244" s="221"/>
      <c r="L244" s="226"/>
      <c r="M244" s="227"/>
      <c r="N244" s="228"/>
      <c r="O244" s="228"/>
      <c r="P244" s="229">
        <f>P245</f>
        <v>0</v>
      </c>
      <c r="Q244" s="228"/>
      <c r="R244" s="229">
        <f>R245</f>
        <v>0</v>
      </c>
      <c r="S244" s="228"/>
      <c r="T244" s="230">
        <f>T245</f>
        <v>0</v>
      </c>
      <c r="AR244" s="231" t="s">
        <v>217</v>
      </c>
      <c r="AT244" s="232" t="s">
        <v>73</v>
      </c>
      <c r="AU244" s="232" t="s">
        <v>74</v>
      </c>
      <c r="AY244" s="231" t="s">
        <v>200</v>
      </c>
      <c r="BK244" s="233">
        <f>BK245</f>
        <v>0</v>
      </c>
    </row>
    <row r="245" s="1" customFormat="1" ht="16.5" customHeight="1">
      <c r="B245" s="46"/>
      <c r="C245" s="236" t="s">
        <v>81</v>
      </c>
      <c r="D245" s="236" t="s">
        <v>202</v>
      </c>
      <c r="E245" s="237" t="s">
        <v>2009</v>
      </c>
      <c r="F245" s="238" t="s">
        <v>497</v>
      </c>
      <c r="G245" s="239" t="s">
        <v>569</v>
      </c>
      <c r="H245" s="286"/>
      <c r="I245" s="241"/>
      <c r="J245" s="242">
        <f>ROUND(I245*H245,2)</f>
        <v>0</v>
      </c>
      <c r="K245" s="238" t="s">
        <v>1462</v>
      </c>
      <c r="L245" s="72"/>
      <c r="M245" s="243" t="s">
        <v>21</v>
      </c>
      <c r="N245" s="281" t="s">
        <v>45</v>
      </c>
      <c r="O245" s="282"/>
      <c r="P245" s="283">
        <f>O245*H245</f>
        <v>0</v>
      </c>
      <c r="Q245" s="283">
        <v>0</v>
      </c>
      <c r="R245" s="283">
        <f>Q245*H245</f>
        <v>0</v>
      </c>
      <c r="S245" s="283">
        <v>0</v>
      </c>
      <c r="T245" s="284">
        <f>S245*H245</f>
        <v>0</v>
      </c>
      <c r="AR245" s="24" t="s">
        <v>207</v>
      </c>
      <c r="AT245" s="24" t="s">
        <v>202</v>
      </c>
      <c r="AU245" s="24" t="s">
        <v>81</v>
      </c>
      <c r="AY245" s="24" t="s">
        <v>200</v>
      </c>
      <c r="BE245" s="247">
        <f>IF(N245="základní",J245,0)</f>
        <v>0</v>
      </c>
      <c r="BF245" s="247">
        <f>IF(N245="snížená",J245,0)</f>
        <v>0</v>
      </c>
      <c r="BG245" s="247">
        <f>IF(N245="zákl. přenesená",J245,0)</f>
        <v>0</v>
      </c>
      <c r="BH245" s="247">
        <f>IF(N245="sníž. přenesená",J245,0)</f>
        <v>0</v>
      </c>
      <c r="BI245" s="247">
        <f>IF(N245="nulová",J245,0)</f>
        <v>0</v>
      </c>
      <c r="BJ245" s="24" t="s">
        <v>81</v>
      </c>
      <c r="BK245" s="247">
        <f>ROUND(I245*H245,2)</f>
        <v>0</v>
      </c>
      <c r="BL245" s="24" t="s">
        <v>207</v>
      </c>
      <c r="BM245" s="24" t="s">
        <v>370</v>
      </c>
    </row>
    <row r="246" s="1" customFormat="1" ht="6.96" customHeight="1">
      <c r="B246" s="67"/>
      <c r="C246" s="68"/>
      <c r="D246" s="68"/>
      <c r="E246" s="68"/>
      <c r="F246" s="68"/>
      <c r="G246" s="68"/>
      <c r="H246" s="68"/>
      <c r="I246" s="179"/>
      <c r="J246" s="68"/>
      <c r="K246" s="68"/>
      <c r="L246" s="72"/>
    </row>
  </sheetData>
  <sheetProtection sheet="1" autoFilter="0" formatColumns="0" formatRows="0" objects="1" scenarios="1" spinCount="100000" saltValue="e+IQ4VVi0ynUzQh30vtqigpwjw0n9Nwh3Yp/OkZdiP4yJCOMf2X4PYD9RqvQH19H+YHjuV8IapS1uUGVF9QGow==" hashValue="QyeCamvf05yE9Ef88PMU2p4z+nVX+RcJmiT/JAg0/cTe2Pi7oMx1JzSkezgM2hryEiWnCluAiQDiMrU8K7U7zQ==" algorithmName="SHA-512" password="CC35"/>
  <autoFilter ref="C103:K245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92:H92"/>
    <mergeCell ref="E94:H94"/>
    <mergeCell ref="E96:H96"/>
    <mergeCell ref="G1:H1"/>
    <mergeCell ref="L2:V2"/>
  </mergeCells>
  <hyperlinks>
    <hyperlink ref="F1:G1" location="C2" display="1) Krycí list soupisu"/>
    <hyperlink ref="G1:H1" location="C58" display="2) Rekapitulace"/>
    <hyperlink ref="J1" location="C103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50"/>
      <c r="C1" s="150"/>
      <c r="D1" s="151" t="s">
        <v>1</v>
      </c>
      <c r="E1" s="150"/>
      <c r="F1" s="152" t="s">
        <v>151</v>
      </c>
      <c r="G1" s="152" t="s">
        <v>152</v>
      </c>
      <c r="H1" s="152"/>
      <c r="I1" s="153"/>
      <c r="J1" s="152" t="s">
        <v>153</v>
      </c>
      <c r="K1" s="151" t="s">
        <v>154</v>
      </c>
      <c r="L1" s="152" t="s">
        <v>155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132</v>
      </c>
    </row>
    <row r="3" ht="6.96" customHeight="1">
      <c r="B3" s="25"/>
      <c r="C3" s="26"/>
      <c r="D3" s="26"/>
      <c r="E3" s="26"/>
      <c r="F3" s="26"/>
      <c r="G3" s="26"/>
      <c r="H3" s="26"/>
      <c r="I3" s="154"/>
      <c r="J3" s="26"/>
      <c r="K3" s="27"/>
      <c r="AT3" s="24" t="s">
        <v>83</v>
      </c>
    </row>
    <row r="4" ht="36.96" customHeight="1">
      <c r="B4" s="28"/>
      <c r="C4" s="29"/>
      <c r="D4" s="30" t="s">
        <v>156</v>
      </c>
      <c r="E4" s="29"/>
      <c r="F4" s="29"/>
      <c r="G4" s="29"/>
      <c r="H4" s="29"/>
      <c r="I4" s="155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5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5"/>
      <c r="J6" s="29"/>
      <c r="K6" s="31"/>
    </row>
    <row r="7" ht="16.5" customHeight="1">
      <c r="B7" s="28"/>
      <c r="C7" s="29"/>
      <c r="D7" s="29"/>
      <c r="E7" s="156" t="str">
        <f>'Rekapitulace stavby'!K6</f>
        <v>Park pod Vlašským dvorem-op</v>
      </c>
      <c r="F7" s="40"/>
      <c r="G7" s="40"/>
      <c r="H7" s="40"/>
      <c r="I7" s="155"/>
      <c r="J7" s="29"/>
      <c r="K7" s="31"/>
    </row>
    <row r="8">
      <c r="B8" s="28"/>
      <c r="C8" s="29"/>
      <c r="D8" s="40" t="s">
        <v>157</v>
      </c>
      <c r="E8" s="29"/>
      <c r="F8" s="29"/>
      <c r="G8" s="29"/>
      <c r="H8" s="29"/>
      <c r="I8" s="155"/>
      <c r="J8" s="29"/>
      <c r="K8" s="31"/>
    </row>
    <row r="9" ht="16.5" customHeight="1">
      <c r="B9" s="28"/>
      <c r="C9" s="29"/>
      <c r="D9" s="29"/>
      <c r="E9" s="156" t="s">
        <v>158</v>
      </c>
      <c r="F9" s="29"/>
      <c r="G9" s="29"/>
      <c r="H9" s="29"/>
      <c r="I9" s="155"/>
      <c r="J9" s="29"/>
      <c r="K9" s="31"/>
    </row>
    <row r="10">
      <c r="B10" s="28"/>
      <c r="C10" s="29"/>
      <c r="D10" s="40" t="s">
        <v>159</v>
      </c>
      <c r="E10" s="29"/>
      <c r="F10" s="29"/>
      <c r="G10" s="29"/>
      <c r="H10" s="29"/>
      <c r="I10" s="155"/>
      <c r="J10" s="29"/>
      <c r="K10" s="31"/>
    </row>
    <row r="11" s="1" customFormat="1" ht="16.5" customHeight="1">
      <c r="B11" s="46"/>
      <c r="C11" s="47"/>
      <c r="D11" s="47"/>
      <c r="E11" s="55" t="s">
        <v>2010</v>
      </c>
      <c r="F11" s="47"/>
      <c r="G11" s="47"/>
      <c r="H11" s="47"/>
      <c r="I11" s="157"/>
      <c r="J11" s="47"/>
      <c r="K11" s="51"/>
    </row>
    <row r="12" s="1" customFormat="1">
      <c r="B12" s="46"/>
      <c r="C12" s="47"/>
      <c r="D12" s="40" t="s">
        <v>514</v>
      </c>
      <c r="E12" s="47"/>
      <c r="F12" s="47"/>
      <c r="G12" s="47"/>
      <c r="H12" s="47"/>
      <c r="I12" s="157"/>
      <c r="J12" s="47"/>
      <c r="K12" s="51"/>
    </row>
    <row r="13" s="1" customFormat="1" ht="36.96" customHeight="1">
      <c r="B13" s="46"/>
      <c r="C13" s="47"/>
      <c r="D13" s="47"/>
      <c r="E13" s="158" t="s">
        <v>2011</v>
      </c>
      <c r="F13" s="47"/>
      <c r="G13" s="47"/>
      <c r="H13" s="47"/>
      <c r="I13" s="157"/>
      <c r="J13" s="47"/>
      <c r="K13" s="51"/>
    </row>
    <row r="14" s="1" customFormat="1">
      <c r="B14" s="46"/>
      <c r="C14" s="47"/>
      <c r="D14" s="47"/>
      <c r="E14" s="47"/>
      <c r="F14" s="47"/>
      <c r="G14" s="47"/>
      <c r="H14" s="47"/>
      <c r="I14" s="157"/>
      <c r="J14" s="47"/>
      <c r="K14" s="51"/>
    </row>
    <row r="15" s="1" customFormat="1" ht="14.4" customHeight="1">
      <c r="B15" s="46"/>
      <c r="C15" s="47"/>
      <c r="D15" s="40" t="s">
        <v>20</v>
      </c>
      <c r="E15" s="47"/>
      <c r="F15" s="35" t="s">
        <v>129</v>
      </c>
      <c r="G15" s="47"/>
      <c r="H15" s="47"/>
      <c r="I15" s="159" t="s">
        <v>22</v>
      </c>
      <c r="J15" s="35" t="s">
        <v>21</v>
      </c>
      <c r="K15" s="51"/>
    </row>
    <row r="16" s="1" customFormat="1" ht="14.4" customHeight="1">
      <c r="B16" s="46"/>
      <c r="C16" s="47"/>
      <c r="D16" s="40" t="s">
        <v>23</v>
      </c>
      <c r="E16" s="47"/>
      <c r="F16" s="35" t="s">
        <v>24</v>
      </c>
      <c r="G16" s="47"/>
      <c r="H16" s="47"/>
      <c r="I16" s="159" t="s">
        <v>25</v>
      </c>
      <c r="J16" s="160" t="str">
        <f>'Rekapitulace stavby'!AN8</f>
        <v>9. 11. 2017</v>
      </c>
      <c r="K16" s="51"/>
    </row>
    <row r="17" s="1" customFormat="1" ht="10.8" customHeight="1">
      <c r="B17" s="46"/>
      <c r="C17" s="47"/>
      <c r="D17" s="47"/>
      <c r="E17" s="47"/>
      <c r="F17" s="47"/>
      <c r="G17" s="47"/>
      <c r="H17" s="47"/>
      <c r="I17" s="157"/>
      <c r="J17" s="47"/>
      <c r="K17" s="51"/>
    </row>
    <row r="18" s="1" customFormat="1" ht="14.4" customHeight="1">
      <c r="B18" s="46"/>
      <c r="C18" s="47"/>
      <c r="D18" s="40" t="s">
        <v>27</v>
      </c>
      <c r="E18" s="47"/>
      <c r="F18" s="47"/>
      <c r="G18" s="47"/>
      <c r="H18" s="47"/>
      <c r="I18" s="159" t="s">
        <v>28</v>
      </c>
      <c r="J18" s="35" t="s">
        <v>29</v>
      </c>
      <c r="K18" s="51"/>
    </row>
    <row r="19" s="1" customFormat="1" ht="18" customHeight="1">
      <c r="B19" s="46"/>
      <c r="C19" s="47"/>
      <c r="D19" s="47"/>
      <c r="E19" s="35" t="s">
        <v>30</v>
      </c>
      <c r="F19" s="47"/>
      <c r="G19" s="47"/>
      <c r="H19" s="47"/>
      <c r="I19" s="159" t="s">
        <v>31</v>
      </c>
      <c r="J19" s="35" t="s">
        <v>32</v>
      </c>
      <c r="K19" s="51"/>
    </row>
    <row r="20" s="1" customFormat="1" ht="6.96" customHeight="1">
      <c r="B20" s="46"/>
      <c r="C20" s="47"/>
      <c r="D20" s="47"/>
      <c r="E20" s="47"/>
      <c r="F20" s="47"/>
      <c r="G20" s="47"/>
      <c r="H20" s="47"/>
      <c r="I20" s="157"/>
      <c r="J20" s="47"/>
      <c r="K20" s="51"/>
    </row>
    <row r="21" s="1" customFormat="1" ht="14.4" customHeight="1">
      <c r="B21" s="46"/>
      <c r="C21" s="47"/>
      <c r="D21" s="40" t="s">
        <v>33</v>
      </c>
      <c r="E21" s="47"/>
      <c r="F21" s="47"/>
      <c r="G21" s="47"/>
      <c r="H21" s="47"/>
      <c r="I21" s="159" t="s">
        <v>28</v>
      </c>
      <c r="J21" s="35" t="str">
        <f>IF('Rekapitulace stavby'!AN13="Vyplň údaj","",IF('Rekapitulace stavby'!AN13="","",'Rekapitulace stavby'!AN13))</f>
        <v/>
      </c>
      <c r="K21" s="51"/>
    </row>
    <row r="22" s="1" customFormat="1" ht="18" customHeight="1">
      <c r="B22" s="46"/>
      <c r="C22" s="47"/>
      <c r="D22" s="47"/>
      <c r="E22" s="35" t="str">
        <f>IF('Rekapitulace stavby'!E14="Vyplň údaj","",IF('Rekapitulace stavby'!E14="","",'Rekapitulace stavby'!E14))</f>
        <v/>
      </c>
      <c r="F22" s="47"/>
      <c r="G22" s="47"/>
      <c r="H22" s="47"/>
      <c r="I22" s="159" t="s">
        <v>31</v>
      </c>
      <c r="J22" s="35" t="str">
        <f>IF('Rekapitulace stavby'!AN14="Vyplň údaj","",IF('Rekapitulace stavby'!AN14="","",'Rekapitulace stavby'!AN14))</f>
        <v/>
      </c>
      <c r="K22" s="51"/>
    </row>
    <row r="23" s="1" customFormat="1" ht="6.96" customHeight="1">
      <c r="B23" s="46"/>
      <c r="C23" s="47"/>
      <c r="D23" s="47"/>
      <c r="E23" s="47"/>
      <c r="F23" s="47"/>
      <c r="G23" s="47"/>
      <c r="H23" s="47"/>
      <c r="I23" s="157"/>
      <c r="J23" s="47"/>
      <c r="K23" s="51"/>
    </row>
    <row r="24" s="1" customFormat="1" ht="14.4" customHeight="1">
      <c r="B24" s="46"/>
      <c r="C24" s="47"/>
      <c r="D24" s="40" t="s">
        <v>35</v>
      </c>
      <c r="E24" s="47"/>
      <c r="F24" s="47"/>
      <c r="G24" s="47"/>
      <c r="H24" s="47"/>
      <c r="I24" s="159" t="s">
        <v>28</v>
      </c>
      <c r="J24" s="35" t="str">
        <f>IF('Rekapitulace stavby'!AN16="","",'Rekapitulace stavby'!AN16)</f>
        <v/>
      </c>
      <c r="K24" s="51"/>
    </row>
    <row r="25" s="1" customFormat="1" ht="18" customHeight="1">
      <c r="B25" s="46"/>
      <c r="C25" s="47"/>
      <c r="D25" s="47"/>
      <c r="E25" s="35" t="str">
        <f>IF('Rekapitulace stavby'!E17="","",'Rekapitulace stavby'!E17)</f>
        <v xml:space="preserve"> </v>
      </c>
      <c r="F25" s="47"/>
      <c r="G25" s="47"/>
      <c r="H25" s="47"/>
      <c r="I25" s="159" t="s">
        <v>31</v>
      </c>
      <c r="J25" s="35" t="str">
        <f>IF('Rekapitulace stavby'!AN17="","",'Rekapitulace stavby'!AN17)</f>
        <v/>
      </c>
      <c r="K25" s="51"/>
    </row>
    <row r="26" s="1" customFormat="1" ht="6.96" customHeight="1">
      <c r="B26" s="46"/>
      <c r="C26" s="47"/>
      <c r="D26" s="47"/>
      <c r="E26" s="47"/>
      <c r="F26" s="47"/>
      <c r="G26" s="47"/>
      <c r="H26" s="47"/>
      <c r="I26" s="157"/>
      <c r="J26" s="47"/>
      <c r="K26" s="51"/>
    </row>
    <row r="27" s="1" customFormat="1" ht="14.4" customHeight="1">
      <c r="B27" s="46"/>
      <c r="C27" s="47"/>
      <c r="D27" s="40" t="s">
        <v>38</v>
      </c>
      <c r="E27" s="47"/>
      <c r="F27" s="47"/>
      <c r="G27" s="47"/>
      <c r="H27" s="47"/>
      <c r="I27" s="157"/>
      <c r="J27" s="47"/>
      <c r="K27" s="51"/>
    </row>
    <row r="28" s="7" customFormat="1" ht="71.25" customHeight="1">
      <c r="B28" s="161"/>
      <c r="C28" s="162"/>
      <c r="D28" s="162"/>
      <c r="E28" s="44" t="s">
        <v>39</v>
      </c>
      <c r="F28" s="44"/>
      <c r="G28" s="44"/>
      <c r="H28" s="44"/>
      <c r="I28" s="163"/>
      <c r="J28" s="162"/>
      <c r="K28" s="164"/>
    </row>
    <row r="29" s="1" customFormat="1" ht="6.96" customHeight="1">
      <c r="B29" s="46"/>
      <c r="C29" s="47"/>
      <c r="D29" s="47"/>
      <c r="E29" s="47"/>
      <c r="F29" s="47"/>
      <c r="G29" s="47"/>
      <c r="H29" s="47"/>
      <c r="I29" s="157"/>
      <c r="J29" s="47"/>
      <c r="K29" s="51"/>
    </row>
    <row r="30" s="1" customFormat="1" ht="6.96" customHeight="1">
      <c r="B30" s="46"/>
      <c r="C30" s="47"/>
      <c r="D30" s="106"/>
      <c r="E30" s="106"/>
      <c r="F30" s="106"/>
      <c r="G30" s="106"/>
      <c r="H30" s="106"/>
      <c r="I30" s="165"/>
      <c r="J30" s="106"/>
      <c r="K30" s="166"/>
    </row>
    <row r="31" s="1" customFormat="1" ht="25.44" customHeight="1">
      <c r="B31" s="46"/>
      <c r="C31" s="47"/>
      <c r="D31" s="167" t="s">
        <v>40</v>
      </c>
      <c r="E31" s="47"/>
      <c r="F31" s="47"/>
      <c r="G31" s="47"/>
      <c r="H31" s="47"/>
      <c r="I31" s="157"/>
      <c r="J31" s="168">
        <f>ROUND(J91,2)</f>
        <v>0</v>
      </c>
      <c r="K31" s="51"/>
    </row>
    <row r="32" s="1" customFormat="1" ht="6.96" customHeight="1">
      <c r="B32" s="46"/>
      <c r="C32" s="47"/>
      <c r="D32" s="106"/>
      <c r="E32" s="106"/>
      <c r="F32" s="106"/>
      <c r="G32" s="106"/>
      <c r="H32" s="106"/>
      <c r="I32" s="165"/>
      <c r="J32" s="106"/>
      <c r="K32" s="166"/>
    </row>
    <row r="33" s="1" customFormat="1" ht="14.4" customHeight="1">
      <c r="B33" s="46"/>
      <c r="C33" s="47"/>
      <c r="D33" s="47"/>
      <c r="E33" s="47"/>
      <c r="F33" s="52" t="s">
        <v>42</v>
      </c>
      <c r="G33" s="47"/>
      <c r="H33" s="47"/>
      <c r="I33" s="169" t="s">
        <v>41</v>
      </c>
      <c r="J33" s="52" t="s">
        <v>43</v>
      </c>
      <c r="K33" s="51"/>
    </row>
    <row r="34" s="1" customFormat="1" ht="14.4" customHeight="1">
      <c r="B34" s="46"/>
      <c r="C34" s="47"/>
      <c r="D34" s="55" t="s">
        <v>44</v>
      </c>
      <c r="E34" s="55" t="s">
        <v>45</v>
      </c>
      <c r="F34" s="170">
        <f>ROUND(SUM(BE91:BE102), 2)</f>
        <v>0</v>
      </c>
      <c r="G34" s="47"/>
      <c r="H34" s="47"/>
      <c r="I34" s="171">
        <v>0.20999999999999999</v>
      </c>
      <c r="J34" s="170">
        <f>ROUND(ROUND((SUM(BE91:BE102)), 2)*I34, 2)</f>
        <v>0</v>
      </c>
      <c r="K34" s="51"/>
    </row>
    <row r="35" s="1" customFormat="1" ht="14.4" customHeight="1">
      <c r="B35" s="46"/>
      <c r="C35" s="47"/>
      <c r="D35" s="47"/>
      <c r="E35" s="55" t="s">
        <v>46</v>
      </c>
      <c r="F35" s="170">
        <f>ROUND(SUM(BF91:BF102), 2)</f>
        <v>0</v>
      </c>
      <c r="G35" s="47"/>
      <c r="H35" s="47"/>
      <c r="I35" s="171">
        <v>0.14999999999999999</v>
      </c>
      <c r="J35" s="170">
        <f>ROUND(ROUND((SUM(BF91:BF102)), 2)*I35, 2)</f>
        <v>0</v>
      </c>
      <c r="K35" s="51"/>
    </row>
    <row r="36" hidden="1" s="1" customFormat="1" ht="14.4" customHeight="1">
      <c r="B36" s="46"/>
      <c r="C36" s="47"/>
      <c r="D36" s="47"/>
      <c r="E36" s="55" t="s">
        <v>47</v>
      </c>
      <c r="F36" s="170">
        <f>ROUND(SUM(BG91:BG102), 2)</f>
        <v>0</v>
      </c>
      <c r="G36" s="47"/>
      <c r="H36" s="47"/>
      <c r="I36" s="171">
        <v>0.20999999999999999</v>
      </c>
      <c r="J36" s="170">
        <v>0</v>
      </c>
      <c r="K36" s="51"/>
    </row>
    <row r="37" hidden="1" s="1" customFormat="1" ht="14.4" customHeight="1">
      <c r="B37" s="46"/>
      <c r="C37" s="47"/>
      <c r="D37" s="47"/>
      <c r="E37" s="55" t="s">
        <v>48</v>
      </c>
      <c r="F37" s="170">
        <f>ROUND(SUM(BH91:BH102), 2)</f>
        <v>0</v>
      </c>
      <c r="G37" s="47"/>
      <c r="H37" s="47"/>
      <c r="I37" s="171">
        <v>0.14999999999999999</v>
      </c>
      <c r="J37" s="170">
        <v>0</v>
      </c>
      <c r="K37" s="51"/>
    </row>
    <row r="38" hidden="1" s="1" customFormat="1" ht="14.4" customHeight="1">
      <c r="B38" s="46"/>
      <c r="C38" s="47"/>
      <c r="D38" s="47"/>
      <c r="E38" s="55" t="s">
        <v>49</v>
      </c>
      <c r="F38" s="170">
        <f>ROUND(SUM(BI91:BI102), 2)</f>
        <v>0</v>
      </c>
      <c r="G38" s="47"/>
      <c r="H38" s="47"/>
      <c r="I38" s="171">
        <v>0</v>
      </c>
      <c r="J38" s="170">
        <v>0</v>
      </c>
      <c r="K38" s="51"/>
    </row>
    <row r="39" s="1" customFormat="1" ht="6.96" customHeight="1">
      <c r="B39" s="46"/>
      <c r="C39" s="47"/>
      <c r="D39" s="47"/>
      <c r="E39" s="47"/>
      <c r="F39" s="47"/>
      <c r="G39" s="47"/>
      <c r="H39" s="47"/>
      <c r="I39" s="157"/>
      <c r="J39" s="47"/>
      <c r="K39" s="51"/>
    </row>
    <row r="40" s="1" customFormat="1" ht="25.44" customHeight="1">
      <c r="B40" s="46"/>
      <c r="C40" s="172"/>
      <c r="D40" s="173" t="s">
        <v>50</v>
      </c>
      <c r="E40" s="98"/>
      <c r="F40" s="98"/>
      <c r="G40" s="174" t="s">
        <v>51</v>
      </c>
      <c r="H40" s="175" t="s">
        <v>52</v>
      </c>
      <c r="I40" s="176"/>
      <c r="J40" s="177">
        <f>SUM(J31:J38)</f>
        <v>0</v>
      </c>
      <c r="K40" s="178"/>
    </row>
    <row r="41" s="1" customFormat="1" ht="14.4" customHeight="1">
      <c r="B41" s="67"/>
      <c r="C41" s="68"/>
      <c r="D41" s="68"/>
      <c r="E41" s="68"/>
      <c r="F41" s="68"/>
      <c r="G41" s="68"/>
      <c r="H41" s="68"/>
      <c r="I41" s="179"/>
      <c r="J41" s="68"/>
      <c r="K41" s="69"/>
    </row>
    <row r="45" s="1" customFormat="1" ht="6.96" customHeight="1">
      <c r="B45" s="180"/>
      <c r="C45" s="181"/>
      <c r="D45" s="181"/>
      <c r="E45" s="181"/>
      <c r="F45" s="181"/>
      <c r="G45" s="181"/>
      <c r="H45" s="181"/>
      <c r="I45" s="182"/>
      <c r="J45" s="181"/>
      <c r="K45" s="183"/>
    </row>
    <row r="46" s="1" customFormat="1" ht="36.96" customHeight="1">
      <c r="B46" s="46"/>
      <c r="C46" s="30" t="s">
        <v>161</v>
      </c>
      <c r="D46" s="47"/>
      <c r="E46" s="47"/>
      <c r="F46" s="47"/>
      <c r="G46" s="47"/>
      <c r="H46" s="47"/>
      <c r="I46" s="157"/>
      <c r="J46" s="47"/>
      <c r="K46" s="51"/>
    </row>
    <row r="47" s="1" customFormat="1" ht="6.96" customHeight="1">
      <c r="B47" s="46"/>
      <c r="C47" s="47"/>
      <c r="D47" s="47"/>
      <c r="E47" s="47"/>
      <c r="F47" s="47"/>
      <c r="G47" s="47"/>
      <c r="H47" s="47"/>
      <c r="I47" s="157"/>
      <c r="J47" s="47"/>
      <c r="K47" s="51"/>
    </row>
    <row r="48" s="1" customFormat="1" ht="14.4" customHeight="1">
      <c r="B48" s="46"/>
      <c r="C48" s="40" t="s">
        <v>18</v>
      </c>
      <c r="D48" s="47"/>
      <c r="E48" s="47"/>
      <c r="F48" s="47"/>
      <c r="G48" s="47"/>
      <c r="H48" s="47"/>
      <c r="I48" s="157"/>
      <c r="J48" s="47"/>
      <c r="K48" s="51"/>
    </row>
    <row r="49" s="1" customFormat="1" ht="16.5" customHeight="1">
      <c r="B49" s="46"/>
      <c r="C49" s="47"/>
      <c r="D49" s="47"/>
      <c r="E49" s="156" t="str">
        <f>E7</f>
        <v>Park pod Vlašským dvorem-op</v>
      </c>
      <c r="F49" s="40"/>
      <c r="G49" s="40"/>
      <c r="H49" s="40"/>
      <c r="I49" s="157"/>
      <c r="J49" s="47"/>
      <c r="K49" s="51"/>
    </row>
    <row r="50">
      <c r="B50" s="28"/>
      <c r="C50" s="40" t="s">
        <v>157</v>
      </c>
      <c r="D50" s="29"/>
      <c r="E50" s="29"/>
      <c r="F50" s="29"/>
      <c r="G50" s="29"/>
      <c r="H50" s="29"/>
      <c r="I50" s="155"/>
      <c r="J50" s="29"/>
      <c r="K50" s="31"/>
    </row>
    <row r="51" ht="16.5" customHeight="1">
      <c r="B51" s="28"/>
      <c r="C51" s="29"/>
      <c r="D51" s="29"/>
      <c r="E51" s="156" t="s">
        <v>158</v>
      </c>
      <c r="F51" s="29"/>
      <c r="G51" s="29"/>
      <c r="H51" s="29"/>
      <c r="I51" s="155"/>
      <c r="J51" s="29"/>
      <c r="K51" s="31"/>
    </row>
    <row r="52">
      <c r="B52" s="28"/>
      <c r="C52" s="40" t="s">
        <v>159</v>
      </c>
      <c r="D52" s="29"/>
      <c r="E52" s="29"/>
      <c r="F52" s="29"/>
      <c r="G52" s="29"/>
      <c r="H52" s="29"/>
      <c r="I52" s="155"/>
      <c r="J52" s="29"/>
      <c r="K52" s="31"/>
    </row>
    <row r="53" s="1" customFormat="1" ht="16.5" customHeight="1">
      <c r="B53" s="46"/>
      <c r="C53" s="47"/>
      <c r="D53" s="47"/>
      <c r="E53" s="55" t="s">
        <v>2010</v>
      </c>
      <c r="F53" s="47"/>
      <c r="G53" s="47"/>
      <c r="H53" s="47"/>
      <c r="I53" s="157"/>
      <c r="J53" s="47"/>
      <c r="K53" s="51"/>
    </row>
    <row r="54" s="1" customFormat="1" ht="14.4" customHeight="1">
      <c r="B54" s="46"/>
      <c r="C54" s="40" t="s">
        <v>514</v>
      </c>
      <c r="D54" s="47"/>
      <c r="E54" s="47"/>
      <c r="F54" s="47"/>
      <c r="G54" s="47"/>
      <c r="H54" s="47"/>
      <c r="I54" s="157"/>
      <c r="J54" s="47"/>
      <c r="K54" s="51"/>
    </row>
    <row r="55" s="1" customFormat="1" ht="17.25" customHeight="1">
      <c r="B55" s="46"/>
      <c r="C55" s="47"/>
      <c r="D55" s="47"/>
      <c r="E55" s="158" t="str">
        <f>E13</f>
        <v>07Z03 - Vedlejší náklady</v>
      </c>
      <c r="F55" s="47"/>
      <c r="G55" s="47"/>
      <c r="H55" s="47"/>
      <c r="I55" s="157"/>
      <c r="J55" s="47"/>
      <c r="K55" s="51"/>
    </row>
    <row r="56" s="1" customFormat="1" ht="6.96" customHeight="1">
      <c r="B56" s="46"/>
      <c r="C56" s="47"/>
      <c r="D56" s="47"/>
      <c r="E56" s="47"/>
      <c r="F56" s="47"/>
      <c r="G56" s="47"/>
      <c r="H56" s="47"/>
      <c r="I56" s="157"/>
      <c r="J56" s="47"/>
      <c r="K56" s="51"/>
    </row>
    <row r="57" s="1" customFormat="1" ht="18" customHeight="1">
      <c r="B57" s="46"/>
      <c r="C57" s="40" t="s">
        <v>23</v>
      </c>
      <c r="D57" s="47"/>
      <c r="E57" s="47"/>
      <c r="F57" s="35" t="str">
        <f>F16</f>
        <v>Kutná Hora</v>
      </c>
      <c r="G57" s="47"/>
      <c r="H57" s="47"/>
      <c r="I57" s="159" t="s">
        <v>25</v>
      </c>
      <c r="J57" s="160" t="str">
        <f>IF(J16="","",J16)</f>
        <v>9. 11. 2017</v>
      </c>
      <c r="K57" s="51"/>
    </row>
    <row r="58" s="1" customFormat="1" ht="6.96" customHeight="1">
      <c r="B58" s="46"/>
      <c r="C58" s="47"/>
      <c r="D58" s="47"/>
      <c r="E58" s="47"/>
      <c r="F58" s="47"/>
      <c r="G58" s="47"/>
      <c r="H58" s="47"/>
      <c r="I58" s="157"/>
      <c r="J58" s="47"/>
      <c r="K58" s="51"/>
    </row>
    <row r="59" s="1" customFormat="1">
      <c r="B59" s="46"/>
      <c r="C59" s="40" t="s">
        <v>27</v>
      </c>
      <c r="D59" s="47"/>
      <c r="E59" s="47"/>
      <c r="F59" s="35" t="str">
        <f>E19</f>
        <v>Město Kutná Hora, Havlíčkovo nám. 552</v>
      </c>
      <c r="G59" s="47"/>
      <c r="H59" s="47"/>
      <c r="I59" s="159" t="s">
        <v>35</v>
      </c>
      <c r="J59" s="44" t="str">
        <f>E25</f>
        <v xml:space="preserve"> </v>
      </c>
      <c r="K59" s="51"/>
    </row>
    <row r="60" s="1" customFormat="1" ht="14.4" customHeight="1">
      <c r="B60" s="46"/>
      <c r="C60" s="40" t="s">
        <v>33</v>
      </c>
      <c r="D60" s="47"/>
      <c r="E60" s="47"/>
      <c r="F60" s="35" t="str">
        <f>IF(E22="","",E22)</f>
        <v/>
      </c>
      <c r="G60" s="47"/>
      <c r="H60" s="47"/>
      <c r="I60" s="157"/>
      <c r="J60" s="184"/>
      <c r="K60" s="51"/>
    </row>
    <row r="61" s="1" customFormat="1" ht="10.32" customHeight="1">
      <c r="B61" s="46"/>
      <c r="C61" s="47"/>
      <c r="D61" s="47"/>
      <c r="E61" s="47"/>
      <c r="F61" s="47"/>
      <c r="G61" s="47"/>
      <c r="H61" s="47"/>
      <c r="I61" s="157"/>
      <c r="J61" s="47"/>
      <c r="K61" s="51"/>
    </row>
    <row r="62" s="1" customFormat="1" ht="29.28" customHeight="1">
      <c r="B62" s="46"/>
      <c r="C62" s="185" t="s">
        <v>162</v>
      </c>
      <c r="D62" s="172"/>
      <c r="E62" s="172"/>
      <c r="F62" s="172"/>
      <c r="G62" s="172"/>
      <c r="H62" s="172"/>
      <c r="I62" s="186"/>
      <c r="J62" s="187" t="s">
        <v>163</v>
      </c>
      <c r="K62" s="188"/>
    </row>
    <row r="63" s="1" customFormat="1" ht="10.32" customHeight="1">
      <c r="B63" s="46"/>
      <c r="C63" s="47"/>
      <c r="D63" s="47"/>
      <c r="E63" s="47"/>
      <c r="F63" s="47"/>
      <c r="G63" s="47"/>
      <c r="H63" s="47"/>
      <c r="I63" s="157"/>
      <c r="J63" s="47"/>
      <c r="K63" s="51"/>
    </row>
    <row r="64" s="1" customFormat="1" ht="29.28" customHeight="1">
      <c r="B64" s="46"/>
      <c r="C64" s="189" t="s">
        <v>164</v>
      </c>
      <c r="D64" s="47"/>
      <c r="E64" s="47"/>
      <c r="F64" s="47"/>
      <c r="G64" s="47"/>
      <c r="H64" s="47"/>
      <c r="I64" s="157"/>
      <c r="J64" s="168">
        <f>J91</f>
        <v>0</v>
      </c>
      <c r="K64" s="51"/>
      <c r="AU64" s="24" t="s">
        <v>165</v>
      </c>
    </row>
    <row r="65" s="8" customFormat="1" ht="24.96" customHeight="1">
      <c r="B65" s="190"/>
      <c r="C65" s="191"/>
      <c r="D65" s="192" t="s">
        <v>184</v>
      </c>
      <c r="E65" s="193"/>
      <c r="F65" s="193"/>
      <c r="G65" s="193"/>
      <c r="H65" s="193"/>
      <c r="I65" s="194"/>
      <c r="J65" s="195">
        <f>J92</f>
        <v>0</v>
      </c>
      <c r="K65" s="196"/>
    </row>
    <row r="66" s="9" customFormat="1" ht="19.92" customHeight="1">
      <c r="B66" s="197"/>
      <c r="C66" s="198"/>
      <c r="D66" s="199" t="s">
        <v>2012</v>
      </c>
      <c r="E66" s="200"/>
      <c r="F66" s="200"/>
      <c r="G66" s="200"/>
      <c r="H66" s="200"/>
      <c r="I66" s="201"/>
      <c r="J66" s="202">
        <f>J93</f>
        <v>0</v>
      </c>
      <c r="K66" s="203"/>
    </row>
    <row r="67" s="9" customFormat="1" ht="19.92" customHeight="1">
      <c r="B67" s="197"/>
      <c r="C67" s="198"/>
      <c r="D67" s="199" t="s">
        <v>517</v>
      </c>
      <c r="E67" s="200"/>
      <c r="F67" s="200"/>
      <c r="G67" s="200"/>
      <c r="H67" s="200"/>
      <c r="I67" s="201"/>
      <c r="J67" s="202">
        <f>J96</f>
        <v>0</v>
      </c>
      <c r="K67" s="203"/>
    </row>
    <row r="68" s="1" customFormat="1" ht="21.84" customHeight="1">
      <c r="B68" s="46"/>
      <c r="C68" s="47"/>
      <c r="D68" s="47"/>
      <c r="E68" s="47"/>
      <c r="F68" s="47"/>
      <c r="G68" s="47"/>
      <c r="H68" s="47"/>
      <c r="I68" s="157"/>
      <c r="J68" s="47"/>
      <c r="K68" s="51"/>
    </row>
    <row r="69" s="1" customFormat="1" ht="6.96" customHeight="1">
      <c r="B69" s="67"/>
      <c r="C69" s="68"/>
      <c r="D69" s="68"/>
      <c r="E69" s="68"/>
      <c r="F69" s="68"/>
      <c r="G69" s="68"/>
      <c r="H69" s="68"/>
      <c r="I69" s="179"/>
      <c r="J69" s="68"/>
      <c r="K69" s="69"/>
    </row>
    <row r="73" s="1" customFormat="1" ht="6.96" customHeight="1">
      <c r="B73" s="70"/>
      <c r="C73" s="71"/>
      <c r="D73" s="71"/>
      <c r="E73" s="71"/>
      <c r="F73" s="71"/>
      <c r="G73" s="71"/>
      <c r="H73" s="71"/>
      <c r="I73" s="182"/>
      <c r="J73" s="71"/>
      <c r="K73" s="71"/>
      <c r="L73" s="72"/>
    </row>
    <row r="74" s="1" customFormat="1" ht="36.96" customHeight="1">
      <c r="B74" s="46"/>
      <c r="C74" s="73" t="s">
        <v>185</v>
      </c>
      <c r="D74" s="74"/>
      <c r="E74" s="74"/>
      <c r="F74" s="74"/>
      <c r="G74" s="74"/>
      <c r="H74" s="74"/>
      <c r="I74" s="204"/>
      <c r="J74" s="74"/>
      <c r="K74" s="74"/>
      <c r="L74" s="72"/>
    </row>
    <row r="75" s="1" customFormat="1" ht="6.96" customHeight="1">
      <c r="B75" s="46"/>
      <c r="C75" s="74"/>
      <c r="D75" s="74"/>
      <c r="E75" s="74"/>
      <c r="F75" s="74"/>
      <c r="G75" s="74"/>
      <c r="H75" s="74"/>
      <c r="I75" s="204"/>
      <c r="J75" s="74"/>
      <c r="K75" s="74"/>
      <c r="L75" s="72"/>
    </row>
    <row r="76" s="1" customFormat="1" ht="14.4" customHeight="1">
      <c r="B76" s="46"/>
      <c r="C76" s="76" t="s">
        <v>18</v>
      </c>
      <c r="D76" s="74"/>
      <c r="E76" s="74"/>
      <c r="F76" s="74"/>
      <c r="G76" s="74"/>
      <c r="H76" s="74"/>
      <c r="I76" s="204"/>
      <c r="J76" s="74"/>
      <c r="K76" s="74"/>
      <c r="L76" s="72"/>
    </row>
    <row r="77" s="1" customFormat="1" ht="16.5" customHeight="1">
      <c r="B77" s="46"/>
      <c r="C77" s="74"/>
      <c r="D77" s="74"/>
      <c r="E77" s="205" t="str">
        <f>E7</f>
        <v>Park pod Vlašským dvorem-op</v>
      </c>
      <c r="F77" s="76"/>
      <c r="G77" s="76"/>
      <c r="H77" s="76"/>
      <c r="I77" s="204"/>
      <c r="J77" s="74"/>
      <c r="K77" s="74"/>
      <c r="L77" s="72"/>
    </row>
    <row r="78">
      <c r="B78" s="28"/>
      <c r="C78" s="76" t="s">
        <v>157</v>
      </c>
      <c r="D78" s="206"/>
      <c r="E78" s="206"/>
      <c r="F78" s="206"/>
      <c r="G78" s="206"/>
      <c r="H78" s="206"/>
      <c r="I78" s="149"/>
      <c r="J78" s="206"/>
      <c r="K78" s="206"/>
      <c r="L78" s="207"/>
    </row>
    <row r="79" ht="16.5" customHeight="1">
      <c r="B79" s="28"/>
      <c r="C79" s="206"/>
      <c r="D79" s="206"/>
      <c r="E79" s="205" t="s">
        <v>158</v>
      </c>
      <c r="F79" s="206"/>
      <c r="G79" s="206"/>
      <c r="H79" s="206"/>
      <c r="I79" s="149"/>
      <c r="J79" s="206"/>
      <c r="K79" s="206"/>
      <c r="L79" s="207"/>
    </row>
    <row r="80">
      <c r="B80" s="28"/>
      <c r="C80" s="76" t="s">
        <v>159</v>
      </c>
      <c r="D80" s="206"/>
      <c r="E80" s="206"/>
      <c r="F80" s="206"/>
      <c r="G80" s="206"/>
      <c r="H80" s="206"/>
      <c r="I80" s="149"/>
      <c r="J80" s="206"/>
      <c r="K80" s="206"/>
      <c r="L80" s="207"/>
    </row>
    <row r="81" s="1" customFormat="1" ht="16.5" customHeight="1">
      <c r="B81" s="46"/>
      <c r="C81" s="74"/>
      <c r="D81" s="74"/>
      <c r="E81" s="285" t="s">
        <v>2010</v>
      </c>
      <c r="F81" s="74"/>
      <c r="G81" s="74"/>
      <c r="H81" s="74"/>
      <c r="I81" s="204"/>
      <c r="J81" s="74"/>
      <c r="K81" s="74"/>
      <c r="L81" s="72"/>
    </row>
    <row r="82" s="1" customFormat="1" ht="14.4" customHeight="1">
      <c r="B82" s="46"/>
      <c r="C82" s="76" t="s">
        <v>514</v>
      </c>
      <c r="D82" s="74"/>
      <c r="E82" s="74"/>
      <c r="F82" s="74"/>
      <c r="G82" s="74"/>
      <c r="H82" s="74"/>
      <c r="I82" s="204"/>
      <c r="J82" s="74"/>
      <c r="K82" s="74"/>
      <c r="L82" s="72"/>
    </row>
    <row r="83" s="1" customFormat="1" ht="17.25" customHeight="1">
      <c r="B83" s="46"/>
      <c r="C83" s="74"/>
      <c r="D83" s="74"/>
      <c r="E83" s="82" t="str">
        <f>E13</f>
        <v>07Z03 - Vedlejší náklady</v>
      </c>
      <c r="F83" s="74"/>
      <c r="G83" s="74"/>
      <c r="H83" s="74"/>
      <c r="I83" s="204"/>
      <c r="J83" s="74"/>
      <c r="K83" s="74"/>
      <c r="L83" s="72"/>
    </row>
    <row r="84" s="1" customFormat="1" ht="6.96" customHeight="1">
      <c r="B84" s="46"/>
      <c r="C84" s="74"/>
      <c r="D84" s="74"/>
      <c r="E84" s="74"/>
      <c r="F84" s="74"/>
      <c r="G84" s="74"/>
      <c r="H84" s="74"/>
      <c r="I84" s="204"/>
      <c r="J84" s="74"/>
      <c r="K84" s="74"/>
      <c r="L84" s="72"/>
    </row>
    <row r="85" s="1" customFormat="1" ht="18" customHeight="1">
      <c r="B85" s="46"/>
      <c r="C85" s="76" t="s">
        <v>23</v>
      </c>
      <c r="D85" s="74"/>
      <c r="E85" s="74"/>
      <c r="F85" s="208" t="str">
        <f>F16</f>
        <v>Kutná Hora</v>
      </c>
      <c r="G85" s="74"/>
      <c r="H85" s="74"/>
      <c r="I85" s="209" t="s">
        <v>25</v>
      </c>
      <c r="J85" s="85" t="str">
        <f>IF(J16="","",J16)</f>
        <v>9. 11. 2017</v>
      </c>
      <c r="K85" s="74"/>
      <c r="L85" s="72"/>
    </row>
    <row r="86" s="1" customFormat="1" ht="6.96" customHeight="1">
      <c r="B86" s="46"/>
      <c r="C86" s="74"/>
      <c r="D86" s="74"/>
      <c r="E86" s="74"/>
      <c r="F86" s="74"/>
      <c r="G86" s="74"/>
      <c r="H86" s="74"/>
      <c r="I86" s="204"/>
      <c r="J86" s="74"/>
      <c r="K86" s="74"/>
      <c r="L86" s="72"/>
    </row>
    <row r="87" s="1" customFormat="1">
      <c r="B87" s="46"/>
      <c r="C87" s="76" t="s">
        <v>27</v>
      </c>
      <c r="D87" s="74"/>
      <c r="E87" s="74"/>
      <c r="F87" s="208" t="str">
        <f>E19</f>
        <v>Město Kutná Hora, Havlíčkovo nám. 552</v>
      </c>
      <c r="G87" s="74"/>
      <c r="H87" s="74"/>
      <c r="I87" s="209" t="s">
        <v>35</v>
      </c>
      <c r="J87" s="208" t="str">
        <f>E25</f>
        <v xml:space="preserve"> </v>
      </c>
      <c r="K87" s="74"/>
      <c r="L87" s="72"/>
    </row>
    <row r="88" s="1" customFormat="1" ht="14.4" customHeight="1">
      <c r="B88" s="46"/>
      <c r="C88" s="76" t="s">
        <v>33</v>
      </c>
      <c r="D88" s="74"/>
      <c r="E88" s="74"/>
      <c r="F88" s="208" t="str">
        <f>IF(E22="","",E22)</f>
        <v/>
      </c>
      <c r="G88" s="74"/>
      <c r="H88" s="74"/>
      <c r="I88" s="204"/>
      <c r="J88" s="74"/>
      <c r="K88" s="74"/>
      <c r="L88" s="72"/>
    </row>
    <row r="89" s="1" customFormat="1" ht="10.32" customHeight="1">
      <c r="B89" s="46"/>
      <c r="C89" s="74"/>
      <c r="D89" s="74"/>
      <c r="E89" s="74"/>
      <c r="F89" s="74"/>
      <c r="G89" s="74"/>
      <c r="H89" s="74"/>
      <c r="I89" s="204"/>
      <c r="J89" s="74"/>
      <c r="K89" s="74"/>
      <c r="L89" s="72"/>
    </row>
    <row r="90" s="10" customFormat="1" ht="29.28" customHeight="1">
      <c r="B90" s="210"/>
      <c r="C90" s="211" t="s">
        <v>186</v>
      </c>
      <c r="D90" s="212" t="s">
        <v>59</v>
      </c>
      <c r="E90" s="212" t="s">
        <v>55</v>
      </c>
      <c r="F90" s="212" t="s">
        <v>187</v>
      </c>
      <c r="G90" s="212" t="s">
        <v>188</v>
      </c>
      <c r="H90" s="212" t="s">
        <v>189</v>
      </c>
      <c r="I90" s="213" t="s">
        <v>190</v>
      </c>
      <c r="J90" s="212" t="s">
        <v>163</v>
      </c>
      <c r="K90" s="214" t="s">
        <v>191</v>
      </c>
      <c r="L90" s="215"/>
      <c r="M90" s="102" t="s">
        <v>192</v>
      </c>
      <c r="N90" s="103" t="s">
        <v>44</v>
      </c>
      <c r="O90" s="103" t="s">
        <v>193</v>
      </c>
      <c r="P90" s="103" t="s">
        <v>194</v>
      </c>
      <c r="Q90" s="103" t="s">
        <v>195</v>
      </c>
      <c r="R90" s="103" t="s">
        <v>196</v>
      </c>
      <c r="S90" s="103" t="s">
        <v>197</v>
      </c>
      <c r="T90" s="104" t="s">
        <v>198</v>
      </c>
    </row>
    <row r="91" s="1" customFormat="1" ht="29.28" customHeight="1">
      <c r="B91" s="46"/>
      <c r="C91" s="108" t="s">
        <v>164</v>
      </c>
      <c r="D91" s="74"/>
      <c r="E91" s="74"/>
      <c r="F91" s="74"/>
      <c r="G91" s="74"/>
      <c r="H91" s="74"/>
      <c r="I91" s="204"/>
      <c r="J91" s="216">
        <f>BK91</f>
        <v>0</v>
      </c>
      <c r="K91" s="74"/>
      <c r="L91" s="72"/>
      <c r="M91" s="105"/>
      <c r="N91" s="106"/>
      <c r="O91" s="106"/>
      <c r="P91" s="217">
        <f>P92</f>
        <v>0</v>
      </c>
      <c r="Q91" s="106"/>
      <c r="R91" s="217">
        <f>R92</f>
        <v>0</v>
      </c>
      <c r="S91" s="106"/>
      <c r="T91" s="218">
        <f>T92</f>
        <v>0</v>
      </c>
      <c r="AT91" s="24" t="s">
        <v>73</v>
      </c>
      <c r="AU91" s="24" t="s">
        <v>165</v>
      </c>
      <c r="BK91" s="219">
        <f>BK92</f>
        <v>0</v>
      </c>
    </row>
    <row r="92" s="11" customFormat="1" ht="37.44" customHeight="1">
      <c r="B92" s="220"/>
      <c r="C92" s="221"/>
      <c r="D92" s="222" t="s">
        <v>73</v>
      </c>
      <c r="E92" s="223" t="s">
        <v>494</v>
      </c>
      <c r="F92" s="223" t="s">
        <v>495</v>
      </c>
      <c r="G92" s="221"/>
      <c r="H92" s="221"/>
      <c r="I92" s="224"/>
      <c r="J92" s="225">
        <f>BK92</f>
        <v>0</v>
      </c>
      <c r="K92" s="221"/>
      <c r="L92" s="226"/>
      <c r="M92" s="227"/>
      <c r="N92" s="228"/>
      <c r="O92" s="228"/>
      <c r="P92" s="229">
        <f>P93+P96</f>
        <v>0</v>
      </c>
      <c r="Q92" s="228"/>
      <c r="R92" s="229">
        <f>R93+R96</f>
        <v>0</v>
      </c>
      <c r="S92" s="228"/>
      <c r="T92" s="230">
        <f>T93+T96</f>
        <v>0</v>
      </c>
      <c r="AR92" s="231" t="s">
        <v>217</v>
      </c>
      <c r="AT92" s="232" t="s">
        <v>73</v>
      </c>
      <c r="AU92" s="232" t="s">
        <v>74</v>
      </c>
      <c r="AY92" s="231" t="s">
        <v>200</v>
      </c>
      <c r="BK92" s="233">
        <f>BK93+BK96</f>
        <v>0</v>
      </c>
    </row>
    <row r="93" s="11" customFormat="1" ht="19.92" customHeight="1">
      <c r="B93" s="220"/>
      <c r="C93" s="221"/>
      <c r="D93" s="222" t="s">
        <v>73</v>
      </c>
      <c r="E93" s="234" t="s">
        <v>2013</v>
      </c>
      <c r="F93" s="234" t="s">
        <v>2014</v>
      </c>
      <c r="G93" s="221"/>
      <c r="H93" s="221"/>
      <c r="I93" s="224"/>
      <c r="J93" s="235">
        <f>BK93</f>
        <v>0</v>
      </c>
      <c r="K93" s="221"/>
      <c r="L93" s="226"/>
      <c r="M93" s="227"/>
      <c r="N93" s="228"/>
      <c r="O93" s="228"/>
      <c r="P93" s="229">
        <f>SUM(P94:P95)</f>
        <v>0</v>
      </c>
      <c r="Q93" s="228"/>
      <c r="R93" s="229">
        <f>SUM(R94:R95)</f>
        <v>0</v>
      </c>
      <c r="S93" s="228"/>
      <c r="T93" s="230">
        <f>SUM(T94:T95)</f>
        <v>0</v>
      </c>
      <c r="AR93" s="231" t="s">
        <v>217</v>
      </c>
      <c r="AT93" s="232" t="s">
        <v>73</v>
      </c>
      <c r="AU93" s="232" t="s">
        <v>81</v>
      </c>
      <c r="AY93" s="231" t="s">
        <v>200</v>
      </c>
      <c r="BK93" s="233">
        <f>SUM(BK94:BK95)</f>
        <v>0</v>
      </c>
    </row>
    <row r="94" s="1" customFormat="1" ht="16.5" customHeight="1">
      <c r="B94" s="46"/>
      <c r="C94" s="236" t="s">
        <v>231</v>
      </c>
      <c r="D94" s="236" t="s">
        <v>202</v>
      </c>
      <c r="E94" s="237" t="s">
        <v>506</v>
      </c>
      <c r="F94" s="238" t="s">
        <v>507</v>
      </c>
      <c r="G94" s="239" t="s">
        <v>498</v>
      </c>
      <c r="H94" s="240">
        <v>1</v>
      </c>
      <c r="I94" s="241"/>
      <c r="J94" s="242">
        <f>ROUND(I94*H94,2)</f>
        <v>0</v>
      </c>
      <c r="K94" s="238" t="s">
        <v>206</v>
      </c>
      <c r="L94" s="72"/>
      <c r="M94" s="243" t="s">
        <v>21</v>
      </c>
      <c r="N94" s="244" t="s">
        <v>45</v>
      </c>
      <c r="O94" s="47"/>
      <c r="P94" s="245">
        <f>O94*H94</f>
        <v>0</v>
      </c>
      <c r="Q94" s="245">
        <v>0</v>
      </c>
      <c r="R94" s="245">
        <f>Q94*H94</f>
        <v>0</v>
      </c>
      <c r="S94" s="245">
        <v>0</v>
      </c>
      <c r="T94" s="246">
        <f>S94*H94</f>
        <v>0</v>
      </c>
      <c r="AR94" s="24" t="s">
        <v>1626</v>
      </c>
      <c r="AT94" s="24" t="s">
        <v>202</v>
      </c>
      <c r="AU94" s="24" t="s">
        <v>83</v>
      </c>
      <c r="AY94" s="24" t="s">
        <v>200</v>
      </c>
      <c r="BE94" s="247">
        <f>IF(N94="základní",J94,0)</f>
        <v>0</v>
      </c>
      <c r="BF94" s="247">
        <f>IF(N94="snížená",J94,0)</f>
        <v>0</v>
      </c>
      <c r="BG94" s="247">
        <f>IF(N94="zákl. přenesená",J94,0)</f>
        <v>0</v>
      </c>
      <c r="BH94" s="247">
        <f>IF(N94="sníž. přenesená",J94,0)</f>
        <v>0</v>
      </c>
      <c r="BI94" s="247">
        <f>IF(N94="nulová",J94,0)</f>
        <v>0</v>
      </c>
      <c r="BJ94" s="24" t="s">
        <v>81</v>
      </c>
      <c r="BK94" s="247">
        <f>ROUND(I94*H94,2)</f>
        <v>0</v>
      </c>
      <c r="BL94" s="24" t="s">
        <v>1626</v>
      </c>
      <c r="BM94" s="24" t="s">
        <v>2015</v>
      </c>
    </row>
    <row r="95" s="1" customFormat="1" ht="16.5" customHeight="1">
      <c r="B95" s="46"/>
      <c r="C95" s="236" t="s">
        <v>81</v>
      </c>
      <c r="D95" s="236" t="s">
        <v>202</v>
      </c>
      <c r="E95" s="237" t="s">
        <v>2016</v>
      </c>
      <c r="F95" s="238" t="s">
        <v>2017</v>
      </c>
      <c r="G95" s="239" t="s">
        <v>498</v>
      </c>
      <c r="H95" s="240">
        <v>1</v>
      </c>
      <c r="I95" s="241"/>
      <c r="J95" s="242">
        <f>ROUND(I95*H95,2)</f>
        <v>0</v>
      </c>
      <c r="K95" s="238" t="s">
        <v>206</v>
      </c>
      <c r="L95" s="72"/>
      <c r="M95" s="243" t="s">
        <v>21</v>
      </c>
      <c r="N95" s="244" t="s">
        <v>45</v>
      </c>
      <c r="O95" s="47"/>
      <c r="P95" s="245">
        <f>O95*H95</f>
        <v>0</v>
      </c>
      <c r="Q95" s="245">
        <v>0</v>
      </c>
      <c r="R95" s="245">
        <f>Q95*H95</f>
        <v>0</v>
      </c>
      <c r="S95" s="245">
        <v>0</v>
      </c>
      <c r="T95" s="246">
        <f>S95*H95</f>
        <v>0</v>
      </c>
      <c r="AR95" s="24" t="s">
        <v>1626</v>
      </c>
      <c r="AT95" s="24" t="s">
        <v>202</v>
      </c>
      <c r="AU95" s="24" t="s">
        <v>83</v>
      </c>
      <c r="AY95" s="24" t="s">
        <v>200</v>
      </c>
      <c r="BE95" s="247">
        <f>IF(N95="základní",J95,0)</f>
        <v>0</v>
      </c>
      <c r="BF95" s="247">
        <f>IF(N95="snížená",J95,0)</f>
        <v>0</v>
      </c>
      <c r="BG95" s="247">
        <f>IF(N95="zákl. přenesená",J95,0)</f>
        <v>0</v>
      </c>
      <c r="BH95" s="247">
        <f>IF(N95="sníž. přenesená",J95,0)</f>
        <v>0</v>
      </c>
      <c r="BI95" s="247">
        <f>IF(N95="nulová",J95,0)</f>
        <v>0</v>
      </c>
      <c r="BJ95" s="24" t="s">
        <v>81</v>
      </c>
      <c r="BK95" s="247">
        <f>ROUND(I95*H95,2)</f>
        <v>0</v>
      </c>
      <c r="BL95" s="24" t="s">
        <v>1626</v>
      </c>
      <c r="BM95" s="24" t="s">
        <v>2018</v>
      </c>
    </row>
    <row r="96" s="11" customFormat="1" ht="29.88" customHeight="1">
      <c r="B96" s="220"/>
      <c r="C96" s="221"/>
      <c r="D96" s="222" t="s">
        <v>73</v>
      </c>
      <c r="E96" s="234" t="s">
        <v>543</v>
      </c>
      <c r="F96" s="234" t="s">
        <v>497</v>
      </c>
      <c r="G96" s="221"/>
      <c r="H96" s="221"/>
      <c r="I96" s="224"/>
      <c r="J96" s="235">
        <f>BK96</f>
        <v>0</v>
      </c>
      <c r="K96" s="221"/>
      <c r="L96" s="226"/>
      <c r="M96" s="227"/>
      <c r="N96" s="228"/>
      <c r="O96" s="228"/>
      <c r="P96" s="229">
        <f>SUM(P97:P102)</f>
        <v>0</v>
      </c>
      <c r="Q96" s="228"/>
      <c r="R96" s="229">
        <f>SUM(R97:R102)</f>
        <v>0</v>
      </c>
      <c r="S96" s="228"/>
      <c r="T96" s="230">
        <f>SUM(T97:T102)</f>
        <v>0</v>
      </c>
      <c r="AR96" s="231" t="s">
        <v>217</v>
      </c>
      <c r="AT96" s="232" t="s">
        <v>73</v>
      </c>
      <c r="AU96" s="232" t="s">
        <v>81</v>
      </c>
      <c r="AY96" s="231" t="s">
        <v>200</v>
      </c>
      <c r="BK96" s="233">
        <f>SUM(BK97:BK102)</f>
        <v>0</v>
      </c>
    </row>
    <row r="97" s="1" customFormat="1" ht="16.5" customHeight="1">
      <c r="B97" s="46"/>
      <c r="C97" s="236" t="s">
        <v>83</v>
      </c>
      <c r="D97" s="236" t="s">
        <v>202</v>
      </c>
      <c r="E97" s="237" t="s">
        <v>2019</v>
      </c>
      <c r="F97" s="238" t="s">
        <v>2020</v>
      </c>
      <c r="G97" s="239" t="s">
        <v>498</v>
      </c>
      <c r="H97" s="240">
        <v>1</v>
      </c>
      <c r="I97" s="241"/>
      <c r="J97" s="242">
        <f>ROUND(I97*H97,2)</f>
        <v>0</v>
      </c>
      <c r="K97" s="238" t="s">
        <v>206</v>
      </c>
      <c r="L97" s="72"/>
      <c r="M97" s="243" t="s">
        <v>21</v>
      </c>
      <c r="N97" s="244" t="s">
        <v>45</v>
      </c>
      <c r="O97" s="47"/>
      <c r="P97" s="245">
        <f>O97*H97</f>
        <v>0</v>
      </c>
      <c r="Q97" s="245">
        <v>0</v>
      </c>
      <c r="R97" s="245">
        <f>Q97*H97</f>
        <v>0</v>
      </c>
      <c r="S97" s="245">
        <v>0</v>
      </c>
      <c r="T97" s="246">
        <f>S97*H97</f>
        <v>0</v>
      </c>
      <c r="AR97" s="24" t="s">
        <v>1626</v>
      </c>
      <c r="AT97" s="24" t="s">
        <v>202</v>
      </c>
      <c r="AU97" s="24" t="s">
        <v>83</v>
      </c>
      <c r="AY97" s="24" t="s">
        <v>200</v>
      </c>
      <c r="BE97" s="247">
        <f>IF(N97="základní",J97,0)</f>
        <v>0</v>
      </c>
      <c r="BF97" s="247">
        <f>IF(N97="snížená",J97,0)</f>
        <v>0</v>
      </c>
      <c r="BG97" s="247">
        <f>IF(N97="zákl. přenesená",J97,0)</f>
        <v>0</v>
      </c>
      <c r="BH97" s="247">
        <f>IF(N97="sníž. přenesená",J97,0)</f>
        <v>0</v>
      </c>
      <c r="BI97" s="247">
        <f>IF(N97="nulová",J97,0)</f>
        <v>0</v>
      </c>
      <c r="BJ97" s="24" t="s">
        <v>81</v>
      </c>
      <c r="BK97" s="247">
        <f>ROUND(I97*H97,2)</f>
        <v>0</v>
      </c>
      <c r="BL97" s="24" t="s">
        <v>1626</v>
      </c>
      <c r="BM97" s="24" t="s">
        <v>2021</v>
      </c>
    </row>
    <row r="98" s="1" customFormat="1" ht="16.5" customHeight="1">
      <c r="B98" s="46"/>
      <c r="C98" s="236" t="s">
        <v>94</v>
      </c>
      <c r="D98" s="236" t="s">
        <v>202</v>
      </c>
      <c r="E98" s="237" t="s">
        <v>2022</v>
      </c>
      <c r="F98" s="238" t="s">
        <v>2023</v>
      </c>
      <c r="G98" s="239" t="s">
        <v>498</v>
      </c>
      <c r="H98" s="240">
        <v>1</v>
      </c>
      <c r="I98" s="241"/>
      <c r="J98" s="242">
        <f>ROUND(I98*H98,2)</f>
        <v>0</v>
      </c>
      <c r="K98" s="238" t="s">
        <v>206</v>
      </c>
      <c r="L98" s="72"/>
      <c r="M98" s="243" t="s">
        <v>21</v>
      </c>
      <c r="N98" s="244" t="s">
        <v>45</v>
      </c>
      <c r="O98" s="47"/>
      <c r="P98" s="245">
        <f>O98*H98</f>
        <v>0</v>
      </c>
      <c r="Q98" s="245">
        <v>0</v>
      </c>
      <c r="R98" s="245">
        <f>Q98*H98</f>
        <v>0</v>
      </c>
      <c r="S98" s="245">
        <v>0</v>
      </c>
      <c r="T98" s="246">
        <f>S98*H98</f>
        <v>0</v>
      </c>
      <c r="AR98" s="24" t="s">
        <v>1626</v>
      </c>
      <c r="AT98" s="24" t="s">
        <v>202</v>
      </c>
      <c r="AU98" s="24" t="s">
        <v>83</v>
      </c>
      <c r="AY98" s="24" t="s">
        <v>200</v>
      </c>
      <c r="BE98" s="247">
        <f>IF(N98="základní",J98,0)</f>
        <v>0</v>
      </c>
      <c r="BF98" s="247">
        <f>IF(N98="snížená",J98,0)</f>
        <v>0</v>
      </c>
      <c r="BG98" s="247">
        <f>IF(N98="zákl. přenesená",J98,0)</f>
        <v>0</v>
      </c>
      <c r="BH98" s="247">
        <f>IF(N98="sníž. přenesená",J98,0)</f>
        <v>0</v>
      </c>
      <c r="BI98" s="247">
        <f>IF(N98="nulová",J98,0)</f>
        <v>0</v>
      </c>
      <c r="BJ98" s="24" t="s">
        <v>81</v>
      </c>
      <c r="BK98" s="247">
        <f>ROUND(I98*H98,2)</f>
        <v>0</v>
      </c>
      <c r="BL98" s="24" t="s">
        <v>1626</v>
      </c>
      <c r="BM98" s="24" t="s">
        <v>2024</v>
      </c>
    </row>
    <row r="99" s="1" customFormat="1" ht="16.5" customHeight="1">
      <c r="B99" s="46"/>
      <c r="C99" s="236" t="s">
        <v>207</v>
      </c>
      <c r="D99" s="236" t="s">
        <v>202</v>
      </c>
      <c r="E99" s="237" t="s">
        <v>2025</v>
      </c>
      <c r="F99" s="238" t="s">
        <v>2026</v>
      </c>
      <c r="G99" s="239" t="s">
        <v>498</v>
      </c>
      <c r="H99" s="240">
        <v>1</v>
      </c>
      <c r="I99" s="241"/>
      <c r="J99" s="242">
        <f>ROUND(I99*H99,2)</f>
        <v>0</v>
      </c>
      <c r="K99" s="238" t="s">
        <v>206</v>
      </c>
      <c r="L99" s="72"/>
      <c r="M99" s="243" t="s">
        <v>21</v>
      </c>
      <c r="N99" s="244" t="s">
        <v>45</v>
      </c>
      <c r="O99" s="47"/>
      <c r="P99" s="245">
        <f>O99*H99</f>
        <v>0</v>
      </c>
      <c r="Q99" s="245">
        <v>0</v>
      </c>
      <c r="R99" s="245">
        <f>Q99*H99</f>
        <v>0</v>
      </c>
      <c r="S99" s="245">
        <v>0</v>
      </c>
      <c r="T99" s="246">
        <f>S99*H99</f>
        <v>0</v>
      </c>
      <c r="AR99" s="24" t="s">
        <v>1626</v>
      </c>
      <c r="AT99" s="24" t="s">
        <v>202</v>
      </c>
      <c r="AU99" s="24" t="s">
        <v>83</v>
      </c>
      <c r="AY99" s="24" t="s">
        <v>200</v>
      </c>
      <c r="BE99" s="247">
        <f>IF(N99="základní",J99,0)</f>
        <v>0</v>
      </c>
      <c r="BF99" s="247">
        <f>IF(N99="snížená",J99,0)</f>
        <v>0</v>
      </c>
      <c r="BG99" s="247">
        <f>IF(N99="zákl. přenesená",J99,0)</f>
        <v>0</v>
      </c>
      <c r="BH99" s="247">
        <f>IF(N99="sníž. přenesená",J99,0)</f>
        <v>0</v>
      </c>
      <c r="BI99" s="247">
        <f>IF(N99="nulová",J99,0)</f>
        <v>0</v>
      </c>
      <c r="BJ99" s="24" t="s">
        <v>81</v>
      </c>
      <c r="BK99" s="247">
        <f>ROUND(I99*H99,2)</f>
        <v>0</v>
      </c>
      <c r="BL99" s="24" t="s">
        <v>1626</v>
      </c>
      <c r="BM99" s="24" t="s">
        <v>2027</v>
      </c>
    </row>
    <row r="100" s="1" customFormat="1" ht="16.5" customHeight="1">
      <c r="B100" s="46"/>
      <c r="C100" s="236" t="s">
        <v>217</v>
      </c>
      <c r="D100" s="236" t="s">
        <v>202</v>
      </c>
      <c r="E100" s="237" t="s">
        <v>2028</v>
      </c>
      <c r="F100" s="238" t="s">
        <v>2029</v>
      </c>
      <c r="G100" s="239" t="s">
        <v>498</v>
      </c>
      <c r="H100" s="240">
        <v>1</v>
      </c>
      <c r="I100" s="241"/>
      <c r="J100" s="242">
        <f>ROUND(I100*H100,2)</f>
        <v>0</v>
      </c>
      <c r="K100" s="238" t="s">
        <v>206</v>
      </c>
      <c r="L100" s="72"/>
      <c r="M100" s="243" t="s">
        <v>21</v>
      </c>
      <c r="N100" s="244" t="s">
        <v>45</v>
      </c>
      <c r="O100" s="47"/>
      <c r="P100" s="245">
        <f>O100*H100</f>
        <v>0</v>
      </c>
      <c r="Q100" s="245">
        <v>0</v>
      </c>
      <c r="R100" s="245">
        <f>Q100*H100</f>
        <v>0</v>
      </c>
      <c r="S100" s="245">
        <v>0</v>
      </c>
      <c r="T100" s="246">
        <f>S100*H100</f>
        <v>0</v>
      </c>
      <c r="AR100" s="24" t="s">
        <v>1626</v>
      </c>
      <c r="AT100" s="24" t="s">
        <v>202</v>
      </c>
      <c r="AU100" s="24" t="s">
        <v>83</v>
      </c>
      <c r="AY100" s="24" t="s">
        <v>200</v>
      </c>
      <c r="BE100" s="247">
        <f>IF(N100="základní",J100,0)</f>
        <v>0</v>
      </c>
      <c r="BF100" s="247">
        <f>IF(N100="snížená",J100,0)</f>
        <v>0</v>
      </c>
      <c r="BG100" s="247">
        <f>IF(N100="zákl. přenesená",J100,0)</f>
        <v>0</v>
      </c>
      <c r="BH100" s="247">
        <f>IF(N100="sníž. přenesená",J100,0)</f>
        <v>0</v>
      </c>
      <c r="BI100" s="247">
        <f>IF(N100="nulová",J100,0)</f>
        <v>0</v>
      </c>
      <c r="BJ100" s="24" t="s">
        <v>81</v>
      </c>
      <c r="BK100" s="247">
        <f>ROUND(I100*H100,2)</f>
        <v>0</v>
      </c>
      <c r="BL100" s="24" t="s">
        <v>1626</v>
      </c>
      <c r="BM100" s="24" t="s">
        <v>2030</v>
      </c>
    </row>
    <row r="101" s="1" customFormat="1" ht="16.5" customHeight="1">
      <c r="B101" s="46"/>
      <c r="C101" s="236" t="s">
        <v>213</v>
      </c>
      <c r="D101" s="236" t="s">
        <v>202</v>
      </c>
      <c r="E101" s="237" t="s">
        <v>2031</v>
      </c>
      <c r="F101" s="238" t="s">
        <v>2032</v>
      </c>
      <c r="G101" s="239" t="s">
        <v>498</v>
      </c>
      <c r="H101" s="240">
        <v>1</v>
      </c>
      <c r="I101" s="241"/>
      <c r="J101" s="242">
        <f>ROUND(I101*H101,2)</f>
        <v>0</v>
      </c>
      <c r="K101" s="238" t="s">
        <v>206</v>
      </c>
      <c r="L101" s="72"/>
      <c r="M101" s="243" t="s">
        <v>21</v>
      </c>
      <c r="N101" s="244" t="s">
        <v>45</v>
      </c>
      <c r="O101" s="47"/>
      <c r="P101" s="245">
        <f>O101*H101</f>
        <v>0</v>
      </c>
      <c r="Q101" s="245">
        <v>0</v>
      </c>
      <c r="R101" s="245">
        <f>Q101*H101</f>
        <v>0</v>
      </c>
      <c r="S101" s="245">
        <v>0</v>
      </c>
      <c r="T101" s="246">
        <f>S101*H101</f>
        <v>0</v>
      </c>
      <c r="AR101" s="24" t="s">
        <v>1626</v>
      </c>
      <c r="AT101" s="24" t="s">
        <v>202</v>
      </c>
      <c r="AU101" s="24" t="s">
        <v>83</v>
      </c>
      <c r="AY101" s="24" t="s">
        <v>200</v>
      </c>
      <c r="BE101" s="247">
        <f>IF(N101="základní",J101,0)</f>
        <v>0</v>
      </c>
      <c r="BF101" s="247">
        <f>IF(N101="snížená",J101,0)</f>
        <v>0</v>
      </c>
      <c r="BG101" s="247">
        <f>IF(N101="zákl. přenesená",J101,0)</f>
        <v>0</v>
      </c>
      <c r="BH101" s="247">
        <f>IF(N101="sníž. přenesená",J101,0)</f>
        <v>0</v>
      </c>
      <c r="BI101" s="247">
        <f>IF(N101="nulová",J101,0)</f>
        <v>0</v>
      </c>
      <c r="BJ101" s="24" t="s">
        <v>81</v>
      </c>
      <c r="BK101" s="247">
        <f>ROUND(I101*H101,2)</f>
        <v>0</v>
      </c>
      <c r="BL101" s="24" t="s">
        <v>1626</v>
      </c>
      <c r="BM101" s="24" t="s">
        <v>2033</v>
      </c>
    </row>
    <row r="102" s="1" customFormat="1" ht="16.5" customHeight="1">
      <c r="B102" s="46"/>
      <c r="C102" s="236" t="s">
        <v>216</v>
      </c>
      <c r="D102" s="236" t="s">
        <v>202</v>
      </c>
      <c r="E102" s="237" t="s">
        <v>2034</v>
      </c>
      <c r="F102" s="238" t="s">
        <v>2035</v>
      </c>
      <c r="G102" s="239" t="s">
        <v>498</v>
      </c>
      <c r="H102" s="240">
        <v>1</v>
      </c>
      <c r="I102" s="241"/>
      <c r="J102" s="242">
        <f>ROUND(I102*H102,2)</f>
        <v>0</v>
      </c>
      <c r="K102" s="238" t="s">
        <v>206</v>
      </c>
      <c r="L102" s="72"/>
      <c r="M102" s="243" t="s">
        <v>21</v>
      </c>
      <c r="N102" s="281" t="s">
        <v>45</v>
      </c>
      <c r="O102" s="282"/>
      <c r="P102" s="283">
        <f>O102*H102</f>
        <v>0</v>
      </c>
      <c r="Q102" s="283">
        <v>0</v>
      </c>
      <c r="R102" s="283">
        <f>Q102*H102</f>
        <v>0</v>
      </c>
      <c r="S102" s="283">
        <v>0</v>
      </c>
      <c r="T102" s="284">
        <f>S102*H102</f>
        <v>0</v>
      </c>
      <c r="AR102" s="24" t="s">
        <v>1626</v>
      </c>
      <c r="AT102" s="24" t="s">
        <v>202</v>
      </c>
      <c r="AU102" s="24" t="s">
        <v>83</v>
      </c>
      <c r="AY102" s="24" t="s">
        <v>200</v>
      </c>
      <c r="BE102" s="247">
        <f>IF(N102="základní",J102,0)</f>
        <v>0</v>
      </c>
      <c r="BF102" s="247">
        <f>IF(N102="snížená",J102,0)</f>
        <v>0</v>
      </c>
      <c r="BG102" s="247">
        <f>IF(N102="zákl. přenesená",J102,0)</f>
        <v>0</v>
      </c>
      <c r="BH102" s="247">
        <f>IF(N102="sníž. přenesená",J102,0)</f>
        <v>0</v>
      </c>
      <c r="BI102" s="247">
        <f>IF(N102="nulová",J102,0)</f>
        <v>0</v>
      </c>
      <c r="BJ102" s="24" t="s">
        <v>81</v>
      </c>
      <c r="BK102" s="247">
        <f>ROUND(I102*H102,2)</f>
        <v>0</v>
      </c>
      <c r="BL102" s="24" t="s">
        <v>1626</v>
      </c>
      <c r="BM102" s="24" t="s">
        <v>2036</v>
      </c>
    </row>
    <row r="103" s="1" customFormat="1" ht="6.96" customHeight="1">
      <c r="B103" s="67"/>
      <c r="C103" s="68"/>
      <c r="D103" s="68"/>
      <c r="E103" s="68"/>
      <c r="F103" s="68"/>
      <c r="G103" s="68"/>
      <c r="H103" s="68"/>
      <c r="I103" s="179"/>
      <c r="J103" s="68"/>
      <c r="K103" s="68"/>
      <c r="L103" s="72"/>
    </row>
  </sheetData>
  <sheetProtection sheet="1" autoFilter="0" formatColumns="0" formatRows="0" objects="1" scenarios="1" spinCount="100000" saltValue="A8R1/6wtJnDakcsOFTSUWMaNJuX3zdazc49FKDGGp0PHPiFbkXotPcAmzch4R1ZDpULKlEg64mHWFaa1SFBhZg==" hashValue="i975vs7TyDrRabko+i6OPmSchMhIYMZnm4Xk+rh5DvdjVvtZP56//BKKE9MrqdsbmPF4Xe0BPFLlt6roL+tl4A==" algorithmName="SHA-512" password="CC35"/>
  <autoFilter ref="C90:K102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7:H77"/>
    <mergeCell ref="E81:H81"/>
    <mergeCell ref="E79:H79"/>
    <mergeCell ref="E83:H83"/>
    <mergeCell ref="G1:H1"/>
    <mergeCell ref="L2:V2"/>
  </mergeCells>
  <hyperlinks>
    <hyperlink ref="F1:G1" location="C2" display="1) Krycí list soupisu"/>
    <hyperlink ref="G1:H1" location="C62" display="2) Rekapitulace"/>
    <hyperlink ref="J1" location="C9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50"/>
      <c r="C1" s="150"/>
      <c r="D1" s="151" t="s">
        <v>1</v>
      </c>
      <c r="E1" s="150"/>
      <c r="F1" s="152" t="s">
        <v>151</v>
      </c>
      <c r="G1" s="152" t="s">
        <v>152</v>
      </c>
      <c r="H1" s="152"/>
      <c r="I1" s="153"/>
      <c r="J1" s="152" t="s">
        <v>153</v>
      </c>
      <c r="K1" s="151" t="s">
        <v>154</v>
      </c>
      <c r="L1" s="152" t="s">
        <v>155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135</v>
      </c>
    </row>
    <row r="3" ht="6.96" customHeight="1">
      <c r="B3" s="25"/>
      <c r="C3" s="26"/>
      <c r="D3" s="26"/>
      <c r="E3" s="26"/>
      <c r="F3" s="26"/>
      <c r="G3" s="26"/>
      <c r="H3" s="26"/>
      <c r="I3" s="154"/>
      <c r="J3" s="26"/>
      <c r="K3" s="27"/>
      <c r="AT3" s="24" t="s">
        <v>83</v>
      </c>
    </row>
    <row r="4" ht="36.96" customHeight="1">
      <c r="B4" s="28"/>
      <c r="C4" s="29"/>
      <c r="D4" s="30" t="s">
        <v>156</v>
      </c>
      <c r="E4" s="29"/>
      <c r="F4" s="29"/>
      <c r="G4" s="29"/>
      <c r="H4" s="29"/>
      <c r="I4" s="155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5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5"/>
      <c r="J6" s="29"/>
      <c r="K6" s="31"/>
    </row>
    <row r="7" ht="16.5" customHeight="1">
      <c r="B7" s="28"/>
      <c r="C7" s="29"/>
      <c r="D7" s="29"/>
      <c r="E7" s="156" t="str">
        <f>'Rekapitulace stavby'!K6</f>
        <v>Park pod Vlašským dvorem-op</v>
      </c>
      <c r="F7" s="40"/>
      <c r="G7" s="40"/>
      <c r="H7" s="40"/>
      <c r="I7" s="155"/>
      <c r="J7" s="29"/>
      <c r="K7" s="31"/>
    </row>
    <row r="8">
      <c r="B8" s="28"/>
      <c r="C8" s="29"/>
      <c r="D8" s="40" t="s">
        <v>157</v>
      </c>
      <c r="E8" s="29"/>
      <c r="F8" s="29"/>
      <c r="G8" s="29"/>
      <c r="H8" s="29"/>
      <c r="I8" s="155"/>
      <c r="J8" s="29"/>
      <c r="K8" s="31"/>
    </row>
    <row r="9" ht="16.5" customHeight="1">
      <c r="B9" s="28"/>
      <c r="C9" s="29"/>
      <c r="D9" s="29"/>
      <c r="E9" s="156" t="s">
        <v>158</v>
      </c>
      <c r="F9" s="29"/>
      <c r="G9" s="29"/>
      <c r="H9" s="29"/>
      <c r="I9" s="155"/>
      <c r="J9" s="29"/>
      <c r="K9" s="31"/>
    </row>
    <row r="10">
      <c r="B10" s="28"/>
      <c r="C10" s="29"/>
      <c r="D10" s="40" t="s">
        <v>159</v>
      </c>
      <c r="E10" s="29"/>
      <c r="F10" s="29"/>
      <c r="G10" s="29"/>
      <c r="H10" s="29"/>
      <c r="I10" s="155"/>
      <c r="J10" s="29"/>
      <c r="K10" s="31"/>
    </row>
    <row r="11" s="1" customFormat="1" ht="16.5" customHeight="1">
      <c r="B11" s="46"/>
      <c r="C11" s="47"/>
      <c r="D11" s="47"/>
      <c r="E11" s="55" t="s">
        <v>2010</v>
      </c>
      <c r="F11" s="47"/>
      <c r="G11" s="47"/>
      <c r="H11" s="47"/>
      <c r="I11" s="157"/>
      <c r="J11" s="47"/>
      <c r="K11" s="51"/>
    </row>
    <row r="12" s="1" customFormat="1">
      <c r="B12" s="46"/>
      <c r="C12" s="47"/>
      <c r="D12" s="40" t="s">
        <v>514</v>
      </c>
      <c r="E12" s="47"/>
      <c r="F12" s="47"/>
      <c r="G12" s="47"/>
      <c r="H12" s="47"/>
      <c r="I12" s="157"/>
      <c r="J12" s="47"/>
      <c r="K12" s="51"/>
    </row>
    <row r="13" s="1" customFormat="1" ht="36.96" customHeight="1">
      <c r="B13" s="46"/>
      <c r="C13" s="47"/>
      <c r="D13" s="47"/>
      <c r="E13" s="158" t="s">
        <v>2037</v>
      </c>
      <c r="F13" s="47"/>
      <c r="G13" s="47"/>
      <c r="H13" s="47"/>
      <c r="I13" s="157"/>
      <c r="J13" s="47"/>
      <c r="K13" s="51"/>
    </row>
    <row r="14" s="1" customFormat="1">
      <c r="B14" s="46"/>
      <c r="C14" s="47"/>
      <c r="D14" s="47"/>
      <c r="E14" s="47"/>
      <c r="F14" s="47"/>
      <c r="G14" s="47"/>
      <c r="H14" s="47"/>
      <c r="I14" s="157"/>
      <c r="J14" s="47"/>
      <c r="K14" s="51"/>
    </row>
    <row r="15" s="1" customFormat="1" ht="14.4" customHeight="1">
      <c r="B15" s="46"/>
      <c r="C15" s="47"/>
      <c r="D15" s="40" t="s">
        <v>20</v>
      </c>
      <c r="E15" s="47"/>
      <c r="F15" s="35" t="s">
        <v>129</v>
      </c>
      <c r="G15" s="47"/>
      <c r="H15" s="47"/>
      <c r="I15" s="159" t="s">
        <v>22</v>
      </c>
      <c r="J15" s="35" t="s">
        <v>2038</v>
      </c>
      <c r="K15" s="51"/>
    </row>
    <row r="16" s="1" customFormat="1" ht="14.4" customHeight="1">
      <c r="B16" s="46"/>
      <c r="C16" s="47"/>
      <c r="D16" s="40" t="s">
        <v>23</v>
      </c>
      <c r="E16" s="47"/>
      <c r="F16" s="35" t="s">
        <v>24</v>
      </c>
      <c r="G16" s="47"/>
      <c r="H16" s="47"/>
      <c r="I16" s="159" t="s">
        <v>25</v>
      </c>
      <c r="J16" s="160" t="str">
        <f>'Rekapitulace stavby'!AN8</f>
        <v>9. 11. 2017</v>
      </c>
      <c r="K16" s="51"/>
    </row>
    <row r="17" s="1" customFormat="1" ht="21.84" customHeight="1">
      <c r="B17" s="46"/>
      <c r="C17" s="47"/>
      <c r="D17" s="34" t="s">
        <v>2039</v>
      </c>
      <c r="E17" s="47"/>
      <c r="F17" s="298" t="s">
        <v>2040</v>
      </c>
      <c r="G17" s="47"/>
      <c r="H17" s="47"/>
      <c r="I17" s="299" t="s">
        <v>2041</v>
      </c>
      <c r="J17" s="298" t="s">
        <v>2042</v>
      </c>
      <c r="K17" s="51"/>
    </row>
    <row r="18" s="1" customFormat="1" ht="14.4" customHeight="1">
      <c r="B18" s="46"/>
      <c r="C18" s="47"/>
      <c r="D18" s="40" t="s">
        <v>27</v>
      </c>
      <c r="E18" s="47"/>
      <c r="F18" s="47"/>
      <c r="G18" s="47"/>
      <c r="H18" s="47"/>
      <c r="I18" s="159" t="s">
        <v>28</v>
      </c>
      <c r="J18" s="35" t="s">
        <v>29</v>
      </c>
      <c r="K18" s="51"/>
    </row>
    <row r="19" s="1" customFormat="1" ht="18" customHeight="1">
      <c r="B19" s="46"/>
      <c r="C19" s="47"/>
      <c r="D19" s="47"/>
      <c r="E19" s="35" t="s">
        <v>30</v>
      </c>
      <c r="F19" s="47"/>
      <c r="G19" s="47"/>
      <c r="H19" s="47"/>
      <c r="I19" s="159" t="s">
        <v>31</v>
      </c>
      <c r="J19" s="35" t="s">
        <v>32</v>
      </c>
      <c r="K19" s="51"/>
    </row>
    <row r="20" s="1" customFormat="1" ht="6.96" customHeight="1">
      <c r="B20" s="46"/>
      <c r="C20" s="47"/>
      <c r="D20" s="47"/>
      <c r="E20" s="47"/>
      <c r="F20" s="47"/>
      <c r="G20" s="47"/>
      <c r="H20" s="47"/>
      <c r="I20" s="157"/>
      <c r="J20" s="47"/>
      <c r="K20" s="51"/>
    </row>
    <row r="21" s="1" customFormat="1" ht="14.4" customHeight="1">
      <c r="B21" s="46"/>
      <c r="C21" s="47"/>
      <c r="D21" s="40" t="s">
        <v>33</v>
      </c>
      <c r="E21" s="47"/>
      <c r="F21" s="47"/>
      <c r="G21" s="47"/>
      <c r="H21" s="47"/>
      <c r="I21" s="159" t="s">
        <v>28</v>
      </c>
      <c r="J21" s="35" t="str">
        <f>IF('Rekapitulace stavby'!AN13="Vyplň údaj","",IF('Rekapitulace stavby'!AN13="","",'Rekapitulace stavby'!AN13))</f>
        <v/>
      </c>
      <c r="K21" s="51"/>
    </row>
    <row r="22" s="1" customFormat="1" ht="18" customHeight="1">
      <c r="B22" s="46"/>
      <c r="C22" s="47"/>
      <c r="D22" s="47"/>
      <c r="E22" s="35" t="str">
        <f>IF('Rekapitulace stavby'!E14="Vyplň údaj","",IF('Rekapitulace stavby'!E14="","",'Rekapitulace stavby'!E14))</f>
        <v/>
      </c>
      <c r="F22" s="47"/>
      <c r="G22" s="47"/>
      <c r="H22" s="47"/>
      <c r="I22" s="159" t="s">
        <v>31</v>
      </c>
      <c r="J22" s="35" t="str">
        <f>IF('Rekapitulace stavby'!AN14="Vyplň údaj","",IF('Rekapitulace stavby'!AN14="","",'Rekapitulace stavby'!AN14))</f>
        <v/>
      </c>
      <c r="K22" s="51"/>
    </row>
    <row r="23" s="1" customFormat="1" ht="6.96" customHeight="1">
      <c r="B23" s="46"/>
      <c r="C23" s="47"/>
      <c r="D23" s="47"/>
      <c r="E23" s="47"/>
      <c r="F23" s="47"/>
      <c r="G23" s="47"/>
      <c r="H23" s="47"/>
      <c r="I23" s="157"/>
      <c r="J23" s="47"/>
      <c r="K23" s="51"/>
    </row>
    <row r="24" s="1" customFormat="1" ht="14.4" customHeight="1">
      <c r="B24" s="46"/>
      <c r="C24" s="47"/>
      <c r="D24" s="40" t="s">
        <v>35</v>
      </c>
      <c r="E24" s="47"/>
      <c r="F24" s="47"/>
      <c r="G24" s="47"/>
      <c r="H24" s="47"/>
      <c r="I24" s="159" t="s">
        <v>28</v>
      </c>
      <c r="J24" s="35" t="str">
        <f>IF('Rekapitulace stavby'!AN16="","",'Rekapitulace stavby'!AN16)</f>
        <v/>
      </c>
      <c r="K24" s="51"/>
    </row>
    <row r="25" s="1" customFormat="1" ht="18" customHeight="1">
      <c r="B25" s="46"/>
      <c r="C25" s="47"/>
      <c r="D25" s="47"/>
      <c r="E25" s="35" t="str">
        <f>IF('Rekapitulace stavby'!E17="","",'Rekapitulace stavby'!E17)</f>
        <v xml:space="preserve"> </v>
      </c>
      <c r="F25" s="47"/>
      <c r="G25" s="47"/>
      <c r="H25" s="47"/>
      <c r="I25" s="159" t="s">
        <v>31</v>
      </c>
      <c r="J25" s="35" t="str">
        <f>IF('Rekapitulace stavby'!AN17="","",'Rekapitulace stavby'!AN17)</f>
        <v/>
      </c>
      <c r="K25" s="51"/>
    </row>
    <row r="26" s="1" customFormat="1" ht="6.96" customHeight="1">
      <c r="B26" s="46"/>
      <c r="C26" s="47"/>
      <c r="D26" s="47"/>
      <c r="E26" s="47"/>
      <c r="F26" s="47"/>
      <c r="G26" s="47"/>
      <c r="H26" s="47"/>
      <c r="I26" s="157"/>
      <c r="J26" s="47"/>
      <c r="K26" s="51"/>
    </row>
    <row r="27" s="1" customFormat="1" ht="14.4" customHeight="1">
      <c r="B27" s="46"/>
      <c r="C27" s="47"/>
      <c r="D27" s="40" t="s">
        <v>38</v>
      </c>
      <c r="E27" s="47"/>
      <c r="F27" s="47"/>
      <c r="G27" s="47"/>
      <c r="H27" s="47"/>
      <c r="I27" s="157"/>
      <c r="J27" s="47"/>
      <c r="K27" s="51"/>
    </row>
    <row r="28" s="7" customFormat="1" ht="71.25" customHeight="1">
      <c r="B28" s="161"/>
      <c r="C28" s="162"/>
      <c r="D28" s="162"/>
      <c r="E28" s="44" t="s">
        <v>39</v>
      </c>
      <c r="F28" s="44"/>
      <c r="G28" s="44"/>
      <c r="H28" s="44"/>
      <c r="I28" s="163"/>
      <c r="J28" s="162"/>
      <c r="K28" s="164"/>
    </row>
    <row r="29" s="1" customFormat="1" ht="6.96" customHeight="1">
      <c r="B29" s="46"/>
      <c r="C29" s="47"/>
      <c r="D29" s="47"/>
      <c r="E29" s="47"/>
      <c r="F29" s="47"/>
      <c r="G29" s="47"/>
      <c r="H29" s="47"/>
      <c r="I29" s="157"/>
      <c r="J29" s="47"/>
      <c r="K29" s="51"/>
    </row>
    <row r="30" s="1" customFormat="1" ht="6.96" customHeight="1">
      <c r="B30" s="46"/>
      <c r="C30" s="47"/>
      <c r="D30" s="106"/>
      <c r="E30" s="106"/>
      <c r="F30" s="106"/>
      <c r="G30" s="106"/>
      <c r="H30" s="106"/>
      <c r="I30" s="165"/>
      <c r="J30" s="106"/>
      <c r="K30" s="166"/>
    </row>
    <row r="31" s="1" customFormat="1" ht="25.44" customHeight="1">
      <c r="B31" s="46"/>
      <c r="C31" s="47"/>
      <c r="D31" s="167" t="s">
        <v>40</v>
      </c>
      <c r="E31" s="47"/>
      <c r="F31" s="47"/>
      <c r="G31" s="47"/>
      <c r="H31" s="47"/>
      <c r="I31" s="157"/>
      <c r="J31" s="168">
        <f>ROUND(J96,2)</f>
        <v>0</v>
      </c>
      <c r="K31" s="51"/>
    </row>
    <row r="32" s="1" customFormat="1" ht="6.96" customHeight="1">
      <c r="B32" s="46"/>
      <c r="C32" s="47"/>
      <c r="D32" s="106"/>
      <c r="E32" s="106"/>
      <c r="F32" s="106"/>
      <c r="G32" s="106"/>
      <c r="H32" s="106"/>
      <c r="I32" s="165"/>
      <c r="J32" s="106"/>
      <c r="K32" s="166"/>
    </row>
    <row r="33" s="1" customFormat="1" ht="14.4" customHeight="1">
      <c r="B33" s="46"/>
      <c r="C33" s="47"/>
      <c r="D33" s="47"/>
      <c r="E33" s="47"/>
      <c r="F33" s="52" t="s">
        <v>42</v>
      </c>
      <c r="G33" s="47"/>
      <c r="H33" s="47"/>
      <c r="I33" s="169" t="s">
        <v>41</v>
      </c>
      <c r="J33" s="52" t="s">
        <v>43</v>
      </c>
      <c r="K33" s="51"/>
    </row>
    <row r="34" s="1" customFormat="1" ht="14.4" customHeight="1">
      <c r="B34" s="46"/>
      <c r="C34" s="47"/>
      <c r="D34" s="55" t="s">
        <v>44</v>
      </c>
      <c r="E34" s="55" t="s">
        <v>45</v>
      </c>
      <c r="F34" s="170">
        <f>ROUND(SUM(BE96:BE131), 2)</f>
        <v>0</v>
      </c>
      <c r="G34" s="47"/>
      <c r="H34" s="47"/>
      <c r="I34" s="171">
        <v>0.20999999999999999</v>
      </c>
      <c r="J34" s="170">
        <f>ROUND(ROUND((SUM(BE96:BE131)), 2)*I34, 2)</f>
        <v>0</v>
      </c>
      <c r="K34" s="51"/>
    </row>
    <row r="35" s="1" customFormat="1" ht="14.4" customHeight="1">
      <c r="B35" s="46"/>
      <c r="C35" s="47"/>
      <c r="D35" s="47"/>
      <c r="E35" s="55" t="s">
        <v>46</v>
      </c>
      <c r="F35" s="170">
        <f>ROUND(SUM(BF96:BF131), 2)</f>
        <v>0</v>
      </c>
      <c r="G35" s="47"/>
      <c r="H35" s="47"/>
      <c r="I35" s="171">
        <v>0.14999999999999999</v>
      </c>
      <c r="J35" s="170">
        <f>ROUND(ROUND((SUM(BF96:BF131)), 2)*I35, 2)</f>
        <v>0</v>
      </c>
      <c r="K35" s="51"/>
    </row>
    <row r="36" hidden="1" s="1" customFormat="1" ht="14.4" customHeight="1">
      <c r="B36" s="46"/>
      <c r="C36" s="47"/>
      <c r="D36" s="47"/>
      <c r="E36" s="55" t="s">
        <v>47</v>
      </c>
      <c r="F36" s="170">
        <f>ROUND(SUM(BG96:BG131), 2)</f>
        <v>0</v>
      </c>
      <c r="G36" s="47"/>
      <c r="H36" s="47"/>
      <c r="I36" s="171">
        <v>0.20999999999999999</v>
      </c>
      <c r="J36" s="170">
        <v>0</v>
      </c>
      <c r="K36" s="51"/>
    </row>
    <row r="37" hidden="1" s="1" customFormat="1" ht="14.4" customHeight="1">
      <c r="B37" s="46"/>
      <c r="C37" s="47"/>
      <c r="D37" s="47"/>
      <c r="E37" s="55" t="s">
        <v>48</v>
      </c>
      <c r="F37" s="170">
        <f>ROUND(SUM(BH96:BH131), 2)</f>
        <v>0</v>
      </c>
      <c r="G37" s="47"/>
      <c r="H37" s="47"/>
      <c r="I37" s="171">
        <v>0.14999999999999999</v>
      </c>
      <c r="J37" s="170">
        <v>0</v>
      </c>
      <c r="K37" s="51"/>
    </row>
    <row r="38" hidden="1" s="1" customFormat="1" ht="14.4" customHeight="1">
      <c r="B38" s="46"/>
      <c r="C38" s="47"/>
      <c r="D38" s="47"/>
      <c r="E38" s="55" t="s">
        <v>49</v>
      </c>
      <c r="F38" s="170">
        <f>ROUND(SUM(BI96:BI131), 2)</f>
        <v>0</v>
      </c>
      <c r="G38" s="47"/>
      <c r="H38" s="47"/>
      <c r="I38" s="171">
        <v>0</v>
      </c>
      <c r="J38" s="170">
        <v>0</v>
      </c>
      <c r="K38" s="51"/>
    </row>
    <row r="39" s="1" customFormat="1" ht="6.96" customHeight="1">
      <c r="B39" s="46"/>
      <c r="C39" s="47"/>
      <c r="D39" s="47"/>
      <c r="E39" s="47"/>
      <c r="F39" s="47"/>
      <c r="G39" s="47"/>
      <c r="H39" s="47"/>
      <c r="I39" s="157"/>
      <c r="J39" s="47"/>
      <c r="K39" s="51"/>
    </row>
    <row r="40" s="1" customFormat="1" ht="25.44" customHeight="1">
      <c r="B40" s="46"/>
      <c r="C40" s="172"/>
      <c r="D40" s="173" t="s">
        <v>50</v>
      </c>
      <c r="E40" s="98"/>
      <c r="F40" s="98"/>
      <c r="G40" s="174" t="s">
        <v>51</v>
      </c>
      <c r="H40" s="175" t="s">
        <v>52</v>
      </c>
      <c r="I40" s="176"/>
      <c r="J40" s="177">
        <f>SUM(J31:J38)</f>
        <v>0</v>
      </c>
      <c r="K40" s="178"/>
    </row>
    <row r="41" s="1" customFormat="1" ht="14.4" customHeight="1">
      <c r="B41" s="67"/>
      <c r="C41" s="68"/>
      <c r="D41" s="68"/>
      <c r="E41" s="68"/>
      <c r="F41" s="68"/>
      <c r="G41" s="68"/>
      <c r="H41" s="68"/>
      <c r="I41" s="179"/>
      <c r="J41" s="68"/>
      <c r="K41" s="69"/>
    </row>
    <row r="45" s="1" customFormat="1" ht="6.96" customHeight="1">
      <c r="B45" s="180"/>
      <c r="C45" s="181"/>
      <c r="D45" s="181"/>
      <c r="E45" s="181"/>
      <c r="F45" s="181"/>
      <c r="G45" s="181"/>
      <c r="H45" s="181"/>
      <c r="I45" s="182"/>
      <c r="J45" s="181"/>
      <c r="K45" s="183"/>
    </row>
    <row r="46" s="1" customFormat="1" ht="36.96" customHeight="1">
      <c r="B46" s="46"/>
      <c r="C46" s="30" t="s">
        <v>161</v>
      </c>
      <c r="D46" s="47"/>
      <c r="E46" s="47"/>
      <c r="F46" s="47"/>
      <c r="G46" s="47"/>
      <c r="H46" s="47"/>
      <c r="I46" s="157"/>
      <c r="J46" s="47"/>
      <c r="K46" s="51"/>
    </row>
    <row r="47" s="1" customFormat="1" ht="6.96" customHeight="1">
      <c r="B47" s="46"/>
      <c r="C47" s="47"/>
      <c r="D47" s="47"/>
      <c r="E47" s="47"/>
      <c r="F47" s="47"/>
      <c r="G47" s="47"/>
      <c r="H47" s="47"/>
      <c r="I47" s="157"/>
      <c r="J47" s="47"/>
      <c r="K47" s="51"/>
    </row>
    <row r="48" s="1" customFormat="1" ht="14.4" customHeight="1">
      <c r="B48" s="46"/>
      <c r="C48" s="40" t="s">
        <v>18</v>
      </c>
      <c r="D48" s="47"/>
      <c r="E48" s="47"/>
      <c r="F48" s="47"/>
      <c r="G48" s="47"/>
      <c r="H48" s="47"/>
      <c r="I48" s="157"/>
      <c r="J48" s="47"/>
      <c r="K48" s="51"/>
    </row>
    <row r="49" s="1" customFormat="1" ht="16.5" customHeight="1">
      <c r="B49" s="46"/>
      <c r="C49" s="47"/>
      <c r="D49" s="47"/>
      <c r="E49" s="156" t="str">
        <f>E7</f>
        <v>Park pod Vlašským dvorem-op</v>
      </c>
      <c r="F49" s="40"/>
      <c r="G49" s="40"/>
      <c r="H49" s="40"/>
      <c r="I49" s="157"/>
      <c r="J49" s="47"/>
      <c r="K49" s="51"/>
    </row>
    <row r="50">
      <c r="B50" s="28"/>
      <c r="C50" s="40" t="s">
        <v>157</v>
      </c>
      <c r="D50" s="29"/>
      <c r="E50" s="29"/>
      <c r="F50" s="29"/>
      <c r="G50" s="29"/>
      <c r="H50" s="29"/>
      <c r="I50" s="155"/>
      <c r="J50" s="29"/>
      <c r="K50" s="31"/>
    </row>
    <row r="51" ht="16.5" customHeight="1">
      <c r="B51" s="28"/>
      <c r="C51" s="29"/>
      <c r="D51" s="29"/>
      <c r="E51" s="156" t="s">
        <v>158</v>
      </c>
      <c r="F51" s="29"/>
      <c r="G51" s="29"/>
      <c r="H51" s="29"/>
      <c r="I51" s="155"/>
      <c r="J51" s="29"/>
      <c r="K51" s="31"/>
    </row>
    <row r="52">
      <c r="B52" s="28"/>
      <c r="C52" s="40" t="s">
        <v>159</v>
      </c>
      <c r="D52" s="29"/>
      <c r="E52" s="29"/>
      <c r="F52" s="29"/>
      <c r="G52" s="29"/>
      <c r="H52" s="29"/>
      <c r="I52" s="155"/>
      <c r="J52" s="29"/>
      <c r="K52" s="31"/>
    </row>
    <row r="53" s="1" customFormat="1" ht="16.5" customHeight="1">
      <c r="B53" s="46"/>
      <c r="C53" s="47"/>
      <c r="D53" s="47"/>
      <c r="E53" s="55" t="s">
        <v>2010</v>
      </c>
      <c r="F53" s="47"/>
      <c r="G53" s="47"/>
      <c r="H53" s="47"/>
      <c r="I53" s="157"/>
      <c r="J53" s="47"/>
      <c r="K53" s="51"/>
    </row>
    <row r="54" s="1" customFormat="1" ht="14.4" customHeight="1">
      <c r="B54" s="46"/>
      <c r="C54" s="40" t="s">
        <v>514</v>
      </c>
      <c r="D54" s="47"/>
      <c r="E54" s="47"/>
      <c r="F54" s="47"/>
      <c r="G54" s="47"/>
      <c r="H54" s="47"/>
      <c r="I54" s="157"/>
      <c r="J54" s="47"/>
      <c r="K54" s="51"/>
    </row>
    <row r="55" s="1" customFormat="1" ht="17.25" customHeight="1">
      <c r="B55" s="46"/>
      <c r="C55" s="47"/>
      <c r="D55" s="47"/>
      <c r="E55" s="158" t="str">
        <f>E13</f>
        <v>07201 - Opěrná zeď 19a</v>
      </c>
      <c r="F55" s="47"/>
      <c r="G55" s="47"/>
      <c r="H55" s="47"/>
      <c r="I55" s="157"/>
      <c r="J55" s="47"/>
      <c r="K55" s="51"/>
    </row>
    <row r="56" s="1" customFormat="1" ht="6.96" customHeight="1">
      <c r="B56" s="46"/>
      <c r="C56" s="47"/>
      <c r="D56" s="47"/>
      <c r="E56" s="47"/>
      <c r="F56" s="47"/>
      <c r="G56" s="47"/>
      <c r="H56" s="47"/>
      <c r="I56" s="157"/>
      <c r="J56" s="47"/>
      <c r="K56" s="51"/>
    </row>
    <row r="57" s="1" customFormat="1" ht="18" customHeight="1">
      <c r="B57" s="46"/>
      <c r="C57" s="40" t="s">
        <v>23</v>
      </c>
      <c r="D57" s="47"/>
      <c r="E57" s="47"/>
      <c r="F57" s="35" t="str">
        <f>F16</f>
        <v>Kutná Hora</v>
      </c>
      <c r="G57" s="47"/>
      <c r="H57" s="47"/>
      <c r="I57" s="159" t="s">
        <v>25</v>
      </c>
      <c r="J57" s="160" t="str">
        <f>IF(J16="","",J16)</f>
        <v>9. 11. 2017</v>
      </c>
      <c r="K57" s="51"/>
    </row>
    <row r="58" s="1" customFormat="1" ht="6.96" customHeight="1">
      <c r="B58" s="46"/>
      <c r="C58" s="47"/>
      <c r="D58" s="47"/>
      <c r="E58" s="47"/>
      <c r="F58" s="47"/>
      <c r="G58" s="47"/>
      <c r="H58" s="47"/>
      <c r="I58" s="157"/>
      <c r="J58" s="47"/>
      <c r="K58" s="51"/>
    </row>
    <row r="59" s="1" customFormat="1">
      <c r="B59" s="46"/>
      <c r="C59" s="40" t="s">
        <v>27</v>
      </c>
      <c r="D59" s="47"/>
      <c r="E59" s="47"/>
      <c r="F59" s="35" t="str">
        <f>E19</f>
        <v>Město Kutná Hora, Havlíčkovo nám. 552</v>
      </c>
      <c r="G59" s="47"/>
      <c r="H59" s="47"/>
      <c r="I59" s="159" t="s">
        <v>35</v>
      </c>
      <c r="J59" s="44" t="str">
        <f>E25</f>
        <v xml:space="preserve"> </v>
      </c>
      <c r="K59" s="51"/>
    </row>
    <row r="60" s="1" customFormat="1" ht="14.4" customHeight="1">
      <c r="B60" s="46"/>
      <c r="C60" s="40" t="s">
        <v>33</v>
      </c>
      <c r="D60" s="47"/>
      <c r="E60" s="47"/>
      <c r="F60" s="35" t="str">
        <f>IF(E22="","",E22)</f>
        <v/>
      </c>
      <c r="G60" s="47"/>
      <c r="H60" s="47"/>
      <c r="I60" s="157"/>
      <c r="J60" s="184"/>
      <c r="K60" s="51"/>
    </row>
    <row r="61" s="1" customFormat="1" ht="10.32" customHeight="1">
      <c r="B61" s="46"/>
      <c r="C61" s="47"/>
      <c r="D61" s="47"/>
      <c r="E61" s="47"/>
      <c r="F61" s="47"/>
      <c r="G61" s="47"/>
      <c r="H61" s="47"/>
      <c r="I61" s="157"/>
      <c r="J61" s="47"/>
      <c r="K61" s="51"/>
    </row>
    <row r="62" s="1" customFormat="1" ht="29.28" customHeight="1">
      <c r="B62" s="46"/>
      <c r="C62" s="185" t="s">
        <v>162</v>
      </c>
      <c r="D62" s="172"/>
      <c r="E62" s="172"/>
      <c r="F62" s="172"/>
      <c r="G62" s="172"/>
      <c r="H62" s="172"/>
      <c r="I62" s="186"/>
      <c r="J62" s="187" t="s">
        <v>163</v>
      </c>
      <c r="K62" s="188"/>
    </row>
    <row r="63" s="1" customFormat="1" ht="10.32" customHeight="1">
      <c r="B63" s="46"/>
      <c r="C63" s="47"/>
      <c r="D63" s="47"/>
      <c r="E63" s="47"/>
      <c r="F63" s="47"/>
      <c r="G63" s="47"/>
      <c r="H63" s="47"/>
      <c r="I63" s="157"/>
      <c r="J63" s="47"/>
      <c r="K63" s="51"/>
    </row>
    <row r="64" s="1" customFormat="1" ht="29.28" customHeight="1">
      <c r="B64" s="46"/>
      <c r="C64" s="189" t="s">
        <v>164</v>
      </c>
      <c r="D64" s="47"/>
      <c r="E64" s="47"/>
      <c r="F64" s="47"/>
      <c r="G64" s="47"/>
      <c r="H64" s="47"/>
      <c r="I64" s="157"/>
      <c r="J64" s="168">
        <f>J96</f>
        <v>0</v>
      </c>
      <c r="K64" s="51"/>
      <c r="AU64" s="24" t="s">
        <v>165</v>
      </c>
    </row>
    <row r="65" s="8" customFormat="1" ht="24.96" customHeight="1">
      <c r="B65" s="190"/>
      <c r="C65" s="191"/>
      <c r="D65" s="192" t="s">
        <v>166</v>
      </c>
      <c r="E65" s="193"/>
      <c r="F65" s="193"/>
      <c r="G65" s="193"/>
      <c r="H65" s="193"/>
      <c r="I65" s="194"/>
      <c r="J65" s="195">
        <f>J97</f>
        <v>0</v>
      </c>
      <c r="K65" s="196"/>
    </row>
    <row r="66" s="9" customFormat="1" ht="19.92" customHeight="1">
      <c r="B66" s="197"/>
      <c r="C66" s="198"/>
      <c r="D66" s="199" t="s">
        <v>1047</v>
      </c>
      <c r="E66" s="200"/>
      <c r="F66" s="200"/>
      <c r="G66" s="200"/>
      <c r="H66" s="200"/>
      <c r="I66" s="201"/>
      <c r="J66" s="202">
        <f>J98</f>
        <v>0</v>
      </c>
      <c r="K66" s="203"/>
    </row>
    <row r="67" s="9" customFormat="1" ht="19.92" customHeight="1">
      <c r="B67" s="197"/>
      <c r="C67" s="198"/>
      <c r="D67" s="199" t="s">
        <v>1048</v>
      </c>
      <c r="E67" s="200"/>
      <c r="F67" s="200"/>
      <c r="G67" s="200"/>
      <c r="H67" s="200"/>
      <c r="I67" s="201"/>
      <c r="J67" s="202">
        <f>J102</f>
        <v>0</v>
      </c>
      <c r="K67" s="203"/>
    </row>
    <row r="68" s="9" customFormat="1" ht="19.92" customHeight="1">
      <c r="B68" s="197"/>
      <c r="C68" s="198"/>
      <c r="D68" s="199" t="s">
        <v>2043</v>
      </c>
      <c r="E68" s="200"/>
      <c r="F68" s="200"/>
      <c r="G68" s="200"/>
      <c r="H68" s="200"/>
      <c r="I68" s="201"/>
      <c r="J68" s="202">
        <f>J111</f>
        <v>0</v>
      </c>
      <c r="K68" s="203"/>
    </row>
    <row r="69" s="9" customFormat="1" ht="19.92" customHeight="1">
      <c r="B69" s="197"/>
      <c r="C69" s="198"/>
      <c r="D69" s="199" t="s">
        <v>1457</v>
      </c>
      <c r="E69" s="200"/>
      <c r="F69" s="200"/>
      <c r="G69" s="200"/>
      <c r="H69" s="200"/>
      <c r="I69" s="201"/>
      <c r="J69" s="202">
        <f>J113</f>
        <v>0</v>
      </c>
      <c r="K69" s="203"/>
    </row>
    <row r="70" s="9" customFormat="1" ht="19.92" customHeight="1">
      <c r="B70" s="197"/>
      <c r="C70" s="198"/>
      <c r="D70" s="199" t="s">
        <v>2044</v>
      </c>
      <c r="E70" s="200"/>
      <c r="F70" s="200"/>
      <c r="G70" s="200"/>
      <c r="H70" s="200"/>
      <c r="I70" s="201"/>
      <c r="J70" s="202">
        <f>J126</f>
        <v>0</v>
      </c>
      <c r="K70" s="203"/>
    </row>
    <row r="71" s="8" customFormat="1" ht="24.96" customHeight="1">
      <c r="B71" s="190"/>
      <c r="C71" s="191"/>
      <c r="D71" s="192" t="s">
        <v>1458</v>
      </c>
      <c r="E71" s="193"/>
      <c r="F71" s="193"/>
      <c r="G71" s="193"/>
      <c r="H71" s="193"/>
      <c r="I71" s="194"/>
      <c r="J71" s="195">
        <f>J128</f>
        <v>0</v>
      </c>
      <c r="K71" s="196"/>
    </row>
    <row r="72" s="9" customFormat="1" ht="19.92" customHeight="1">
      <c r="B72" s="197"/>
      <c r="C72" s="198"/>
      <c r="D72" s="199" t="s">
        <v>2045</v>
      </c>
      <c r="E72" s="200"/>
      <c r="F72" s="200"/>
      <c r="G72" s="200"/>
      <c r="H72" s="200"/>
      <c r="I72" s="201"/>
      <c r="J72" s="202">
        <f>J129</f>
        <v>0</v>
      </c>
      <c r="K72" s="203"/>
    </row>
    <row r="73" s="1" customFormat="1" ht="21.84" customHeight="1">
      <c r="B73" s="46"/>
      <c r="C73" s="47"/>
      <c r="D73" s="47"/>
      <c r="E73" s="47"/>
      <c r="F73" s="47"/>
      <c r="G73" s="47"/>
      <c r="H73" s="47"/>
      <c r="I73" s="157"/>
      <c r="J73" s="47"/>
      <c r="K73" s="51"/>
    </row>
    <row r="74" s="1" customFormat="1" ht="6.96" customHeight="1">
      <c r="B74" s="67"/>
      <c r="C74" s="68"/>
      <c r="D74" s="68"/>
      <c r="E74" s="68"/>
      <c r="F74" s="68"/>
      <c r="G74" s="68"/>
      <c r="H74" s="68"/>
      <c r="I74" s="179"/>
      <c r="J74" s="68"/>
      <c r="K74" s="69"/>
    </row>
    <row r="78" s="1" customFormat="1" ht="6.96" customHeight="1">
      <c r="B78" s="70"/>
      <c r="C78" s="71"/>
      <c r="D78" s="71"/>
      <c r="E78" s="71"/>
      <c r="F78" s="71"/>
      <c r="G78" s="71"/>
      <c r="H78" s="71"/>
      <c r="I78" s="182"/>
      <c r="J78" s="71"/>
      <c r="K78" s="71"/>
      <c r="L78" s="72"/>
    </row>
    <row r="79" s="1" customFormat="1" ht="36.96" customHeight="1">
      <c r="B79" s="46"/>
      <c r="C79" s="73" t="s">
        <v>185</v>
      </c>
      <c r="D79" s="74"/>
      <c r="E79" s="74"/>
      <c r="F79" s="74"/>
      <c r="G79" s="74"/>
      <c r="H79" s="74"/>
      <c r="I79" s="204"/>
      <c r="J79" s="74"/>
      <c r="K79" s="74"/>
      <c r="L79" s="72"/>
    </row>
    <row r="80" s="1" customFormat="1" ht="6.96" customHeight="1">
      <c r="B80" s="46"/>
      <c r="C80" s="74"/>
      <c r="D80" s="74"/>
      <c r="E80" s="74"/>
      <c r="F80" s="74"/>
      <c r="G80" s="74"/>
      <c r="H80" s="74"/>
      <c r="I80" s="204"/>
      <c r="J80" s="74"/>
      <c r="K80" s="74"/>
      <c r="L80" s="72"/>
    </row>
    <row r="81" s="1" customFormat="1" ht="14.4" customHeight="1">
      <c r="B81" s="46"/>
      <c r="C81" s="76" t="s">
        <v>18</v>
      </c>
      <c r="D81" s="74"/>
      <c r="E81" s="74"/>
      <c r="F81" s="74"/>
      <c r="G81" s="74"/>
      <c r="H81" s="74"/>
      <c r="I81" s="204"/>
      <c r="J81" s="74"/>
      <c r="K81" s="74"/>
      <c r="L81" s="72"/>
    </row>
    <row r="82" s="1" customFormat="1" ht="16.5" customHeight="1">
      <c r="B82" s="46"/>
      <c r="C82" s="74"/>
      <c r="D82" s="74"/>
      <c r="E82" s="205" t="str">
        <f>E7</f>
        <v>Park pod Vlašským dvorem-op</v>
      </c>
      <c r="F82" s="76"/>
      <c r="G82" s="76"/>
      <c r="H82" s="76"/>
      <c r="I82" s="204"/>
      <c r="J82" s="74"/>
      <c r="K82" s="74"/>
      <c r="L82" s="72"/>
    </row>
    <row r="83">
      <c r="B83" s="28"/>
      <c r="C83" s="76" t="s">
        <v>157</v>
      </c>
      <c r="D83" s="206"/>
      <c r="E83" s="206"/>
      <c r="F83" s="206"/>
      <c r="G83" s="206"/>
      <c r="H83" s="206"/>
      <c r="I83" s="149"/>
      <c r="J83" s="206"/>
      <c r="K83" s="206"/>
      <c r="L83" s="207"/>
    </row>
    <row r="84" ht="16.5" customHeight="1">
      <c r="B84" s="28"/>
      <c r="C84" s="206"/>
      <c r="D84" s="206"/>
      <c r="E84" s="205" t="s">
        <v>158</v>
      </c>
      <c r="F84" s="206"/>
      <c r="G84" s="206"/>
      <c r="H84" s="206"/>
      <c r="I84" s="149"/>
      <c r="J84" s="206"/>
      <c r="K84" s="206"/>
      <c r="L84" s="207"/>
    </row>
    <row r="85">
      <c r="B85" s="28"/>
      <c r="C85" s="76" t="s">
        <v>159</v>
      </c>
      <c r="D85" s="206"/>
      <c r="E85" s="206"/>
      <c r="F85" s="206"/>
      <c r="G85" s="206"/>
      <c r="H85" s="206"/>
      <c r="I85" s="149"/>
      <c r="J85" s="206"/>
      <c r="K85" s="206"/>
      <c r="L85" s="207"/>
    </row>
    <row r="86" s="1" customFormat="1" ht="16.5" customHeight="1">
      <c r="B86" s="46"/>
      <c r="C86" s="74"/>
      <c r="D86" s="74"/>
      <c r="E86" s="285" t="s">
        <v>2010</v>
      </c>
      <c r="F86" s="74"/>
      <c r="G86" s="74"/>
      <c r="H86" s="74"/>
      <c r="I86" s="204"/>
      <c r="J86" s="74"/>
      <c r="K86" s="74"/>
      <c r="L86" s="72"/>
    </row>
    <row r="87" s="1" customFormat="1" ht="14.4" customHeight="1">
      <c r="B87" s="46"/>
      <c r="C87" s="76" t="s">
        <v>514</v>
      </c>
      <c r="D87" s="74"/>
      <c r="E87" s="74"/>
      <c r="F87" s="74"/>
      <c r="G87" s="74"/>
      <c r="H87" s="74"/>
      <c r="I87" s="204"/>
      <c r="J87" s="74"/>
      <c r="K87" s="74"/>
      <c r="L87" s="72"/>
    </row>
    <row r="88" s="1" customFormat="1" ht="17.25" customHeight="1">
      <c r="B88" s="46"/>
      <c r="C88" s="74"/>
      <c r="D88" s="74"/>
      <c r="E88" s="82" t="str">
        <f>E13</f>
        <v>07201 - Opěrná zeď 19a</v>
      </c>
      <c r="F88" s="74"/>
      <c r="G88" s="74"/>
      <c r="H88" s="74"/>
      <c r="I88" s="204"/>
      <c r="J88" s="74"/>
      <c r="K88" s="74"/>
      <c r="L88" s="72"/>
    </row>
    <row r="89" s="1" customFormat="1" ht="6.96" customHeight="1">
      <c r="B89" s="46"/>
      <c r="C89" s="74"/>
      <c r="D89" s="74"/>
      <c r="E89" s="74"/>
      <c r="F89" s="74"/>
      <c r="G89" s="74"/>
      <c r="H89" s="74"/>
      <c r="I89" s="204"/>
      <c r="J89" s="74"/>
      <c r="K89" s="74"/>
      <c r="L89" s="72"/>
    </row>
    <row r="90" s="1" customFormat="1" ht="18" customHeight="1">
      <c r="B90" s="46"/>
      <c r="C90" s="76" t="s">
        <v>23</v>
      </c>
      <c r="D90" s="74"/>
      <c r="E90" s="74"/>
      <c r="F90" s="208" t="str">
        <f>F16</f>
        <v>Kutná Hora</v>
      </c>
      <c r="G90" s="74"/>
      <c r="H90" s="74"/>
      <c r="I90" s="209" t="s">
        <v>25</v>
      </c>
      <c r="J90" s="85" t="str">
        <f>IF(J16="","",J16)</f>
        <v>9. 11. 2017</v>
      </c>
      <c r="K90" s="74"/>
      <c r="L90" s="72"/>
    </row>
    <row r="91" s="1" customFormat="1" ht="6.96" customHeight="1">
      <c r="B91" s="46"/>
      <c r="C91" s="74"/>
      <c r="D91" s="74"/>
      <c r="E91" s="74"/>
      <c r="F91" s="74"/>
      <c r="G91" s="74"/>
      <c r="H91" s="74"/>
      <c r="I91" s="204"/>
      <c r="J91" s="74"/>
      <c r="K91" s="74"/>
      <c r="L91" s="72"/>
    </row>
    <row r="92" s="1" customFormat="1">
      <c r="B92" s="46"/>
      <c r="C92" s="76" t="s">
        <v>27</v>
      </c>
      <c r="D92" s="74"/>
      <c r="E92" s="74"/>
      <c r="F92" s="208" t="str">
        <f>E19</f>
        <v>Město Kutná Hora, Havlíčkovo nám. 552</v>
      </c>
      <c r="G92" s="74"/>
      <c r="H92" s="74"/>
      <c r="I92" s="209" t="s">
        <v>35</v>
      </c>
      <c r="J92" s="208" t="str">
        <f>E25</f>
        <v xml:space="preserve"> </v>
      </c>
      <c r="K92" s="74"/>
      <c r="L92" s="72"/>
    </row>
    <row r="93" s="1" customFormat="1" ht="14.4" customHeight="1">
      <c r="B93" s="46"/>
      <c r="C93" s="76" t="s">
        <v>33</v>
      </c>
      <c r="D93" s="74"/>
      <c r="E93" s="74"/>
      <c r="F93" s="208" t="str">
        <f>IF(E22="","",E22)</f>
        <v/>
      </c>
      <c r="G93" s="74"/>
      <c r="H93" s="74"/>
      <c r="I93" s="204"/>
      <c r="J93" s="74"/>
      <c r="K93" s="74"/>
      <c r="L93" s="72"/>
    </row>
    <row r="94" s="1" customFormat="1" ht="10.32" customHeight="1">
      <c r="B94" s="46"/>
      <c r="C94" s="74"/>
      <c r="D94" s="74"/>
      <c r="E94" s="74"/>
      <c r="F94" s="74"/>
      <c r="G94" s="74"/>
      <c r="H94" s="74"/>
      <c r="I94" s="204"/>
      <c r="J94" s="74"/>
      <c r="K94" s="74"/>
      <c r="L94" s="72"/>
    </row>
    <row r="95" s="10" customFormat="1" ht="29.28" customHeight="1">
      <c r="B95" s="210"/>
      <c r="C95" s="211" t="s">
        <v>186</v>
      </c>
      <c r="D95" s="212" t="s">
        <v>59</v>
      </c>
      <c r="E95" s="212" t="s">
        <v>55</v>
      </c>
      <c r="F95" s="212" t="s">
        <v>187</v>
      </c>
      <c r="G95" s="212" t="s">
        <v>188</v>
      </c>
      <c r="H95" s="212" t="s">
        <v>189</v>
      </c>
      <c r="I95" s="213" t="s">
        <v>190</v>
      </c>
      <c r="J95" s="212" t="s">
        <v>163</v>
      </c>
      <c r="K95" s="214" t="s">
        <v>191</v>
      </c>
      <c r="L95" s="215"/>
      <c r="M95" s="102" t="s">
        <v>192</v>
      </c>
      <c r="N95" s="103" t="s">
        <v>44</v>
      </c>
      <c r="O95" s="103" t="s">
        <v>193</v>
      </c>
      <c r="P95" s="103" t="s">
        <v>194</v>
      </c>
      <c r="Q95" s="103" t="s">
        <v>195</v>
      </c>
      <c r="R95" s="103" t="s">
        <v>196</v>
      </c>
      <c r="S95" s="103" t="s">
        <v>197</v>
      </c>
      <c r="T95" s="104" t="s">
        <v>198</v>
      </c>
    </row>
    <row r="96" s="1" customFormat="1" ht="29.28" customHeight="1">
      <c r="B96" s="46"/>
      <c r="C96" s="108" t="s">
        <v>164</v>
      </c>
      <c r="D96" s="74"/>
      <c r="E96" s="74"/>
      <c r="F96" s="74"/>
      <c r="G96" s="74"/>
      <c r="H96" s="74"/>
      <c r="I96" s="204"/>
      <c r="J96" s="216">
        <f>BK96</f>
        <v>0</v>
      </c>
      <c r="K96" s="74"/>
      <c r="L96" s="72"/>
      <c r="M96" s="105"/>
      <c r="N96" s="106"/>
      <c r="O96" s="106"/>
      <c r="P96" s="217">
        <f>P97+P128</f>
        <v>0</v>
      </c>
      <c r="Q96" s="106"/>
      <c r="R96" s="217">
        <f>R97+R128</f>
        <v>38.283964000000005</v>
      </c>
      <c r="S96" s="106"/>
      <c r="T96" s="218">
        <f>T97+T128</f>
        <v>6.7949999999999999</v>
      </c>
      <c r="AT96" s="24" t="s">
        <v>73</v>
      </c>
      <c r="AU96" s="24" t="s">
        <v>165</v>
      </c>
      <c r="BK96" s="219">
        <f>BK97+BK128</f>
        <v>0</v>
      </c>
    </row>
    <row r="97" s="11" customFormat="1" ht="37.44" customHeight="1">
      <c r="B97" s="220"/>
      <c r="C97" s="221"/>
      <c r="D97" s="222" t="s">
        <v>73</v>
      </c>
      <c r="E97" s="223" t="s">
        <v>199</v>
      </c>
      <c r="F97" s="223" t="s">
        <v>199</v>
      </c>
      <c r="G97" s="221"/>
      <c r="H97" s="221"/>
      <c r="I97" s="224"/>
      <c r="J97" s="225">
        <f>BK97</f>
        <v>0</v>
      </c>
      <c r="K97" s="221"/>
      <c r="L97" s="226"/>
      <c r="M97" s="227"/>
      <c r="N97" s="228"/>
      <c r="O97" s="228"/>
      <c r="P97" s="229">
        <f>P98+P102+P111+P113+P126</f>
        <v>0</v>
      </c>
      <c r="Q97" s="228"/>
      <c r="R97" s="229">
        <f>R98+R102+R111+R113+R126</f>
        <v>38.283964000000005</v>
      </c>
      <c r="S97" s="228"/>
      <c r="T97" s="230">
        <f>T98+T102+T111+T113+T126</f>
        <v>6.7949999999999999</v>
      </c>
      <c r="AR97" s="231" t="s">
        <v>81</v>
      </c>
      <c r="AT97" s="232" t="s">
        <v>73</v>
      </c>
      <c r="AU97" s="232" t="s">
        <v>74</v>
      </c>
      <c r="AY97" s="231" t="s">
        <v>200</v>
      </c>
      <c r="BK97" s="233">
        <f>BK98+BK102+BK111+BK113+BK126</f>
        <v>0</v>
      </c>
    </row>
    <row r="98" s="11" customFormat="1" ht="19.92" customHeight="1">
      <c r="B98" s="220"/>
      <c r="C98" s="221"/>
      <c r="D98" s="222" t="s">
        <v>73</v>
      </c>
      <c r="E98" s="234" t="s">
        <v>81</v>
      </c>
      <c r="F98" s="234" t="s">
        <v>1062</v>
      </c>
      <c r="G98" s="221"/>
      <c r="H98" s="221"/>
      <c r="I98" s="224"/>
      <c r="J98" s="235">
        <f>BK98</f>
        <v>0</v>
      </c>
      <c r="K98" s="221"/>
      <c r="L98" s="226"/>
      <c r="M98" s="227"/>
      <c r="N98" s="228"/>
      <c r="O98" s="228"/>
      <c r="P98" s="229">
        <f>SUM(P99:P101)</f>
        <v>0</v>
      </c>
      <c r="Q98" s="228"/>
      <c r="R98" s="229">
        <f>SUM(R99:R101)</f>
        <v>0</v>
      </c>
      <c r="S98" s="228"/>
      <c r="T98" s="230">
        <f>SUM(T99:T101)</f>
        <v>0</v>
      </c>
      <c r="AR98" s="231" t="s">
        <v>81</v>
      </c>
      <c r="AT98" s="232" t="s">
        <v>73</v>
      </c>
      <c r="AU98" s="232" t="s">
        <v>81</v>
      </c>
      <c r="AY98" s="231" t="s">
        <v>200</v>
      </c>
      <c r="BK98" s="233">
        <f>SUM(BK99:BK101)</f>
        <v>0</v>
      </c>
    </row>
    <row r="99" s="1" customFormat="1" ht="25.5" customHeight="1">
      <c r="B99" s="46"/>
      <c r="C99" s="236" t="s">
        <v>256</v>
      </c>
      <c r="D99" s="236" t="s">
        <v>202</v>
      </c>
      <c r="E99" s="237" t="s">
        <v>2046</v>
      </c>
      <c r="F99" s="238" t="s">
        <v>2047</v>
      </c>
      <c r="G99" s="239" t="s">
        <v>205</v>
      </c>
      <c r="H99" s="240">
        <v>263.10000000000002</v>
      </c>
      <c r="I99" s="241"/>
      <c r="J99" s="242">
        <f>ROUND(I99*H99,2)</f>
        <v>0</v>
      </c>
      <c r="K99" s="238" t="s">
        <v>1462</v>
      </c>
      <c r="L99" s="72"/>
      <c r="M99" s="243" t="s">
        <v>21</v>
      </c>
      <c r="N99" s="244" t="s">
        <v>45</v>
      </c>
      <c r="O99" s="47"/>
      <c r="P99" s="245">
        <f>O99*H99</f>
        <v>0</v>
      </c>
      <c r="Q99" s="245">
        <v>0</v>
      </c>
      <c r="R99" s="245">
        <f>Q99*H99</f>
        <v>0</v>
      </c>
      <c r="S99" s="245">
        <v>0</v>
      </c>
      <c r="T99" s="246">
        <f>S99*H99</f>
        <v>0</v>
      </c>
      <c r="AR99" s="24" t="s">
        <v>207</v>
      </c>
      <c r="AT99" s="24" t="s">
        <v>202</v>
      </c>
      <c r="AU99" s="24" t="s">
        <v>83</v>
      </c>
      <c r="AY99" s="24" t="s">
        <v>200</v>
      </c>
      <c r="BE99" s="247">
        <f>IF(N99="základní",J99,0)</f>
        <v>0</v>
      </c>
      <c r="BF99" s="247">
        <f>IF(N99="snížená",J99,0)</f>
        <v>0</v>
      </c>
      <c r="BG99" s="247">
        <f>IF(N99="zákl. přenesená",J99,0)</f>
        <v>0</v>
      </c>
      <c r="BH99" s="247">
        <f>IF(N99="sníž. přenesená",J99,0)</f>
        <v>0</v>
      </c>
      <c r="BI99" s="247">
        <f>IF(N99="nulová",J99,0)</f>
        <v>0</v>
      </c>
      <c r="BJ99" s="24" t="s">
        <v>81</v>
      </c>
      <c r="BK99" s="247">
        <f>ROUND(I99*H99,2)</f>
        <v>0</v>
      </c>
      <c r="BL99" s="24" t="s">
        <v>207</v>
      </c>
      <c r="BM99" s="24" t="s">
        <v>2048</v>
      </c>
    </row>
    <row r="100" s="1" customFormat="1" ht="16.5" customHeight="1">
      <c r="B100" s="46"/>
      <c r="C100" s="236" t="s">
        <v>227</v>
      </c>
      <c r="D100" s="236" t="s">
        <v>202</v>
      </c>
      <c r="E100" s="237" t="s">
        <v>2049</v>
      </c>
      <c r="F100" s="238" t="s">
        <v>2050</v>
      </c>
      <c r="G100" s="239" t="s">
        <v>205</v>
      </c>
      <c r="H100" s="240">
        <v>263.10000000000002</v>
      </c>
      <c r="I100" s="241"/>
      <c r="J100" s="242">
        <f>ROUND(I100*H100,2)</f>
        <v>0</v>
      </c>
      <c r="K100" s="238" t="s">
        <v>1462</v>
      </c>
      <c r="L100" s="72"/>
      <c r="M100" s="243" t="s">
        <v>21</v>
      </c>
      <c r="N100" s="244" t="s">
        <v>45</v>
      </c>
      <c r="O100" s="47"/>
      <c r="P100" s="245">
        <f>O100*H100</f>
        <v>0</v>
      </c>
      <c r="Q100" s="245">
        <v>0</v>
      </c>
      <c r="R100" s="245">
        <f>Q100*H100</f>
        <v>0</v>
      </c>
      <c r="S100" s="245">
        <v>0</v>
      </c>
      <c r="T100" s="246">
        <f>S100*H100</f>
        <v>0</v>
      </c>
      <c r="AR100" s="24" t="s">
        <v>207</v>
      </c>
      <c r="AT100" s="24" t="s">
        <v>202</v>
      </c>
      <c r="AU100" s="24" t="s">
        <v>83</v>
      </c>
      <c r="AY100" s="24" t="s">
        <v>200</v>
      </c>
      <c r="BE100" s="247">
        <f>IF(N100="základní",J100,0)</f>
        <v>0</v>
      </c>
      <c r="BF100" s="247">
        <f>IF(N100="snížená",J100,0)</f>
        <v>0</v>
      </c>
      <c r="BG100" s="247">
        <f>IF(N100="zákl. přenesená",J100,0)</f>
        <v>0</v>
      </c>
      <c r="BH100" s="247">
        <f>IF(N100="sníž. přenesená",J100,0)</f>
        <v>0</v>
      </c>
      <c r="BI100" s="247">
        <f>IF(N100="nulová",J100,0)</f>
        <v>0</v>
      </c>
      <c r="BJ100" s="24" t="s">
        <v>81</v>
      </c>
      <c r="BK100" s="247">
        <f>ROUND(I100*H100,2)</f>
        <v>0</v>
      </c>
      <c r="BL100" s="24" t="s">
        <v>207</v>
      </c>
      <c r="BM100" s="24" t="s">
        <v>2051</v>
      </c>
    </row>
    <row r="101" s="12" customFormat="1">
      <c r="B101" s="248"/>
      <c r="C101" s="249"/>
      <c r="D101" s="250" t="s">
        <v>235</v>
      </c>
      <c r="E101" s="251" t="s">
        <v>21</v>
      </c>
      <c r="F101" s="252" t="s">
        <v>2052</v>
      </c>
      <c r="G101" s="249"/>
      <c r="H101" s="253">
        <v>263.10000000000002</v>
      </c>
      <c r="I101" s="254"/>
      <c r="J101" s="249"/>
      <c r="K101" s="249"/>
      <c r="L101" s="255"/>
      <c r="M101" s="256"/>
      <c r="N101" s="257"/>
      <c r="O101" s="257"/>
      <c r="P101" s="257"/>
      <c r="Q101" s="257"/>
      <c r="R101" s="257"/>
      <c r="S101" s="257"/>
      <c r="T101" s="258"/>
      <c r="AT101" s="259" t="s">
        <v>235</v>
      </c>
      <c r="AU101" s="259" t="s">
        <v>83</v>
      </c>
      <c r="AV101" s="12" t="s">
        <v>83</v>
      </c>
      <c r="AW101" s="12" t="s">
        <v>37</v>
      </c>
      <c r="AX101" s="12" t="s">
        <v>81</v>
      </c>
      <c r="AY101" s="259" t="s">
        <v>200</v>
      </c>
    </row>
    <row r="102" s="11" customFormat="1" ht="29.88" customHeight="1">
      <c r="B102" s="220"/>
      <c r="C102" s="221"/>
      <c r="D102" s="222" t="s">
        <v>73</v>
      </c>
      <c r="E102" s="234" t="s">
        <v>83</v>
      </c>
      <c r="F102" s="234" t="s">
        <v>1088</v>
      </c>
      <c r="G102" s="221"/>
      <c r="H102" s="221"/>
      <c r="I102" s="224"/>
      <c r="J102" s="235">
        <f>BK102</f>
        <v>0</v>
      </c>
      <c r="K102" s="221"/>
      <c r="L102" s="226"/>
      <c r="M102" s="227"/>
      <c r="N102" s="228"/>
      <c r="O102" s="228"/>
      <c r="P102" s="229">
        <f>SUM(P103:P110)</f>
        <v>0</v>
      </c>
      <c r="Q102" s="228"/>
      <c r="R102" s="229">
        <f>SUM(R103:R110)</f>
        <v>15.975184000000001</v>
      </c>
      <c r="S102" s="228"/>
      <c r="T102" s="230">
        <f>SUM(T103:T110)</f>
        <v>0</v>
      </c>
      <c r="AR102" s="231" t="s">
        <v>81</v>
      </c>
      <c r="AT102" s="232" t="s">
        <v>73</v>
      </c>
      <c r="AU102" s="232" t="s">
        <v>81</v>
      </c>
      <c r="AY102" s="231" t="s">
        <v>200</v>
      </c>
      <c r="BK102" s="233">
        <f>SUM(BK103:BK110)</f>
        <v>0</v>
      </c>
    </row>
    <row r="103" s="1" customFormat="1" ht="16.5" customHeight="1">
      <c r="B103" s="46"/>
      <c r="C103" s="236" t="s">
        <v>230</v>
      </c>
      <c r="D103" s="236" t="s">
        <v>202</v>
      </c>
      <c r="E103" s="237" t="s">
        <v>2053</v>
      </c>
      <c r="F103" s="238" t="s">
        <v>2054</v>
      </c>
      <c r="G103" s="239" t="s">
        <v>249</v>
      </c>
      <c r="H103" s="240">
        <v>88</v>
      </c>
      <c r="I103" s="241"/>
      <c r="J103" s="242">
        <f>ROUND(I103*H103,2)</f>
        <v>0</v>
      </c>
      <c r="K103" s="238" t="s">
        <v>1462</v>
      </c>
      <c r="L103" s="72"/>
      <c r="M103" s="243" t="s">
        <v>21</v>
      </c>
      <c r="N103" s="244" t="s">
        <v>45</v>
      </c>
      <c r="O103" s="47"/>
      <c r="P103" s="245">
        <f>O103*H103</f>
        <v>0</v>
      </c>
      <c r="Q103" s="245">
        <v>0.00010000000000000001</v>
      </c>
      <c r="R103" s="245">
        <f>Q103*H103</f>
        <v>0.0088000000000000005</v>
      </c>
      <c r="S103" s="245">
        <v>0</v>
      </c>
      <c r="T103" s="246">
        <f>S103*H103</f>
        <v>0</v>
      </c>
      <c r="AR103" s="24" t="s">
        <v>207</v>
      </c>
      <c r="AT103" s="24" t="s">
        <v>202</v>
      </c>
      <c r="AU103" s="24" t="s">
        <v>83</v>
      </c>
      <c r="AY103" s="24" t="s">
        <v>200</v>
      </c>
      <c r="BE103" s="247">
        <f>IF(N103="základní",J103,0)</f>
        <v>0</v>
      </c>
      <c r="BF103" s="247">
        <f>IF(N103="snížená",J103,0)</f>
        <v>0</v>
      </c>
      <c r="BG103" s="247">
        <f>IF(N103="zákl. přenesená",J103,0)</f>
        <v>0</v>
      </c>
      <c r="BH103" s="247">
        <f>IF(N103="sníž. přenesená",J103,0)</f>
        <v>0</v>
      </c>
      <c r="BI103" s="247">
        <f>IF(N103="nulová",J103,0)</f>
        <v>0</v>
      </c>
      <c r="BJ103" s="24" t="s">
        <v>81</v>
      </c>
      <c r="BK103" s="247">
        <f>ROUND(I103*H103,2)</f>
        <v>0</v>
      </c>
      <c r="BL103" s="24" t="s">
        <v>207</v>
      </c>
      <c r="BM103" s="24" t="s">
        <v>2055</v>
      </c>
    </row>
    <row r="104" s="1" customFormat="1" ht="25.5" customHeight="1">
      <c r="B104" s="46"/>
      <c r="C104" s="236" t="s">
        <v>412</v>
      </c>
      <c r="D104" s="236" t="s">
        <v>202</v>
      </c>
      <c r="E104" s="237" t="s">
        <v>2056</v>
      </c>
      <c r="F104" s="238" t="s">
        <v>2057</v>
      </c>
      <c r="G104" s="239" t="s">
        <v>249</v>
      </c>
      <c r="H104" s="240">
        <v>336</v>
      </c>
      <c r="I104" s="241"/>
      <c r="J104" s="242">
        <f>ROUND(I104*H104,2)</f>
        <v>0</v>
      </c>
      <c r="K104" s="238" t="s">
        <v>1462</v>
      </c>
      <c r="L104" s="72"/>
      <c r="M104" s="243" t="s">
        <v>21</v>
      </c>
      <c r="N104" s="244" t="s">
        <v>45</v>
      </c>
      <c r="O104" s="47"/>
      <c r="P104" s="245">
        <f>O104*H104</f>
        <v>0</v>
      </c>
      <c r="Q104" s="245">
        <v>0.00025000000000000001</v>
      </c>
      <c r="R104" s="245">
        <f>Q104*H104</f>
        <v>0.084000000000000005</v>
      </c>
      <c r="S104" s="245">
        <v>0</v>
      </c>
      <c r="T104" s="246">
        <f>S104*H104</f>
        <v>0</v>
      </c>
      <c r="AR104" s="24" t="s">
        <v>207</v>
      </c>
      <c r="AT104" s="24" t="s">
        <v>202</v>
      </c>
      <c r="AU104" s="24" t="s">
        <v>83</v>
      </c>
      <c r="AY104" s="24" t="s">
        <v>200</v>
      </c>
      <c r="BE104" s="247">
        <f>IF(N104="základní",J104,0)</f>
        <v>0</v>
      </c>
      <c r="BF104" s="247">
        <f>IF(N104="snížená",J104,0)</f>
        <v>0</v>
      </c>
      <c r="BG104" s="247">
        <f>IF(N104="zákl. přenesená",J104,0)</f>
        <v>0</v>
      </c>
      <c r="BH104" s="247">
        <f>IF(N104="sníž. přenesená",J104,0)</f>
        <v>0</v>
      </c>
      <c r="BI104" s="247">
        <f>IF(N104="nulová",J104,0)</f>
        <v>0</v>
      </c>
      <c r="BJ104" s="24" t="s">
        <v>81</v>
      </c>
      <c r="BK104" s="247">
        <f>ROUND(I104*H104,2)</f>
        <v>0</v>
      </c>
      <c r="BL104" s="24" t="s">
        <v>207</v>
      </c>
      <c r="BM104" s="24" t="s">
        <v>2058</v>
      </c>
    </row>
    <row r="105" s="1" customFormat="1" ht="25.5" customHeight="1">
      <c r="B105" s="46"/>
      <c r="C105" s="236" t="s">
        <v>311</v>
      </c>
      <c r="D105" s="236" t="s">
        <v>202</v>
      </c>
      <c r="E105" s="237" t="s">
        <v>2059</v>
      </c>
      <c r="F105" s="238" t="s">
        <v>2060</v>
      </c>
      <c r="G105" s="239" t="s">
        <v>534</v>
      </c>
      <c r="H105" s="240">
        <v>201.59999999999999</v>
      </c>
      <c r="I105" s="241"/>
      <c r="J105" s="242">
        <f>ROUND(I105*H105,2)</f>
        <v>0</v>
      </c>
      <c r="K105" s="238" t="s">
        <v>1462</v>
      </c>
      <c r="L105" s="72"/>
      <c r="M105" s="243" t="s">
        <v>21</v>
      </c>
      <c r="N105" s="244" t="s">
        <v>45</v>
      </c>
      <c r="O105" s="47"/>
      <c r="P105" s="245">
        <f>O105*H105</f>
        <v>0</v>
      </c>
      <c r="Q105" s="245">
        <v>0.00013999999999999999</v>
      </c>
      <c r="R105" s="245">
        <f>Q105*H105</f>
        <v>0.028223999999999996</v>
      </c>
      <c r="S105" s="245">
        <v>0</v>
      </c>
      <c r="T105" s="246">
        <f>S105*H105</f>
        <v>0</v>
      </c>
      <c r="AR105" s="24" t="s">
        <v>207</v>
      </c>
      <c r="AT105" s="24" t="s">
        <v>202</v>
      </c>
      <c r="AU105" s="24" t="s">
        <v>83</v>
      </c>
      <c r="AY105" s="24" t="s">
        <v>200</v>
      </c>
      <c r="BE105" s="247">
        <f>IF(N105="základní",J105,0)</f>
        <v>0</v>
      </c>
      <c r="BF105" s="247">
        <f>IF(N105="snížená",J105,0)</f>
        <v>0</v>
      </c>
      <c r="BG105" s="247">
        <f>IF(N105="zákl. přenesená",J105,0)</f>
        <v>0</v>
      </c>
      <c r="BH105" s="247">
        <f>IF(N105="sníž. přenesená",J105,0)</f>
        <v>0</v>
      </c>
      <c r="BI105" s="247">
        <f>IF(N105="nulová",J105,0)</f>
        <v>0</v>
      </c>
      <c r="BJ105" s="24" t="s">
        <v>81</v>
      </c>
      <c r="BK105" s="247">
        <f>ROUND(I105*H105,2)</f>
        <v>0</v>
      </c>
      <c r="BL105" s="24" t="s">
        <v>207</v>
      </c>
      <c r="BM105" s="24" t="s">
        <v>2061</v>
      </c>
    </row>
    <row r="106" s="12" customFormat="1">
      <c r="B106" s="248"/>
      <c r="C106" s="249"/>
      <c r="D106" s="250" t="s">
        <v>235</v>
      </c>
      <c r="E106" s="251" t="s">
        <v>21</v>
      </c>
      <c r="F106" s="252" t="s">
        <v>2062</v>
      </c>
      <c r="G106" s="249"/>
      <c r="H106" s="253">
        <v>201.59999999999999</v>
      </c>
      <c r="I106" s="254"/>
      <c r="J106" s="249"/>
      <c r="K106" s="249"/>
      <c r="L106" s="255"/>
      <c r="M106" s="256"/>
      <c r="N106" s="257"/>
      <c r="O106" s="257"/>
      <c r="P106" s="257"/>
      <c r="Q106" s="257"/>
      <c r="R106" s="257"/>
      <c r="S106" s="257"/>
      <c r="T106" s="258"/>
      <c r="AT106" s="259" t="s">
        <v>235</v>
      </c>
      <c r="AU106" s="259" t="s">
        <v>83</v>
      </c>
      <c r="AV106" s="12" t="s">
        <v>83</v>
      </c>
      <c r="AW106" s="12" t="s">
        <v>37</v>
      </c>
      <c r="AX106" s="12" t="s">
        <v>81</v>
      </c>
      <c r="AY106" s="259" t="s">
        <v>200</v>
      </c>
    </row>
    <row r="107" s="1" customFormat="1" ht="25.5" customHeight="1">
      <c r="B107" s="46"/>
      <c r="C107" s="271" t="s">
        <v>313</v>
      </c>
      <c r="D107" s="271" t="s">
        <v>260</v>
      </c>
      <c r="E107" s="272" t="s">
        <v>2063</v>
      </c>
      <c r="F107" s="273" t="s">
        <v>2064</v>
      </c>
      <c r="G107" s="274" t="s">
        <v>249</v>
      </c>
      <c r="H107" s="275">
        <v>336</v>
      </c>
      <c r="I107" s="276"/>
      <c r="J107" s="277">
        <f>ROUND(I107*H107,2)</f>
        <v>0</v>
      </c>
      <c r="K107" s="273" t="s">
        <v>1462</v>
      </c>
      <c r="L107" s="278"/>
      <c r="M107" s="279" t="s">
        <v>21</v>
      </c>
      <c r="N107" s="280" t="s">
        <v>45</v>
      </c>
      <c r="O107" s="47"/>
      <c r="P107" s="245">
        <f>O107*H107</f>
        <v>0</v>
      </c>
      <c r="Q107" s="245">
        <v>0.0069499999999999996</v>
      </c>
      <c r="R107" s="245">
        <f>Q107*H107</f>
        <v>2.3351999999999999</v>
      </c>
      <c r="S107" s="245">
        <v>0</v>
      </c>
      <c r="T107" s="246">
        <f>S107*H107</f>
        <v>0</v>
      </c>
      <c r="AR107" s="24" t="s">
        <v>216</v>
      </c>
      <c r="AT107" s="24" t="s">
        <v>260</v>
      </c>
      <c r="AU107" s="24" t="s">
        <v>83</v>
      </c>
      <c r="AY107" s="24" t="s">
        <v>200</v>
      </c>
      <c r="BE107" s="247">
        <f>IF(N107="základní",J107,0)</f>
        <v>0</v>
      </c>
      <c r="BF107" s="247">
        <f>IF(N107="snížená",J107,0)</f>
        <v>0</v>
      </c>
      <c r="BG107" s="247">
        <f>IF(N107="zákl. přenesená",J107,0)</f>
        <v>0</v>
      </c>
      <c r="BH107" s="247">
        <f>IF(N107="sníž. přenesená",J107,0)</f>
        <v>0</v>
      </c>
      <c r="BI107" s="247">
        <f>IF(N107="nulová",J107,0)</f>
        <v>0</v>
      </c>
      <c r="BJ107" s="24" t="s">
        <v>81</v>
      </c>
      <c r="BK107" s="247">
        <f>ROUND(I107*H107,2)</f>
        <v>0</v>
      </c>
      <c r="BL107" s="24" t="s">
        <v>207</v>
      </c>
      <c r="BM107" s="24" t="s">
        <v>2065</v>
      </c>
    </row>
    <row r="108" s="12" customFormat="1">
      <c r="B108" s="248"/>
      <c r="C108" s="249"/>
      <c r="D108" s="250" t="s">
        <v>235</v>
      </c>
      <c r="E108" s="251" t="s">
        <v>21</v>
      </c>
      <c r="F108" s="252" t="s">
        <v>2066</v>
      </c>
      <c r="G108" s="249"/>
      <c r="H108" s="253">
        <v>336</v>
      </c>
      <c r="I108" s="254"/>
      <c r="J108" s="249"/>
      <c r="K108" s="249"/>
      <c r="L108" s="255"/>
      <c r="M108" s="256"/>
      <c r="N108" s="257"/>
      <c r="O108" s="257"/>
      <c r="P108" s="257"/>
      <c r="Q108" s="257"/>
      <c r="R108" s="257"/>
      <c r="S108" s="257"/>
      <c r="T108" s="258"/>
      <c r="AT108" s="259" t="s">
        <v>235</v>
      </c>
      <c r="AU108" s="259" t="s">
        <v>83</v>
      </c>
      <c r="AV108" s="12" t="s">
        <v>83</v>
      </c>
      <c r="AW108" s="12" t="s">
        <v>37</v>
      </c>
      <c r="AX108" s="12" t="s">
        <v>81</v>
      </c>
      <c r="AY108" s="259" t="s">
        <v>200</v>
      </c>
    </row>
    <row r="109" s="1" customFormat="1" ht="25.5" customHeight="1">
      <c r="B109" s="46"/>
      <c r="C109" s="236" t="s">
        <v>428</v>
      </c>
      <c r="D109" s="236" t="s">
        <v>202</v>
      </c>
      <c r="E109" s="237" t="s">
        <v>2067</v>
      </c>
      <c r="F109" s="238" t="s">
        <v>2068</v>
      </c>
      <c r="G109" s="239" t="s">
        <v>249</v>
      </c>
      <c r="H109" s="240">
        <v>336</v>
      </c>
      <c r="I109" s="241"/>
      <c r="J109" s="242">
        <f>ROUND(I109*H109,2)</f>
        <v>0</v>
      </c>
      <c r="K109" s="238" t="s">
        <v>1462</v>
      </c>
      <c r="L109" s="72"/>
      <c r="M109" s="243" t="s">
        <v>21</v>
      </c>
      <c r="N109" s="244" t="s">
        <v>45</v>
      </c>
      <c r="O109" s="47"/>
      <c r="P109" s="245">
        <f>O109*H109</f>
        <v>0</v>
      </c>
      <c r="Q109" s="245">
        <v>0.040149999999999998</v>
      </c>
      <c r="R109" s="245">
        <f>Q109*H109</f>
        <v>13.490399999999999</v>
      </c>
      <c r="S109" s="245">
        <v>0</v>
      </c>
      <c r="T109" s="246">
        <f>S109*H109</f>
        <v>0</v>
      </c>
      <c r="AR109" s="24" t="s">
        <v>207</v>
      </c>
      <c r="AT109" s="24" t="s">
        <v>202</v>
      </c>
      <c r="AU109" s="24" t="s">
        <v>83</v>
      </c>
      <c r="AY109" s="24" t="s">
        <v>200</v>
      </c>
      <c r="BE109" s="247">
        <f>IF(N109="základní",J109,0)</f>
        <v>0</v>
      </c>
      <c r="BF109" s="247">
        <f>IF(N109="snížená",J109,0)</f>
        <v>0</v>
      </c>
      <c r="BG109" s="247">
        <f>IF(N109="zákl. přenesená",J109,0)</f>
        <v>0</v>
      </c>
      <c r="BH109" s="247">
        <f>IF(N109="sníž. přenesená",J109,0)</f>
        <v>0</v>
      </c>
      <c r="BI109" s="247">
        <f>IF(N109="nulová",J109,0)</f>
        <v>0</v>
      </c>
      <c r="BJ109" s="24" t="s">
        <v>81</v>
      </c>
      <c r="BK109" s="247">
        <f>ROUND(I109*H109,2)</f>
        <v>0</v>
      </c>
      <c r="BL109" s="24" t="s">
        <v>207</v>
      </c>
      <c r="BM109" s="24" t="s">
        <v>2069</v>
      </c>
    </row>
    <row r="110" s="1" customFormat="1" ht="25.5" customHeight="1">
      <c r="B110" s="46"/>
      <c r="C110" s="236" t="s">
        <v>318</v>
      </c>
      <c r="D110" s="236" t="s">
        <v>202</v>
      </c>
      <c r="E110" s="237" t="s">
        <v>2070</v>
      </c>
      <c r="F110" s="238" t="s">
        <v>2071</v>
      </c>
      <c r="G110" s="239" t="s">
        <v>322</v>
      </c>
      <c r="H110" s="240">
        <v>56</v>
      </c>
      <c r="I110" s="241"/>
      <c r="J110" s="242">
        <f>ROUND(I110*H110,2)</f>
        <v>0</v>
      </c>
      <c r="K110" s="238" t="s">
        <v>1462</v>
      </c>
      <c r="L110" s="72"/>
      <c r="M110" s="243" t="s">
        <v>21</v>
      </c>
      <c r="N110" s="244" t="s">
        <v>45</v>
      </c>
      <c r="O110" s="47"/>
      <c r="P110" s="245">
        <f>O110*H110</f>
        <v>0</v>
      </c>
      <c r="Q110" s="245">
        <v>0.00051000000000000004</v>
      </c>
      <c r="R110" s="245">
        <f>Q110*H110</f>
        <v>0.028560000000000002</v>
      </c>
      <c r="S110" s="245">
        <v>0</v>
      </c>
      <c r="T110" s="246">
        <f>S110*H110</f>
        <v>0</v>
      </c>
      <c r="AR110" s="24" t="s">
        <v>207</v>
      </c>
      <c r="AT110" s="24" t="s">
        <v>202</v>
      </c>
      <c r="AU110" s="24" t="s">
        <v>83</v>
      </c>
      <c r="AY110" s="24" t="s">
        <v>200</v>
      </c>
      <c r="BE110" s="247">
        <f>IF(N110="základní",J110,0)</f>
        <v>0</v>
      </c>
      <c r="BF110" s="247">
        <f>IF(N110="snížená",J110,0)</f>
        <v>0</v>
      </c>
      <c r="BG110" s="247">
        <f>IF(N110="zákl. přenesená",J110,0)</f>
        <v>0</v>
      </c>
      <c r="BH110" s="247">
        <f>IF(N110="sníž. přenesená",J110,0)</f>
        <v>0</v>
      </c>
      <c r="BI110" s="247">
        <f>IF(N110="nulová",J110,0)</f>
        <v>0</v>
      </c>
      <c r="BJ110" s="24" t="s">
        <v>81</v>
      </c>
      <c r="BK110" s="247">
        <f>ROUND(I110*H110,2)</f>
        <v>0</v>
      </c>
      <c r="BL110" s="24" t="s">
        <v>207</v>
      </c>
      <c r="BM110" s="24" t="s">
        <v>2072</v>
      </c>
    </row>
    <row r="111" s="11" customFormat="1" ht="29.88" customHeight="1">
      <c r="B111" s="220"/>
      <c r="C111" s="221"/>
      <c r="D111" s="222" t="s">
        <v>73</v>
      </c>
      <c r="E111" s="234" t="s">
        <v>94</v>
      </c>
      <c r="F111" s="234" t="s">
        <v>2073</v>
      </c>
      <c r="G111" s="221"/>
      <c r="H111" s="221"/>
      <c r="I111" s="224"/>
      <c r="J111" s="235">
        <f>BK111</f>
        <v>0</v>
      </c>
      <c r="K111" s="221"/>
      <c r="L111" s="226"/>
      <c r="M111" s="227"/>
      <c r="N111" s="228"/>
      <c r="O111" s="228"/>
      <c r="P111" s="229">
        <f>P112</f>
        <v>0</v>
      </c>
      <c r="Q111" s="228"/>
      <c r="R111" s="229">
        <f>R112</f>
        <v>16.227120000000003</v>
      </c>
      <c r="S111" s="228"/>
      <c r="T111" s="230">
        <f>T112</f>
        <v>0</v>
      </c>
      <c r="AR111" s="231" t="s">
        <v>81</v>
      </c>
      <c r="AT111" s="232" t="s">
        <v>73</v>
      </c>
      <c r="AU111" s="232" t="s">
        <v>81</v>
      </c>
      <c r="AY111" s="231" t="s">
        <v>200</v>
      </c>
      <c r="BK111" s="233">
        <f>BK112</f>
        <v>0</v>
      </c>
    </row>
    <row r="112" s="1" customFormat="1" ht="25.5" customHeight="1">
      <c r="B112" s="46"/>
      <c r="C112" s="236" t="s">
        <v>403</v>
      </c>
      <c r="D112" s="236" t="s">
        <v>202</v>
      </c>
      <c r="E112" s="237" t="s">
        <v>2074</v>
      </c>
      <c r="F112" s="238" t="s">
        <v>2075</v>
      </c>
      <c r="G112" s="239" t="s">
        <v>322</v>
      </c>
      <c r="H112" s="240">
        <v>56</v>
      </c>
      <c r="I112" s="241"/>
      <c r="J112" s="242">
        <f>ROUND(I112*H112,2)</f>
        <v>0</v>
      </c>
      <c r="K112" s="238" t="s">
        <v>1462</v>
      </c>
      <c r="L112" s="72"/>
      <c r="M112" s="243" t="s">
        <v>21</v>
      </c>
      <c r="N112" s="244" t="s">
        <v>45</v>
      </c>
      <c r="O112" s="47"/>
      <c r="P112" s="245">
        <f>O112*H112</f>
        <v>0</v>
      </c>
      <c r="Q112" s="245">
        <v>0.28977000000000003</v>
      </c>
      <c r="R112" s="245">
        <f>Q112*H112</f>
        <v>16.227120000000003</v>
      </c>
      <c r="S112" s="245">
        <v>0</v>
      </c>
      <c r="T112" s="246">
        <f>S112*H112</f>
        <v>0</v>
      </c>
      <c r="AR112" s="24" t="s">
        <v>207</v>
      </c>
      <c r="AT112" s="24" t="s">
        <v>202</v>
      </c>
      <c r="AU112" s="24" t="s">
        <v>83</v>
      </c>
      <c r="AY112" s="24" t="s">
        <v>200</v>
      </c>
      <c r="BE112" s="247">
        <f>IF(N112="základní",J112,0)</f>
        <v>0</v>
      </c>
      <c r="BF112" s="247">
        <f>IF(N112="snížená",J112,0)</f>
        <v>0</v>
      </c>
      <c r="BG112" s="247">
        <f>IF(N112="zákl. přenesená",J112,0)</f>
        <v>0</v>
      </c>
      <c r="BH112" s="247">
        <f>IF(N112="sníž. přenesená",J112,0)</f>
        <v>0</v>
      </c>
      <c r="BI112" s="247">
        <f>IF(N112="nulová",J112,0)</f>
        <v>0</v>
      </c>
      <c r="BJ112" s="24" t="s">
        <v>81</v>
      </c>
      <c r="BK112" s="247">
        <f>ROUND(I112*H112,2)</f>
        <v>0</v>
      </c>
      <c r="BL112" s="24" t="s">
        <v>207</v>
      </c>
      <c r="BM112" s="24" t="s">
        <v>2076</v>
      </c>
    </row>
    <row r="113" s="11" customFormat="1" ht="29.88" customHeight="1">
      <c r="B113" s="220"/>
      <c r="C113" s="221"/>
      <c r="D113" s="222" t="s">
        <v>73</v>
      </c>
      <c r="E113" s="234" t="s">
        <v>231</v>
      </c>
      <c r="F113" s="234" t="s">
        <v>1484</v>
      </c>
      <c r="G113" s="221"/>
      <c r="H113" s="221"/>
      <c r="I113" s="224"/>
      <c r="J113" s="235">
        <f>BK113</f>
        <v>0</v>
      </c>
      <c r="K113" s="221"/>
      <c r="L113" s="226"/>
      <c r="M113" s="227"/>
      <c r="N113" s="228"/>
      <c r="O113" s="228"/>
      <c r="P113" s="229">
        <f>SUM(P114:P125)</f>
        <v>0</v>
      </c>
      <c r="Q113" s="228"/>
      <c r="R113" s="229">
        <f>SUM(R114:R125)</f>
        <v>6.0816600000000003</v>
      </c>
      <c r="S113" s="228"/>
      <c r="T113" s="230">
        <f>SUM(T114:T125)</f>
        <v>6.7949999999999999</v>
      </c>
      <c r="AR113" s="231" t="s">
        <v>81</v>
      </c>
      <c r="AT113" s="232" t="s">
        <v>73</v>
      </c>
      <c r="AU113" s="232" t="s">
        <v>81</v>
      </c>
      <c r="AY113" s="231" t="s">
        <v>200</v>
      </c>
      <c r="BK113" s="233">
        <f>SUM(BK114:BK125)</f>
        <v>0</v>
      </c>
    </row>
    <row r="114" s="1" customFormat="1" ht="38.25" customHeight="1">
      <c r="B114" s="46"/>
      <c r="C114" s="236" t="s">
        <v>302</v>
      </c>
      <c r="D114" s="236" t="s">
        <v>202</v>
      </c>
      <c r="E114" s="237" t="s">
        <v>2077</v>
      </c>
      <c r="F114" s="238" t="s">
        <v>2078</v>
      </c>
      <c r="G114" s="239" t="s">
        <v>205</v>
      </c>
      <c r="H114" s="240">
        <v>526.20000000000005</v>
      </c>
      <c r="I114" s="241"/>
      <c r="J114" s="242">
        <f>ROUND(I114*H114,2)</f>
        <v>0</v>
      </c>
      <c r="K114" s="238" t="s">
        <v>1462</v>
      </c>
      <c r="L114" s="72"/>
      <c r="M114" s="243" t="s">
        <v>21</v>
      </c>
      <c r="N114" s="244" t="s">
        <v>45</v>
      </c>
      <c r="O114" s="47"/>
      <c r="P114" s="245">
        <f>O114*H114</f>
        <v>0</v>
      </c>
      <c r="Q114" s="245">
        <v>0</v>
      </c>
      <c r="R114" s="245">
        <f>Q114*H114</f>
        <v>0</v>
      </c>
      <c r="S114" s="245">
        <v>0</v>
      </c>
      <c r="T114" s="246">
        <f>S114*H114</f>
        <v>0</v>
      </c>
      <c r="AR114" s="24" t="s">
        <v>207</v>
      </c>
      <c r="AT114" s="24" t="s">
        <v>202</v>
      </c>
      <c r="AU114" s="24" t="s">
        <v>83</v>
      </c>
      <c r="AY114" s="24" t="s">
        <v>200</v>
      </c>
      <c r="BE114" s="247">
        <f>IF(N114="základní",J114,0)</f>
        <v>0</v>
      </c>
      <c r="BF114" s="247">
        <f>IF(N114="snížená",J114,0)</f>
        <v>0</v>
      </c>
      <c r="BG114" s="247">
        <f>IF(N114="zákl. přenesená",J114,0)</f>
        <v>0</v>
      </c>
      <c r="BH114" s="247">
        <f>IF(N114="sníž. přenesená",J114,0)</f>
        <v>0</v>
      </c>
      <c r="BI114" s="247">
        <f>IF(N114="nulová",J114,0)</f>
        <v>0</v>
      </c>
      <c r="BJ114" s="24" t="s">
        <v>81</v>
      </c>
      <c r="BK114" s="247">
        <f>ROUND(I114*H114,2)</f>
        <v>0</v>
      </c>
      <c r="BL114" s="24" t="s">
        <v>207</v>
      </c>
      <c r="BM114" s="24" t="s">
        <v>2079</v>
      </c>
    </row>
    <row r="115" s="12" customFormat="1">
      <c r="B115" s="248"/>
      <c r="C115" s="249"/>
      <c r="D115" s="250" t="s">
        <v>235</v>
      </c>
      <c r="E115" s="251" t="s">
        <v>21</v>
      </c>
      <c r="F115" s="252" t="s">
        <v>2080</v>
      </c>
      <c r="G115" s="249"/>
      <c r="H115" s="253">
        <v>526.20000000000005</v>
      </c>
      <c r="I115" s="254"/>
      <c r="J115" s="249"/>
      <c r="K115" s="249"/>
      <c r="L115" s="255"/>
      <c r="M115" s="256"/>
      <c r="N115" s="257"/>
      <c r="O115" s="257"/>
      <c r="P115" s="257"/>
      <c r="Q115" s="257"/>
      <c r="R115" s="257"/>
      <c r="S115" s="257"/>
      <c r="T115" s="258"/>
      <c r="AT115" s="259" t="s">
        <v>235</v>
      </c>
      <c r="AU115" s="259" t="s">
        <v>83</v>
      </c>
      <c r="AV115" s="12" t="s">
        <v>83</v>
      </c>
      <c r="AW115" s="12" t="s">
        <v>37</v>
      </c>
      <c r="AX115" s="12" t="s">
        <v>81</v>
      </c>
      <c r="AY115" s="259" t="s">
        <v>200</v>
      </c>
    </row>
    <row r="116" s="1" customFormat="1" ht="38.25" customHeight="1">
      <c r="B116" s="46"/>
      <c r="C116" s="236" t="s">
        <v>396</v>
      </c>
      <c r="D116" s="236" t="s">
        <v>202</v>
      </c>
      <c r="E116" s="237" t="s">
        <v>2081</v>
      </c>
      <c r="F116" s="238" t="s">
        <v>2082</v>
      </c>
      <c r="G116" s="239" t="s">
        <v>205</v>
      </c>
      <c r="H116" s="240">
        <v>15786</v>
      </c>
      <c r="I116" s="241"/>
      <c r="J116" s="242">
        <f>ROUND(I116*H116,2)</f>
        <v>0</v>
      </c>
      <c r="K116" s="238" t="s">
        <v>1462</v>
      </c>
      <c r="L116" s="72"/>
      <c r="M116" s="243" t="s">
        <v>21</v>
      </c>
      <c r="N116" s="244" t="s">
        <v>45</v>
      </c>
      <c r="O116" s="47"/>
      <c r="P116" s="245">
        <f>O116*H116</f>
        <v>0</v>
      </c>
      <c r="Q116" s="245">
        <v>0</v>
      </c>
      <c r="R116" s="245">
        <f>Q116*H116</f>
        <v>0</v>
      </c>
      <c r="S116" s="245">
        <v>0</v>
      </c>
      <c r="T116" s="246">
        <f>S116*H116</f>
        <v>0</v>
      </c>
      <c r="AR116" s="24" t="s">
        <v>207</v>
      </c>
      <c r="AT116" s="24" t="s">
        <v>202</v>
      </c>
      <c r="AU116" s="24" t="s">
        <v>83</v>
      </c>
      <c r="AY116" s="24" t="s">
        <v>200</v>
      </c>
      <c r="BE116" s="247">
        <f>IF(N116="základní",J116,0)</f>
        <v>0</v>
      </c>
      <c r="BF116" s="247">
        <f>IF(N116="snížená",J116,0)</f>
        <v>0</v>
      </c>
      <c r="BG116" s="247">
        <f>IF(N116="zákl. přenesená",J116,0)</f>
        <v>0</v>
      </c>
      <c r="BH116" s="247">
        <f>IF(N116="sníž. přenesená",J116,0)</f>
        <v>0</v>
      </c>
      <c r="BI116" s="247">
        <f>IF(N116="nulová",J116,0)</f>
        <v>0</v>
      </c>
      <c r="BJ116" s="24" t="s">
        <v>81</v>
      </c>
      <c r="BK116" s="247">
        <f>ROUND(I116*H116,2)</f>
        <v>0</v>
      </c>
      <c r="BL116" s="24" t="s">
        <v>207</v>
      </c>
      <c r="BM116" s="24" t="s">
        <v>2083</v>
      </c>
    </row>
    <row r="117" s="12" customFormat="1">
      <c r="B117" s="248"/>
      <c r="C117" s="249"/>
      <c r="D117" s="250" t="s">
        <v>235</v>
      </c>
      <c r="E117" s="251" t="s">
        <v>21</v>
      </c>
      <c r="F117" s="252" t="s">
        <v>2084</v>
      </c>
      <c r="G117" s="249"/>
      <c r="H117" s="253">
        <v>526.20000000000005</v>
      </c>
      <c r="I117" s="254"/>
      <c r="J117" s="249"/>
      <c r="K117" s="249"/>
      <c r="L117" s="255"/>
      <c r="M117" s="256"/>
      <c r="N117" s="257"/>
      <c r="O117" s="257"/>
      <c r="P117" s="257"/>
      <c r="Q117" s="257"/>
      <c r="R117" s="257"/>
      <c r="S117" s="257"/>
      <c r="T117" s="258"/>
      <c r="AT117" s="259" t="s">
        <v>235</v>
      </c>
      <c r="AU117" s="259" t="s">
        <v>83</v>
      </c>
      <c r="AV117" s="12" t="s">
        <v>83</v>
      </c>
      <c r="AW117" s="12" t="s">
        <v>37</v>
      </c>
      <c r="AX117" s="12" t="s">
        <v>81</v>
      </c>
      <c r="AY117" s="259" t="s">
        <v>200</v>
      </c>
    </row>
    <row r="118" s="12" customFormat="1">
      <c r="B118" s="248"/>
      <c r="C118" s="249"/>
      <c r="D118" s="250" t="s">
        <v>235</v>
      </c>
      <c r="E118" s="249"/>
      <c r="F118" s="252" t="s">
        <v>2085</v>
      </c>
      <c r="G118" s="249"/>
      <c r="H118" s="253">
        <v>15786</v>
      </c>
      <c r="I118" s="254"/>
      <c r="J118" s="249"/>
      <c r="K118" s="249"/>
      <c r="L118" s="255"/>
      <c r="M118" s="256"/>
      <c r="N118" s="257"/>
      <c r="O118" s="257"/>
      <c r="P118" s="257"/>
      <c r="Q118" s="257"/>
      <c r="R118" s="257"/>
      <c r="S118" s="257"/>
      <c r="T118" s="258"/>
      <c r="AT118" s="259" t="s">
        <v>235</v>
      </c>
      <c r="AU118" s="259" t="s">
        <v>83</v>
      </c>
      <c r="AV118" s="12" t="s">
        <v>83</v>
      </c>
      <c r="AW118" s="12" t="s">
        <v>6</v>
      </c>
      <c r="AX118" s="12" t="s">
        <v>81</v>
      </c>
      <c r="AY118" s="259" t="s">
        <v>200</v>
      </c>
    </row>
    <row r="119" s="1" customFormat="1" ht="38.25" customHeight="1">
      <c r="B119" s="46"/>
      <c r="C119" s="236" t="s">
        <v>306</v>
      </c>
      <c r="D119" s="236" t="s">
        <v>202</v>
      </c>
      <c r="E119" s="237" t="s">
        <v>2086</v>
      </c>
      <c r="F119" s="238" t="s">
        <v>2087</v>
      </c>
      <c r="G119" s="239" t="s">
        <v>205</v>
      </c>
      <c r="H119" s="240">
        <v>526.20000000000005</v>
      </c>
      <c r="I119" s="241"/>
      <c r="J119" s="242">
        <f>ROUND(I119*H119,2)</f>
        <v>0</v>
      </c>
      <c r="K119" s="238" t="s">
        <v>1462</v>
      </c>
      <c r="L119" s="72"/>
      <c r="M119" s="243" t="s">
        <v>21</v>
      </c>
      <c r="N119" s="244" t="s">
        <v>45</v>
      </c>
      <c r="O119" s="47"/>
      <c r="P119" s="245">
        <f>O119*H119</f>
        <v>0</v>
      </c>
      <c r="Q119" s="245">
        <v>0</v>
      </c>
      <c r="R119" s="245">
        <f>Q119*H119</f>
        <v>0</v>
      </c>
      <c r="S119" s="245">
        <v>0</v>
      </c>
      <c r="T119" s="246">
        <f>S119*H119</f>
        <v>0</v>
      </c>
      <c r="AR119" s="24" t="s">
        <v>207</v>
      </c>
      <c r="AT119" s="24" t="s">
        <v>202</v>
      </c>
      <c r="AU119" s="24" t="s">
        <v>83</v>
      </c>
      <c r="AY119" s="24" t="s">
        <v>200</v>
      </c>
      <c r="BE119" s="247">
        <f>IF(N119="základní",J119,0)</f>
        <v>0</v>
      </c>
      <c r="BF119" s="247">
        <f>IF(N119="snížená",J119,0)</f>
        <v>0</v>
      </c>
      <c r="BG119" s="247">
        <f>IF(N119="zákl. přenesená",J119,0)</f>
        <v>0</v>
      </c>
      <c r="BH119" s="247">
        <f>IF(N119="sníž. přenesená",J119,0)</f>
        <v>0</v>
      </c>
      <c r="BI119" s="247">
        <f>IF(N119="nulová",J119,0)</f>
        <v>0</v>
      </c>
      <c r="BJ119" s="24" t="s">
        <v>81</v>
      </c>
      <c r="BK119" s="247">
        <f>ROUND(I119*H119,2)</f>
        <v>0</v>
      </c>
      <c r="BL119" s="24" t="s">
        <v>207</v>
      </c>
      <c r="BM119" s="24" t="s">
        <v>2088</v>
      </c>
    </row>
    <row r="120" s="1" customFormat="1" ht="16.5" customHeight="1">
      <c r="B120" s="46"/>
      <c r="C120" s="236" t="s">
        <v>263</v>
      </c>
      <c r="D120" s="236" t="s">
        <v>202</v>
      </c>
      <c r="E120" s="237" t="s">
        <v>2089</v>
      </c>
      <c r="F120" s="238" t="s">
        <v>2090</v>
      </c>
      <c r="G120" s="239" t="s">
        <v>249</v>
      </c>
      <c r="H120" s="240">
        <v>88</v>
      </c>
      <c r="I120" s="241"/>
      <c r="J120" s="242">
        <f>ROUND(I120*H120,2)</f>
        <v>0</v>
      </c>
      <c r="K120" s="238" t="s">
        <v>1462</v>
      </c>
      <c r="L120" s="72"/>
      <c r="M120" s="243" t="s">
        <v>21</v>
      </c>
      <c r="N120" s="244" t="s">
        <v>45</v>
      </c>
      <c r="O120" s="47"/>
      <c r="P120" s="245">
        <f>O120*H120</f>
        <v>0</v>
      </c>
      <c r="Q120" s="245">
        <v>0.01167</v>
      </c>
      <c r="R120" s="245">
        <f>Q120*H120</f>
        <v>1.0269599999999999</v>
      </c>
      <c r="S120" s="245">
        <v>0</v>
      </c>
      <c r="T120" s="246">
        <f>S120*H120</f>
        <v>0</v>
      </c>
      <c r="AR120" s="24" t="s">
        <v>207</v>
      </c>
      <c r="AT120" s="24" t="s">
        <v>202</v>
      </c>
      <c r="AU120" s="24" t="s">
        <v>83</v>
      </c>
      <c r="AY120" s="24" t="s">
        <v>200</v>
      </c>
      <c r="BE120" s="247">
        <f>IF(N120="základní",J120,0)</f>
        <v>0</v>
      </c>
      <c r="BF120" s="247">
        <f>IF(N120="snížená",J120,0)</f>
        <v>0</v>
      </c>
      <c r="BG120" s="247">
        <f>IF(N120="zákl. přenesená",J120,0)</f>
        <v>0</v>
      </c>
      <c r="BH120" s="247">
        <f>IF(N120="sníž. přenesená",J120,0)</f>
        <v>0</v>
      </c>
      <c r="BI120" s="247">
        <f>IF(N120="nulová",J120,0)</f>
        <v>0</v>
      </c>
      <c r="BJ120" s="24" t="s">
        <v>81</v>
      </c>
      <c r="BK120" s="247">
        <f>ROUND(I120*H120,2)</f>
        <v>0</v>
      </c>
      <c r="BL120" s="24" t="s">
        <v>207</v>
      </c>
      <c r="BM120" s="24" t="s">
        <v>2091</v>
      </c>
    </row>
    <row r="121" s="12" customFormat="1">
      <c r="B121" s="248"/>
      <c r="C121" s="249"/>
      <c r="D121" s="250" t="s">
        <v>235</v>
      </c>
      <c r="E121" s="251" t="s">
        <v>21</v>
      </c>
      <c r="F121" s="252" t="s">
        <v>2092</v>
      </c>
      <c r="G121" s="249"/>
      <c r="H121" s="253">
        <v>88</v>
      </c>
      <c r="I121" s="254"/>
      <c r="J121" s="249"/>
      <c r="K121" s="249"/>
      <c r="L121" s="255"/>
      <c r="M121" s="256"/>
      <c r="N121" s="257"/>
      <c r="O121" s="257"/>
      <c r="P121" s="257"/>
      <c r="Q121" s="257"/>
      <c r="R121" s="257"/>
      <c r="S121" s="257"/>
      <c r="T121" s="258"/>
      <c r="AT121" s="259" t="s">
        <v>235</v>
      </c>
      <c r="AU121" s="259" t="s">
        <v>83</v>
      </c>
      <c r="AV121" s="12" t="s">
        <v>83</v>
      </c>
      <c r="AW121" s="12" t="s">
        <v>37</v>
      </c>
      <c r="AX121" s="12" t="s">
        <v>81</v>
      </c>
      <c r="AY121" s="259" t="s">
        <v>200</v>
      </c>
    </row>
    <row r="122" s="1" customFormat="1" ht="25.5" customHeight="1">
      <c r="B122" s="46"/>
      <c r="C122" s="236" t="s">
        <v>383</v>
      </c>
      <c r="D122" s="236" t="s">
        <v>202</v>
      </c>
      <c r="E122" s="237" t="s">
        <v>2093</v>
      </c>
      <c r="F122" s="238" t="s">
        <v>2094</v>
      </c>
      <c r="G122" s="239" t="s">
        <v>322</v>
      </c>
      <c r="H122" s="240">
        <v>56</v>
      </c>
      <c r="I122" s="241"/>
      <c r="J122" s="242">
        <f>ROUND(I122*H122,2)</f>
        <v>0</v>
      </c>
      <c r="K122" s="238" t="s">
        <v>1462</v>
      </c>
      <c r="L122" s="72"/>
      <c r="M122" s="243" t="s">
        <v>21</v>
      </c>
      <c r="N122" s="244" t="s">
        <v>45</v>
      </c>
      <c r="O122" s="47"/>
      <c r="P122" s="245">
        <f>O122*H122</f>
        <v>0</v>
      </c>
      <c r="Q122" s="245">
        <v>0</v>
      </c>
      <c r="R122" s="245">
        <f>Q122*H122</f>
        <v>0</v>
      </c>
      <c r="S122" s="245">
        <v>0.039</v>
      </c>
      <c r="T122" s="246">
        <f>S122*H122</f>
        <v>2.1840000000000002</v>
      </c>
      <c r="AR122" s="24" t="s">
        <v>207</v>
      </c>
      <c r="AT122" s="24" t="s">
        <v>202</v>
      </c>
      <c r="AU122" s="24" t="s">
        <v>83</v>
      </c>
      <c r="AY122" s="24" t="s">
        <v>200</v>
      </c>
      <c r="BE122" s="247">
        <f>IF(N122="základní",J122,0)</f>
        <v>0</v>
      </c>
      <c r="BF122" s="247">
        <f>IF(N122="snížená",J122,0)</f>
        <v>0</v>
      </c>
      <c r="BG122" s="247">
        <f>IF(N122="zákl. přenesená",J122,0)</f>
        <v>0</v>
      </c>
      <c r="BH122" s="247">
        <f>IF(N122="sníž. přenesená",J122,0)</f>
        <v>0</v>
      </c>
      <c r="BI122" s="247">
        <f>IF(N122="nulová",J122,0)</f>
        <v>0</v>
      </c>
      <c r="BJ122" s="24" t="s">
        <v>81</v>
      </c>
      <c r="BK122" s="247">
        <f>ROUND(I122*H122,2)</f>
        <v>0</v>
      </c>
      <c r="BL122" s="24" t="s">
        <v>207</v>
      </c>
      <c r="BM122" s="24" t="s">
        <v>2095</v>
      </c>
    </row>
    <row r="123" s="1" customFormat="1" ht="16.5" customHeight="1">
      <c r="B123" s="46"/>
      <c r="C123" s="236" t="s">
        <v>465</v>
      </c>
      <c r="D123" s="236" t="s">
        <v>202</v>
      </c>
      <c r="E123" s="237" t="s">
        <v>2096</v>
      </c>
      <c r="F123" s="238" t="s">
        <v>2097</v>
      </c>
      <c r="G123" s="239" t="s">
        <v>205</v>
      </c>
      <c r="H123" s="240">
        <v>435</v>
      </c>
      <c r="I123" s="241"/>
      <c r="J123" s="242">
        <f>ROUND(I123*H123,2)</f>
        <v>0</v>
      </c>
      <c r="K123" s="238" t="s">
        <v>1462</v>
      </c>
      <c r="L123" s="72"/>
      <c r="M123" s="243" t="s">
        <v>21</v>
      </c>
      <c r="N123" s="244" t="s">
        <v>45</v>
      </c>
      <c r="O123" s="47"/>
      <c r="P123" s="245">
        <f>O123*H123</f>
        <v>0</v>
      </c>
      <c r="Q123" s="245">
        <v>0</v>
      </c>
      <c r="R123" s="245">
        <f>Q123*H123</f>
        <v>0</v>
      </c>
      <c r="S123" s="245">
        <v>0.0106</v>
      </c>
      <c r="T123" s="246">
        <f>S123*H123</f>
        <v>4.6109999999999998</v>
      </c>
      <c r="AR123" s="24" t="s">
        <v>207</v>
      </c>
      <c r="AT123" s="24" t="s">
        <v>202</v>
      </c>
      <c r="AU123" s="24" t="s">
        <v>83</v>
      </c>
      <c r="AY123" s="24" t="s">
        <v>200</v>
      </c>
      <c r="BE123" s="247">
        <f>IF(N123="základní",J123,0)</f>
        <v>0</v>
      </c>
      <c r="BF123" s="247">
        <f>IF(N123="snížená",J123,0)</f>
        <v>0</v>
      </c>
      <c r="BG123" s="247">
        <f>IF(N123="zákl. přenesená",J123,0)</f>
        <v>0</v>
      </c>
      <c r="BH123" s="247">
        <f>IF(N123="sníž. přenesená",J123,0)</f>
        <v>0</v>
      </c>
      <c r="BI123" s="247">
        <f>IF(N123="nulová",J123,0)</f>
        <v>0</v>
      </c>
      <c r="BJ123" s="24" t="s">
        <v>81</v>
      </c>
      <c r="BK123" s="247">
        <f>ROUND(I123*H123,2)</f>
        <v>0</v>
      </c>
      <c r="BL123" s="24" t="s">
        <v>207</v>
      </c>
      <c r="BM123" s="24" t="s">
        <v>2098</v>
      </c>
    </row>
    <row r="124" s="12" customFormat="1">
      <c r="B124" s="248"/>
      <c r="C124" s="249"/>
      <c r="D124" s="250" t="s">
        <v>235</v>
      </c>
      <c r="E124" s="251" t="s">
        <v>21</v>
      </c>
      <c r="F124" s="252" t="s">
        <v>2099</v>
      </c>
      <c r="G124" s="249"/>
      <c r="H124" s="253">
        <v>435</v>
      </c>
      <c r="I124" s="254"/>
      <c r="J124" s="249"/>
      <c r="K124" s="249"/>
      <c r="L124" s="255"/>
      <c r="M124" s="256"/>
      <c r="N124" s="257"/>
      <c r="O124" s="257"/>
      <c r="P124" s="257"/>
      <c r="Q124" s="257"/>
      <c r="R124" s="257"/>
      <c r="S124" s="257"/>
      <c r="T124" s="258"/>
      <c r="AT124" s="259" t="s">
        <v>235</v>
      </c>
      <c r="AU124" s="259" t="s">
        <v>83</v>
      </c>
      <c r="AV124" s="12" t="s">
        <v>83</v>
      </c>
      <c r="AW124" s="12" t="s">
        <v>37</v>
      </c>
      <c r="AX124" s="12" t="s">
        <v>81</v>
      </c>
      <c r="AY124" s="259" t="s">
        <v>200</v>
      </c>
    </row>
    <row r="125" s="1" customFormat="1" ht="25.5" customHeight="1">
      <c r="B125" s="46"/>
      <c r="C125" s="236" t="s">
        <v>323</v>
      </c>
      <c r="D125" s="236" t="s">
        <v>202</v>
      </c>
      <c r="E125" s="237" t="s">
        <v>2100</v>
      </c>
      <c r="F125" s="238" t="s">
        <v>2101</v>
      </c>
      <c r="G125" s="239" t="s">
        <v>205</v>
      </c>
      <c r="H125" s="240">
        <v>435</v>
      </c>
      <c r="I125" s="241"/>
      <c r="J125" s="242">
        <f>ROUND(I125*H125,2)</f>
        <v>0</v>
      </c>
      <c r="K125" s="238" t="s">
        <v>1462</v>
      </c>
      <c r="L125" s="72"/>
      <c r="M125" s="243" t="s">
        <v>21</v>
      </c>
      <c r="N125" s="244" t="s">
        <v>45</v>
      </c>
      <c r="O125" s="47"/>
      <c r="P125" s="245">
        <f>O125*H125</f>
        <v>0</v>
      </c>
      <c r="Q125" s="245">
        <v>0.01162</v>
      </c>
      <c r="R125" s="245">
        <f>Q125*H125</f>
        <v>5.0547000000000004</v>
      </c>
      <c r="S125" s="245">
        <v>0</v>
      </c>
      <c r="T125" s="246">
        <f>S125*H125</f>
        <v>0</v>
      </c>
      <c r="AR125" s="24" t="s">
        <v>207</v>
      </c>
      <c r="AT125" s="24" t="s">
        <v>202</v>
      </c>
      <c r="AU125" s="24" t="s">
        <v>83</v>
      </c>
      <c r="AY125" s="24" t="s">
        <v>200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24" t="s">
        <v>81</v>
      </c>
      <c r="BK125" s="247">
        <f>ROUND(I125*H125,2)</f>
        <v>0</v>
      </c>
      <c r="BL125" s="24" t="s">
        <v>207</v>
      </c>
      <c r="BM125" s="24" t="s">
        <v>2102</v>
      </c>
    </row>
    <row r="126" s="11" customFormat="1" ht="29.88" customHeight="1">
      <c r="B126" s="220"/>
      <c r="C126" s="221"/>
      <c r="D126" s="222" t="s">
        <v>73</v>
      </c>
      <c r="E126" s="234" t="s">
        <v>1301</v>
      </c>
      <c r="F126" s="234" t="s">
        <v>1880</v>
      </c>
      <c r="G126" s="221"/>
      <c r="H126" s="221"/>
      <c r="I126" s="224"/>
      <c r="J126" s="235">
        <f>BK126</f>
        <v>0</v>
      </c>
      <c r="K126" s="221"/>
      <c r="L126" s="226"/>
      <c r="M126" s="227"/>
      <c r="N126" s="228"/>
      <c r="O126" s="228"/>
      <c r="P126" s="229">
        <f>P127</f>
        <v>0</v>
      </c>
      <c r="Q126" s="228"/>
      <c r="R126" s="229">
        <f>R127</f>
        <v>0</v>
      </c>
      <c r="S126" s="228"/>
      <c r="T126" s="230">
        <f>T127</f>
        <v>0</v>
      </c>
      <c r="AR126" s="231" t="s">
        <v>81</v>
      </c>
      <c r="AT126" s="232" t="s">
        <v>73</v>
      </c>
      <c r="AU126" s="232" t="s">
        <v>81</v>
      </c>
      <c r="AY126" s="231" t="s">
        <v>200</v>
      </c>
      <c r="BK126" s="233">
        <f>BK127</f>
        <v>0</v>
      </c>
    </row>
    <row r="127" s="1" customFormat="1" ht="25.5" customHeight="1">
      <c r="B127" s="46"/>
      <c r="C127" s="236" t="s">
        <v>245</v>
      </c>
      <c r="D127" s="236" t="s">
        <v>202</v>
      </c>
      <c r="E127" s="237" t="s">
        <v>2103</v>
      </c>
      <c r="F127" s="238" t="s">
        <v>2104</v>
      </c>
      <c r="G127" s="239" t="s">
        <v>274</v>
      </c>
      <c r="H127" s="240">
        <v>38.283999999999999</v>
      </c>
      <c r="I127" s="241"/>
      <c r="J127" s="242">
        <f>ROUND(I127*H127,2)</f>
        <v>0</v>
      </c>
      <c r="K127" s="238" t="s">
        <v>1462</v>
      </c>
      <c r="L127" s="72"/>
      <c r="M127" s="243" t="s">
        <v>21</v>
      </c>
      <c r="N127" s="244" t="s">
        <v>45</v>
      </c>
      <c r="O127" s="47"/>
      <c r="P127" s="245">
        <f>O127*H127</f>
        <v>0</v>
      </c>
      <c r="Q127" s="245">
        <v>0</v>
      </c>
      <c r="R127" s="245">
        <f>Q127*H127</f>
        <v>0</v>
      </c>
      <c r="S127" s="245">
        <v>0</v>
      </c>
      <c r="T127" s="246">
        <f>S127*H127</f>
        <v>0</v>
      </c>
      <c r="AR127" s="24" t="s">
        <v>207</v>
      </c>
      <c r="AT127" s="24" t="s">
        <v>202</v>
      </c>
      <c r="AU127" s="24" t="s">
        <v>83</v>
      </c>
      <c r="AY127" s="24" t="s">
        <v>200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24" t="s">
        <v>81</v>
      </c>
      <c r="BK127" s="247">
        <f>ROUND(I127*H127,2)</f>
        <v>0</v>
      </c>
      <c r="BL127" s="24" t="s">
        <v>207</v>
      </c>
      <c r="BM127" s="24" t="s">
        <v>2105</v>
      </c>
    </row>
    <row r="128" s="11" customFormat="1" ht="37.44" customHeight="1">
      <c r="B128" s="220"/>
      <c r="C128" s="221"/>
      <c r="D128" s="222" t="s">
        <v>73</v>
      </c>
      <c r="E128" s="223" t="s">
        <v>938</v>
      </c>
      <c r="F128" s="223" t="s">
        <v>938</v>
      </c>
      <c r="G128" s="221"/>
      <c r="H128" s="221"/>
      <c r="I128" s="224"/>
      <c r="J128" s="225">
        <f>BK128</f>
        <v>0</v>
      </c>
      <c r="K128" s="221"/>
      <c r="L128" s="226"/>
      <c r="M128" s="227"/>
      <c r="N128" s="228"/>
      <c r="O128" s="228"/>
      <c r="P128" s="229">
        <f>P129</f>
        <v>0</v>
      </c>
      <c r="Q128" s="228"/>
      <c r="R128" s="229">
        <f>R129</f>
        <v>0</v>
      </c>
      <c r="S128" s="228"/>
      <c r="T128" s="230">
        <f>T129</f>
        <v>0</v>
      </c>
      <c r="AR128" s="231" t="s">
        <v>83</v>
      </c>
      <c r="AT128" s="232" t="s">
        <v>73</v>
      </c>
      <c r="AU128" s="232" t="s">
        <v>74</v>
      </c>
      <c r="AY128" s="231" t="s">
        <v>200</v>
      </c>
      <c r="BK128" s="233">
        <f>BK129</f>
        <v>0</v>
      </c>
    </row>
    <row r="129" s="11" customFormat="1" ht="19.92" customHeight="1">
      <c r="B129" s="220"/>
      <c r="C129" s="221"/>
      <c r="D129" s="222" t="s">
        <v>73</v>
      </c>
      <c r="E129" s="234" t="s">
        <v>1025</v>
      </c>
      <c r="F129" s="234" t="s">
        <v>2106</v>
      </c>
      <c r="G129" s="221"/>
      <c r="H129" s="221"/>
      <c r="I129" s="224"/>
      <c r="J129" s="235">
        <f>BK129</f>
        <v>0</v>
      </c>
      <c r="K129" s="221"/>
      <c r="L129" s="226"/>
      <c r="M129" s="227"/>
      <c r="N129" s="228"/>
      <c r="O129" s="228"/>
      <c r="P129" s="229">
        <f>SUM(P130:P131)</f>
        <v>0</v>
      </c>
      <c r="Q129" s="228"/>
      <c r="R129" s="229">
        <f>SUM(R130:R131)</f>
        <v>0</v>
      </c>
      <c r="S129" s="228"/>
      <c r="T129" s="230">
        <f>SUM(T130:T131)</f>
        <v>0</v>
      </c>
      <c r="AR129" s="231" t="s">
        <v>83</v>
      </c>
      <c r="AT129" s="232" t="s">
        <v>73</v>
      </c>
      <c r="AU129" s="232" t="s">
        <v>81</v>
      </c>
      <c r="AY129" s="231" t="s">
        <v>200</v>
      </c>
      <c r="BK129" s="233">
        <f>SUM(BK130:BK131)</f>
        <v>0</v>
      </c>
    </row>
    <row r="130" s="1" customFormat="1" ht="16.5" customHeight="1">
      <c r="B130" s="46"/>
      <c r="C130" s="236" t="s">
        <v>293</v>
      </c>
      <c r="D130" s="236" t="s">
        <v>202</v>
      </c>
      <c r="E130" s="237" t="s">
        <v>2107</v>
      </c>
      <c r="F130" s="238" t="s">
        <v>2108</v>
      </c>
      <c r="G130" s="239" t="s">
        <v>205</v>
      </c>
      <c r="H130" s="240">
        <v>87.700000000000003</v>
      </c>
      <c r="I130" s="241"/>
      <c r="J130" s="242">
        <f>ROUND(I130*H130,2)</f>
        <v>0</v>
      </c>
      <c r="K130" s="238" t="s">
        <v>1462</v>
      </c>
      <c r="L130" s="72"/>
      <c r="M130" s="243" t="s">
        <v>21</v>
      </c>
      <c r="N130" s="244" t="s">
        <v>45</v>
      </c>
      <c r="O130" s="47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AR130" s="24" t="s">
        <v>230</v>
      </c>
      <c r="AT130" s="24" t="s">
        <v>202</v>
      </c>
      <c r="AU130" s="24" t="s">
        <v>83</v>
      </c>
      <c r="AY130" s="24" t="s">
        <v>200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24" t="s">
        <v>81</v>
      </c>
      <c r="BK130" s="247">
        <f>ROUND(I130*H130,2)</f>
        <v>0</v>
      </c>
      <c r="BL130" s="24" t="s">
        <v>230</v>
      </c>
      <c r="BM130" s="24" t="s">
        <v>2109</v>
      </c>
    </row>
    <row r="131" s="1" customFormat="1" ht="16.5" customHeight="1">
      <c r="B131" s="46"/>
      <c r="C131" s="236" t="s">
        <v>371</v>
      </c>
      <c r="D131" s="236" t="s">
        <v>202</v>
      </c>
      <c r="E131" s="237" t="s">
        <v>1031</v>
      </c>
      <c r="F131" s="238" t="s">
        <v>2110</v>
      </c>
      <c r="G131" s="239" t="s">
        <v>569</v>
      </c>
      <c r="H131" s="286"/>
      <c r="I131" s="241"/>
      <c r="J131" s="242">
        <f>ROUND(I131*H131,2)</f>
        <v>0</v>
      </c>
      <c r="K131" s="238" t="s">
        <v>1462</v>
      </c>
      <c r="L131" s="72"/>
      <c r="M131" s="243" t="s">
        <v>21</v>
      </c>
      <c r="N131" s="281" t="s">
        <v>45</v>
      </c>
      <c r="O131" s="282"/>
      <c r="P131" s="283">
        <f>O131*H131</f>
        <v>0</v>
      </c>
      <c r="Q131" s="283">
        <v>0</v>
      </c>
      <c r="R131" s="283">
        <f>Q131*H131</f>
        <v>0</v>
      </c>
      <c r="S131" s="283">
        <v>0</v>
      </c>
      <c r="T131" s="284">
        <f>S131*H131</f>
        <v>0</v>
      </c>
      <c r="AR131" s="24" t="s">
        <v>230</v>
      </c>
      <c r="AT131" s="24" t="s">
        <v>202</v>
      </c>
      <c r="AU131" s="24" t="s">
        <v>83</v>
      </c>
      <c r="AY131" s="24" t="s">
        <v>200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24" t="s">
        <v>81</v>
      </c>
      <c r="BK131" s="247">
        <f>ROUND(I131*H131,2)</f>
        <v>0</v>
      </c>
      <c r="BL131" s="24" t="s">
        <v>230</v>
      </c>
      <c r="BM131" s="24" t="s">
        <v>2111</v>
      </c>
    </row>
    <row r="132" s="1" customFormat="1" ht="6.96" customHeight="1">
      <c r="B132" s="67"/>
      <c r="C132" s="68"/>
      <c r="D132" s="68"/>
      <c r="E132" s="68"/>
      <c r="F132" s="68"/>
      <c r="G132" s="68"/>
      <c r="H132" s="68"/>
      <c r="I132" s="179"/>
      <c r="J132" s="68"/>
      <c r="K132" s="68"/>
      <c r="L132" s="72"/>
    </row>
  </sheetData>
  <sheetProtection sheet="1" autoFilter="0" formatColumns="0" formatRows="0" objects="1" scenarios="1" spinCount="100000" saltValue="tQgn5TADrLiLYLrVsyr0+yEpVjYS/BpH7IEY+CltkPnrGAwLHYcf2SKskFPvfVtOm8POgN8FHdIk8SDvp2E0Qg==" hashValue="v3Xn+L0T8Wvw8xndIDYAJI1WrnCztwaYA4WfxuVZJkYliMF3+bbonRqaQc6uifEar9hy7k0162ZeLz3NH6Re8A==" algorithmName="SHA-512" password="CC35"/>
  <autoFilter ref="C95:K131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82:H82"/>
    <mergeCell ref="E86:H86"/>
    <mergeCell ref="E84:H84"/>
    <mergeCell ref="E88:H88"/>
    <mergeCell ref="G1:H1"/>
    <mergeCell ref="L2:V2"/>
  </mergeCells>
  <hyperlinks>
    <hyperlink ref="F1:G1" location="C2" display="1) Krycí list soupisu"/>
    <hyperlink ref="G1:H1" location="C62" display="2) Rekapitulace"/>
    <hyperlink ref="J1" location="C95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50"/>
      <c r="C1" s="150"/>
      <c r="D1" s="151" t="s">
        <v>1</v>
      </c>
      <c r="E1" s="150"/>
      <c r="F1" s="152" t="s">
        <v>151</v>
      </c>
      <c r="G1" s="152" t="s">
        <v>152</v>
      </c>
      <c r="H1" s="152"/>
      <c r="I1" s="153"/>
      <c r="J1" s="152" t="s">
        <v>153</v>
      </c>
      <c r="K1" s="151" t="s">
        <v>154</v>
      </c>
      <c r="L1" s="152" t="s">
        <v>155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138</v>
      </c>
    </row>
    <row r="3" ht="6.96" customHeight="1">
      <c r="B3" s="25"/>
      <c r="C3" s="26"/>
      <c r="D3" s="26"/>
      <c r="E3" s="26"/>
      <c r="F3" s="26"/>
      <c r="G3" s="26"/>
      <c r="H3" s="26"/>
      <c r="I3" s="154"/>
      <c r="J3" s="26"/>
      <c r="K3" s="27"/>
      <c r="AT3" s="24" t="s">
        <v>83</v>
      </c>
    </row>
    <row r="4" ht="36.96" customHeight="1">
      <c r="B4" s="28"/>
      <c r="C4" s="29"/>
      <c r="D4" s="30" t="s">
        <v>156</v>
      </c>
      <c r="E4" s="29"/>
      <c r="F4" s="29"/>
      <c r="G4" s="29"/>
      <c r="H4" s="29"/>
      <c r="I4" s="155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5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5"/>
      <c r="J6" s="29"/>
      <c r="K6" s="31"/>
    </row>
    <row r="7" ht="16.5" customHeight="1">
      <c r="B7" s="28"/>
      <c r="C7" s="29"/>
      <c r="D7" s="29"/>
      <c r="E7" s="156" t="str">
        <f>'Rekapitulace stavby'!K6</f>
        <v>Park pod Vlašským dvorem-op</v>
      </c>
      <c r="F7" s="40"/>
      <c r="G7" s="40"/>
      <c r="H7" s="40"/>
      <c r="I7" s="155"/>
      <c r="J7" s="29"/>
      <c r="K7" s="31"/>
    </row>
    <row r="8">
      <c r="B8" s="28"/>
      <c r="C8" s="29"/>
      <c r="D8" s="40" t="s">
        <v>157</v>
      </c>
      <c r="E8" s="29"/>
      <c r="F8" s="29"/>
      <c r="G8" s="29"/>
      <c r="H8" s="29"/>
      <c r="I8" s="155"/>
      <c r="J8" s="29"/>
      <c r="K8" s="31"/>
    </row>
    <row r="9" ht="16.5" customHeight="1">
      <c r="B9" s="28"/>
      <c r="C9" s="29"/>
      <c r="D9" s="29"/>
      <c r="E9" s="156" t="s">
        <v>158</v>
      </c>
      <c r="F9" s="29"/>
      <c r="G9" s="29"/>
      <c r="H9" s="29"/>
      <c r="I9" s="155"/>
      <c r="J9" s="29"/>
      <c r="K9" s="31"/>
    </row>
    <row r="10">
      <c r="B10" s="28"/>
      <c r="C10" s="29"/>
      <c r="D10" s="40" t="s">
        <v>159</v>
      </c>
      <c r="E10" s="29"/>
      <c r="F10" s="29"/>
      <c r="G10" s="29"/>
      <c r="H10" s="29"/>
      <c r="I10" s="155"/>
      <c r="J10" s="29"/>
      <c r="K10" s="31"/>
    </row>
    <row r="11" s="1" customFormat="1" ht="16.5" customHeight="1">
      <c r="B11" s="46"/>
      <c r="C11" s="47"/>
      <c r="D11" s="47"/>
      <c r="E11" s="55" t="s">
        <v>2010</v>
      </c>
      <c r="F11" s="47"/>
      <c r="G11" s="47"/>
      <c r="H11" s="47"/>
      <c r="I11" s="157"/>
      <c r="J11" s="47"/>
      <c r="K11" s="51"/>
    </row>
    <row r="12" s="1" customFormat="1">
      <c r="B12" s="46"/>
      <c r="C12" s="47"/>
      <c r="D12" s="40" t="s">
        <v>514</v>
      </c>
      <c r="E12" s="47"/>
      <c r="F12" s="47"/>
      <c r="G12" s="47"/>
      <c r="H12" s="47"/>
      <c r="I12" s="157"/>
      <c r="J12" s="47"/>
      <c r="K12" s="51"/>
    </row>
    <row r="13" s="1" customFormat="1" ht="36.96" customHeight="1">
      <c r="B13" s="46"/>
      <c r="C13" s="47"/>
      <c r="D13" s="47"/>
      <c r="E13" s="158" t="s">
        <v>2112</v>
      </c>
      <c r="F13" s="47"/>
      <c r="G13" s="47"/>
      <c r="H13" s="47"/>
      <c r="I13" s="157"/>
      <c r="J13" s="47"/>
      <c r="K13" s="51"/>
    </row>
    <row r="14" s="1" customFormat="1">
      <c r="B14" s="46"/>
      <c r="C14" s="47"/>
      <c r="D14" s="47"/>
      <c r="E14" s="47"/>
      <c r="F14" s="47"/>
      <c r="G14" s="47"/>
      <c r="H14" s="47"/>
      <c r="I14" s="157"/>
      <c r="J14" s="47"/>
      <c r="K14" s="51"/>
    </row>
    <row r="15" s="1" customFormat="1" ht="14.4" customHeight="1">
      <c r="B15" s="46"/>
      <c r="C15" s="47"/>
      <c r="D15" s="40" t="s">
        <v>20</v>
      </c>
      <c r="E15" s="47"/>
      <c r="F15" s="35" t="s">
        <v>129</v>
      </c>
      <c r="G15" s="47"/>
      <c r="H15" s="47"/>
      <c r="I15" s="159" t="s">
        <v>22</v>
      </c>
      <c r="J15" s="35" t="s">
        <v>2038</v>
      </c>
      <c r="K15" s="51"/>
    </row>
    <row r="16" s="1" customFormat="1" ht="14.4" customHeight="1">
      <c r="B16" s="46"/>
      <c r="C16" s="47"/>
      <c r="D16" s="40" t="s">
        <v>23</v>
      </c>
      <c r="E16" s="47"/>
      <c r="F16" s="35" t="s">
        <v>24</v>
      </c>
      <c r="G16" s="47"/>
      <c r="H16" s="47"/>
      <c r="I16" s="159" t="s">
        <v>25</v>
      </c>
      <c r="J16" s="160" t="str">
        <f>'Rekapitulace stavby'!AN8</f>
        <v>9. 11. 2017</v>
      </c>
      <c r="K16" s="51"/>
    </row>
    <row r="17" s="1" customFormat="1" ht="21.84" customHeight="1">
      <c r="B17" s="46"/>
      <c r="C17" s="47"/>
      <c r="D17" s="34" t="s">
        <v>2039</v>
      </c>
      <c r="E17" s="47"/>
      <c r="F17" s="298" t="s">
        <v>2040</v>
      </c>
      <c r="G17" s="47"/>
      <c r="H17" s="47"/>
      <c r="I17" s="299" t="s">
        <v>2041</v>
      </c>
      <c r="J17" s="298" t="s">
        <v>2042</v>
      </c>
      <c r="K17" s="51"/>
    </row>
    <row r="18" s="1" customFormat="1" ht="14.4" customHeight="1">
      <c r="B18" s="46"/>
      <c r="C18" s="47"/>
      <c r="D18" s="40" t="s">
        <v>27</v>
      </c>
      <c r="E18" s="47"/>
      <c r="F18" s="47"/>
      <c r="G18" s="47"/>
      <c r="H18" s="47"/>
      <c r="I18" s="159" t="s">
        <v>28</v>
      </c>
      <c r="J18" s="35" t="s">
        <v>29</v>
      </c>
      <c r="K18" s="51"/>
    </row>
    <row r="19" s="1" customFormat="1" ht="18" customHeight="1">
      <c r="B19" s="46"/>
      <c r="C19" s="47"/>
      <c r="D19" s="47"/>
      <c r="E19" s="35" t="s">
        <v>30</v>
      </c>
      <c r="F19" s="47"/>
      <c r="G19" s="47"/>
      <c r="H19" s="47"/>
      <c r="I19" s="159" t="s">
        <v>31</v>
      </c>
      <c r="J19" s="35" t="s">
        <v>32</v>
      </c>
      <c r="K19" s="51"/>
    </row>
    <row r="20" s="1" customFormat="1" ht="6.96" customHeight="1">
      <c r="B20" s="46"/>
      <c r="C20" s="47"/>
      <c r="D20" s="47"/>
      <c r="E20" s="47"/>
      <c r="F20" s="47"/>
      <c r="G20" s="47"/>
      <c r="H20" s="47"/>
      <c r="I20" s="157"/>
      <c r="J20" s="47"/>
      <c r="K20" s="51"/>
    </row>
    <row r="21" s="1" customFormat="1" ht="14.4" customHeight="1">
      <c r="B21" s="46"/>
      <c r="C21" s="47"/>
      <c r="D21" s="40" t="s">
        <v>33</v>
      </c>
      <c r="E21" s="47"/>
      <c r="F21" s="47"/>
      <c r="G21" s="47"/>
      <c r="H21" s="47"/>
      <c r="I21" s="159" t="s">
        <v>28</v>
      </c>
      <c r="J21" s="35" t="str">
        <f>IF('Rekapitulace stavby'!AN13="Vyplň údaj","",IF('Rekapitulace stavby'!AN13="","",'Rekapitulace stavby'!AN13))</f>
        <v/>
      </c>
      <c r="K21" s="51"/>
    </row>
    <row r="22" s="1" customFormat="1" ht="18" customHeight="1">
      <c r="B22" s="46"/>
      <c r="C22" s="47"/>
      <c r="D22" s="47"/>
      <c r="E22" s="35" t="str">
        <f>IF('Rekapitulace stavby'!E14="Vyplň údaj","",IF('Rekapitulace stavby'!E14="","",'Rekapitulace stavby'!E14))</f>
        <v/>
      </c>
      <c r="F22" s="47"/>
      <c r="G22" s="47"/>
      <c r="H22" s="47"/>
      <c r="I22" s="159" t="s">
        <v>31</v>
      </c>
      <c r="J22" s="35" t="str">
        <f>IF('Rekapitulace stavby'!AN14="Vyplň údaj","",IF('Rekapitulace stavby'!AN14="","",'Rekapitulace stavby'!AN14))</f>
        <v/>
      </c>
      <c r="K22" s="51"/>
    </row>
    <row r="23" s="1" customFormat="1" ht="6.96" customHeight="1">
      <c r="B23" s="46"/>
      <c r="C23" s="47"/>
      <c r="D23" s="47"/>
      <c r="E23" s="47"/>
      <c r="F23" s="47"/>
      <c r="G23" s="47"/>
      <c r="H23" s="47"/>
      <c r="I23" s="157"/>
      <c r="J23" s="47"/>
      <c r="K23" s="51"/>
    </row>
    <row r="24" s="1" customFormat="1" ht="14.4" customHeight="1">
      <c r="B24" s="46"/>
      <c r="C24" s="47"/>
      <c r="D24" s="40" t="s">
        <v>35</v>
      </c>
      <c r="E24" s="47"/>
      <c r="F24" s="47"/>
      <c r="G24" s="47"/>
      <c r="H24" s="47"/>
      <c r="I24" s="159" t="s">
        <v>28</v>
      </c>
      <c r="J24" s="35" t="str">
        <f>IF('Rekapitulace stavby'!AN16="","",'Rekapitulace stavby'!AN16)</f>
        <v/>
      </c>
      <c r="K24" s="51"/>
    </row>
    <row r="25" s="1" customFormat="1" ht="18" customHeight="1">
      <c r="B25" s="46"/>
      <c r="C25" s="47"/>
      <c r="D25" s="47"/>
      <c r="E25" s="35" t="str">
        <f>IF('Rekapitulace stavby'!E17="","",'Rekapitulace stavby'!E17)</f>
        <v xml:space="preserve"> </v>
      </c>
      <c r="F25" s="47"/>
      <c r="G25" s="47"/>
      <c r="H25" s="47"/>
      <c r="I25" s="159" t="s">
        <v>31</v>
      </c>
      <c r="J25" s="35" t="str">
        <f>IF('Rekapitulace stavby'!AN17="","",'Rekapitulace stavby'!AN17)</f>
        <v/>
      </c>
      <c r="K25" s="51"/>
    </row>
    <row r="26" s="1" customFormat="1" ht="6.96" customHeight="1">
      <c r="B26" s="46"/>
      <c r="C26" s="47"/>
      <c r="D26" s="47"/>
      <c r="E26" s="47"/>
      <c r="F26" s="47"/>
      <c r="G26" s="47"/>
      <c r="H26" s="47"/>
      <c r="I26" s="157"/>
      <c r="J26" s="47"/>
      <c r="K26" s="51"/>
    </row>
    <row r="27" s="1" customFormat="1" ht="14.4" customHeight="1">
      <c r="B27" s="46"/>
      <c r="C27" s="47"/>
      <c r="D27" s="40" t="s">
        <v>38</v>
      </c>
      <c r="E27" s="47"/>
      <c r="F27" s="47"/>
      <c r="G27" s="47"/>
      <c r="H27" s="47"/>
      <c r="I27" s="157"/>
      <c r="J27" s="47"/>
      <c r="K27" s="51"/>
    </row>
    <row r="28" s="7" customFormat="1" ht="71.25" customHeight="1">
      <c r="B28" s="161"/>
      <c r="C28" s="162"/>
      <c r="D28" s="162"/>
      <c r="E28" s="44" t="s">
        <v>39</v>
      </c>
      <c r="F28" s="44"/>
      <c r="G28" s="44"/>
      <c r="H28" s="44"/>
      <c r="I28" s="163"/>
      <c r="J28" s="162"/>
      <c r="K28" s="164"/>
    </row>
    <row r="29" s="1" customFormat="1" ht="6.96" customHeight="1">
      <c r="B29" s="46"/>
      <c r="C29" s="47"/>
      <c r="D29" s="47"/>
      <c r="E29" s="47"/>
      <c r="F29" s="47"/>
      <c r="G29" s="47"/>
      <c r="H29" s="47"/>
      <c r="I29" s="157"/>
      <c r="J29" s="47"/>
      <c r="K29" s="51"/>
    </row>
    <row r="30" s="1" customFormat="1" ht="6.96" customHeight="1">
      <c r="B30" s="46"/>
      <c r="C30" s="47"/>
      <c r="D30" s="106"/>
      <c r="E30" s="106"/>
      <c r="F30" s="106"/>
      <c r="G30" s="106"/>
      <c r="H30" s="106"/>
      <c r="I30" s="165"/>
      <c r="J30" s="106"/>
      <c r="K30" s="166"/>
    </row>
    <row r="31" s="1" customFormat="1" ht="25.44" customHeight="1">
      <c r="B31" s="46"/>
      <c r="C31" s="47"/>
      <c r="D31" s="167" t="s">
        <v>40</v>
      </c>
      <c r="E31" s="47"/>
      <c r="F31" s="47"/>
      <c r="G31" s="47"/>
      <c r="H31" s="47"/>
      <c r="I31" s="157"/>
      <c r="J31" s="168">
        <f>ROUND(J98,2)</f>
        <v>0</v>
      </c>
      <c r="K31" s="51"/>
    </row>
    <row r="32" s="1" customFormat="1" ht="6.96" customHeight="1">
      <c r="B32" s="46"/>
      <c r="C32" s="47"/>
      <c r="D32" s="106"/>
      <c r="E32" s="106"/>
      <c r="F32" s="106"/>
      <c r="G32" s="106"/>
      <c r="H32" s="106"/>
      <c r="I32" s="165"/>
      <c r="J32" s="106"/>
      <c r="K32" s="166"/>
    </row>
    <row r="33" s="1" customFormat="1" ht="14.4" customHeight="1">
      <c r="B33" s="46"/>
      <c r="C33" s="47"/>
      <c r="D33" s="47"/>
      <c r="E33" s="47"/>
      <c r="F33" s="52" t="s">
        <v>42</v>
      </c>
      <c r="G33" s="47"/>
      <c r="H33" s="47"/>
      <c r="I33" s="169" t="s">
        <v>41</v>
      </c>
      <c r="J33" s="52" t="s">
        <v>43</v>
      </c>
      <c r="K33" s="51"/>
    </row>
    <row r="34" s="1" customFormat="1" ht="14.4" customHeight="1">
      <c r="B34" s="46"/>
      <c r="C34" s="47"/>
      <c r="D34" s="55" t="s">
        <v>44</v>
      </c>
      <c r="E34" s="55" t="s">
        <v>45</v>
      </c>
      <c r="F34" s="170">
        <f>ROUND(SUM(BE98:BE164), 2)</f>
        <v>0</v>
      </c>
      <c r="G34" s="47"/>
      <c r="H34" s="47"/>
      <c r="I34" s="171">
        <v>0.20999999999999999</v>
      </c>
      <c r="J34" s="170">
        <f>ROUND(ROUND((SUM(BE98:BE164)), 2)*I34, 2)</f>
        <v>0</v>
      </c>
      <c r="K34" s="51"/>
    </row>
    <row r="35" s="1" customFormat="1" ht="14.4" customHeight="1">
      <c r="B35" s="46"/>
      <c r="C35" s="47"/>
      <c r="D35" s="47"/>
      <c r="E35" s="55" t="s">
        <v>46</v>
      </c>
      <c r="F35" s="170">
        <f>ROUND(SUM(BF98:BF164), 2)</f>
        <v>0</v>
      </c>
      <c r="G35" s="47"/>
      <c r="H35" s="47"/>
      <c r="I35" s="171">
        <v>0.14999999999999999</v>
      </c>
      <c r="J35" s="170">
        <f>ROUND(ROUND((SUM(BF98:BF164)), 2)*I35, 2)</f>
        <v>0</v>
      </c>
      <c r="K35" s="51"/>
    </row>
    <row r="36" hidden="1" s="1" customFormat="1" ht="14.4" customHeight="1">
      <c r="B36" s="46"/>
      <c r="C36" s="47"/>
      <c r="D36" s="47"/>
      <c r="E36" s="55" t="s">
        <v>47</v>
      </c>
      <c r="F36" s="170">
        <f>ROUND(SUM(BG98:BG164), 2)</f>
        <v>0</v>
      </c>
      <c r="G36" s="47"/>
      <c r="H36" s="47"/>
      <c r="I36" s="171">
        <v>0.20999999999999999</v>
      </c>
      <c r="J36" s="170">
        <v>0</v>
      </c>
      <c r="K36" s="51"/>
    </row>
    <row r="37" hidden="1" s="1" customFormat="1" ht="14.4" customHeight="1">
      <c r="B37" s="46"/>
      <c r="C37" s="47"/>
      <c r="D37" s="47"/>
      <c r="E37" s="55" t="s">
        <v>48</v>
      </c>
      <c r="F37" s="170">
        <f>ROUND(SUM(BH98:BH164), 2)</f>
        <v>0</v>
      </c>
      <c r="G37" s="47"/>
      <c r="H37" s="47"/>
      <c r="I37" s="171">
        <v>0.14999999999999999</v>
      </c>
      <c r="J37" s="170">
        <v>0</v>
      </c>
      <c r="K37" s="51"/>
    </row>
    <row r="38" hidden="1" s="1" customFormat="1" ht="14.4" customHeight="1">
      <c r="B38" s="46"/>
      <c r="C38" s="47"/>
      <c r="D38" s="47"/>
      <c r="E38" s="55" t="s">
        <v>49</v>
      </c>
      <c r="F38" s="170">
        <f>ROUND(SUM(BI98:BI164), 2)</f>
        <v>0</v>
      </c>
      <c r="G38" s="47"/>
      <c r="H38" s="47"/>
      <c r="I38" s="171">
        <v>0</v>
      </c>
      <c r="J38" s="170">
        <v>0</v>
      </c>
      <c r="K38" s="51"/>
    </row>
    <row r="39" s="1" customFormat="1" ht="6.96" customHeight="1">
      <c r="B39" s="46"/>
      <c r="C39" s="47"/>
      <c r="D39" s="47"/>
      <c r="E39" s="47"/>
      <c r="F39" s="47"/>
      <c r="G39" s="47"/>
      <c r="H39" s="47"/>
      <c r="I39" s="157"/>
      <c r="J39" s="47"/>
      <c r="K39" s="51"/>
    </row>
    <row r="40" s="1" customFormat="1" ht="25.44" customHeight="1">
      <c r="B40" s="46"/>
      <c r="C40" s="172"/>
      <c r="D40" s="173" t="s">
        <v>50</v>
      </c>
      <c r="E40" s="98"/>
      <c r="F40" s="98"/>
      <c r="G40" s="174" t="s">
        <v>51</v>
      </c>
      <c r="H40" s="175" t="s">
        <v>52</v>
      </c>
      <c r="I40" s="176"/>
      <c r="J40" s="177">
        <f>SUM(J31:J38)</f>
        <v>0</v>
      </c>
      <c r="K40" s="178"/>
    </row>
    <row r="41" s="1" customFormat="1" ht="14.4" customHeight="1">
      <c r="B41" s="67"/>
      <c r="C41" s="68"/>
      <c r="D41" s="68"/>
      <c r="E41" s="68"/>
      <c r="F41" s="68"/>
      <c r="G41" s="68"/>
      <c r="H41" s="68"/>
      <c r="I41" s="179"/>
      <c r="J41" s="68"/>
      <c r="K41" s="69"/>
    </row>
    <row r="45" s="1" customFormat="1" ht="6.96" customHeight="1">
      <c r="B45" s="180"/>
      <c r="C45" s="181"/>
      <c r="D45" s="181"/>
      <c r="E45" s="181"/>
      <c r="F45" s="181"/>
      <c r="G45" s="181"/>
      <c r="H45" s="181"/>
      <c r="I45" s="182"/>
      <c r="J45" s="181"/>
      <c r="K45" s="183"/>
    </row>
    <row r="46" s="1" customFormat="1" ht="36.96" customHeight="1">
      <c r="B46" s="46"/>
      <c r="C46" s="30" t="s">
        <v>161</v>
      </c>
      <c r="D46" s="47"/>
      <c r="E46" s="47"/>
      <c r="F46" s="47"/>
      <c r="G46" s="47"/>
      <c r="H46" s="47"/>
      <c r="I46" s="157"/>
      <c r="J46" s="47"/>
      <c r="K46" s="51"/>
    </row>
    <row r="47" s="1" customFormat="1" ht="6.96" customHeight="1">
      <c r="B47" s="46"/>
      <c r="C47" s="47"/>
      <c r="D47" s="47"/>
      <c r="E47" s="47"/>
      <c r="F47" s="47"/>
      <c r="G47" s="47"/>
      <c r="H47" s="47"/>
      <c r="I47" s="157"/>
      <c r="J47" s="47"/>
      <c r="K47" s="51"/>
    </row>
    <row r="48" s="1" customFormat="1" ht="14.4" customHeight="1">
      <c r="B48" s="46"/>
      <c r="C48" s="40" t="s">
        <v>18</v>
      </c>
      <c r="D48" s="47"/>
      <c r="E48" s="47"/>
      <c r="F48" s="47"/>
      <c r="G48" s="47"/>
      <c r="H48" s="47"/>
      <c r="I48" s="157"/>
      <c r="J48" s="47"/>
      <c r="K48" s="51"/>
    </row>
    <row r="49" s="1" customFormat="1" ht="16.5" customHeight="1">
      <c r="B49" s="46"/>
      <c r="C49" s="47"/>
      <c r="D49" s="47"/>
      <c r="E49" s="156" t="str">
        <f>E7</f>
        <v>Park pod Vlašským dvorem-op</v>
      </c>
      <c r="F49" s="40"/>
      <c r="G49" s="40"/>
      <c r="H49" s="40"/>
      <c r="I49" s="157"/>
      <c r="J49" s="47"/>
      <c r="K49" s="51"/>
    </row>
    <row r="50">
      <c r="B50" s="28"/>
      <c r="C50" s="40" t="s">
        <v>157</v>
      </c>
      <c r="D50" s="29"/>
      <c r="E50" s="29"/>
      <c r="F50" s="29"/>
      <c r="G50" s="29"/>
      <c r="H50" s="29"/>
      <c r="I50" s="155"/>
      <c r="J50" s="29"/>
      <c r="K50" s="31"/>
    </row>
    <row r="51" ht="16.5" customHeight="1">
      <c r="B51" s="28"/>
      <c r="C51" s="29"/>
      <c r="D51" s="29"/>
      <c r="E51" s="156" t="s">
        <v>158</v>
      </c>
      <c r="F51" s="29"/>
      <c r="G51" s="29"/>
      <c r="H51" s="29"/>
      <c r="I51" s="155"/>
      <c r="J51" s="29"/>
      <c r="K51" s="31"/>
    </row>
    <row r="52">
      <c r="B52" s="28"/>
      <c r="C52" s="40" t="s">
        <v>159</v>
      </c>
      <c r="D52" s="29"/>
      <c r="E52" s="29"/>
      <c r="F52" s="29"/>
      <c r="G52" s="29"/>
      <c r="H52" s="29"/>
      <c r="I52" s="155"/>
      <c r="J52" s="29"/>
      <c r="K52" s="31"/>
    </row>
    <row r="53" s="1" customFormat="1" ht="16.5" customHeight="1">
      <c r="B53" s="46"/>
      <c r="C53" s="47"/>
      <c r="D53" s="47"/>
      <c r="E53" s="55" t="s">
        <v>2010</v>
      </c>
      <c r="F53" s="47"/>
      <c r="G53" s="47"/>
      <c r="H53" s="47"/>
      <c r="I53" s="157"/>
      <c r="J53" s="47"/>
      <c r="K53" s="51"/>
    </row>
    <row r="54" s="1" customFormat="1" ht="14.4" customHeight="1">
      <c r="B54" s="46"/>
      <c r="C54" s="40" t="s">
        <v>514</v>
      </c>
      <c r="D54" s="47"/>
      <c r="E54" s="47"/>
      <c r="F54" s="47"/>
      <c r="G54" s="47"/>
      <c r="H54" s="47"/>
      <c r="I54" s="157"/>
      <c r="J54" s="47"/>
      <c r="K54" s="51"/>
    </row>
    <row r="55" s="1" customFormat="1" ht="17.25" customHeight="1">
      <c r="B55" s="46"/>
      <c r="C55" s="47"/>
      <c r="D55" s="47"/>
      <c r="E55" s="158" t="str">
        <f>E13</f>
        <v>07202 - Opěrná zeď 19b</v>
      </c>
      <c r="F55" s="47"/>
      <c r="G55" s="47"/>
      <c r="H55" s="47"/>
      <c r="I55" s="157"/>
      <c r="J55" s="47"/>
      <c r="K55" s="51"/>
    </row>
    <row r="56" s="1" customFormat="1" ht="6.96" customHeight="1">
      <c r="B56" s="46"/>
      <c r="C56" s="47"/>
      <c r="D56" s="47"/>
      <c r="E56" s="47"/>
      <c r="F56" s="47"/>
      <c r="G56" s="47"/>
      <c r="H56" s="47"/>
      <c r="I56" s="157"/>
      <c r="J56" s="47"/>
      <c r="K56" s="51"/>
    </row>
    <row r="57" s="1" customFormat="1" ht="18" customHeight="1">
      <c r="B57" s="46"/>
      <c r="C57" s="40" t="s">
        <v>23</v>
      </c>
      <c r="D57" s="47"/>
      <c r="E57" s="47"/>
      <c r="F57" s="35" t="str">
        <f>F16</f>
        <v>Kutná Hora</v>
      </c>
      <c r="G57" s="47"/>
      <c r="H57" s="47"/>
      <c r="I57" s="159" t="s">
        <v>25</v>
      </c>
      <c r="J57" s="160" t="str">
        <f>IF(J16="","",J16)</f>
        <v>9. 11. 2017</v>
      </c>
      <c r="K57" s="51"/>
    </row>
    <row r="58" s="1" customFormat="1" ht="6.96" customHeight="1">
      <c r="B58" s="46"/>
      <c r="C58" s="47"/>
      <c r="D58" s="47"/>
      <c r="E58" s="47"/>
      <c r="F58" s="47"/>
      <c r="G58" s="47"/>
      <c r="H58" s="47"/>
      <c r="I58" s="157"/>
      <c r="J58" s="47"/>
      <c r="K58" s="51"/>
    </row>
    <row r="59" s="1" customFormat="1">
      <c r="B59" s="46"/>
      <c r="C59" s="40" t="s">
        <v>27</v>
      </c>
      <c r="D59" s="47"/>
      <c r="E59" s="47"/>
      <c r="F59" s="35" t="str">
        <f>E19</f>
        <v>Město Kutná Hora, Havlíčkovo nám. 552</v>
      </c>
      <c r="G59" s="47"/>
      <c r="H59" s="47"/>
      <c r="I59" s="159" t="s">
        <v>35</v>
      </c>
      <c r="J59" s="44" t="str">
        <f>E25</f>
        <v xml:space="preserve"> </v>
      </c>
      <c r="K59" s="51"/>
    </row>
    <row r="60" s="1" customFormat="1" ht="14.4" customHeight="1">
      <c r="B60" s="46"/>
      <c r="C60" s="40" t="s">
        <v>33</v>
      </c>
      <c r="D60" s="47"/>
      <c r="E60" s="47"/>
      <c r="F60" s="35" t="str">
        <f>IF(E22="","",E22)</f>
        <v/>
      </c>
      <c r="G60" s="47"/>
      <c r="H60" s="47"/>
      <c r="I60" s="157"/>
      <c r="J60" s="184"/>
      <c r="K60" s="51"/>
    </row>
    <row r="61" s="1" customFormat="1" ht="10.32" customHeight="1">
      <c r="B61" s="46"/>
      <c r="C61" s="47"/>
      <c r="D61" s="47"/>
      <c r="E61" s="47"/>
      <c r="F61" s="47"/>
      <c r="G61" s="47"/>
      <c r="H61" s="47"/>
      <c r="I61" s="157"/>
      <c r="J61" s="47"/>
      <c r="K61" s="51"/>
    </row>
    <row r="62" s="1" customFormat="1" ht="29.28" customHeight="1">
      <c r="B62" s="46"/>
      <c r="C62" s="185" t="s">
        <v>162</v>
      </c>
      <c r="D62" s="172"/>
      <c r="E62" s="172"/>
      <c r="F62" s="172"/>
      <c r="G62" s="172"/>
      <c r="H62" s="172"/>
      <c r="I62" s="186"/>
      <c r="J62" s="187" t="s">
        <v>163</v>
      </c>
      <c r="K62" s="188"/>
    </row>
    <row r="63" s="1" customFormat="1" ht="10.32" customHeight="1">
      <c r="B63" s="46"/>
      <c r="C63" s="47"/>
      <c r="D63" s="47"/>
      <c r="E63" s="47"/>
      <c r="F63" s="47"/>
      <c r="G63" s="47"/>
      <c r="H63" s="47"/>
      <c r="I63" s="157"/>
      <c r="J63" s="47"/>
      <c r="K63" s="51"/>
    </row>
    <row r="64" s="1" customFormat="1" ht="29.28" customHeight="1">
      <c r="B64" s="46"/>
      <c r="C64" s="189" t="s">
        <v>164</v>
      </c>
      <c r="D64" s="47"/>
      <c r="E64" s="47"/>
      <c r="F64" s="47"/>
      <c r="G64" s="47"/>
      <c r="H64" s="47"/>
      <c r="I64" s="157"/>
      <c r="J64" s="168">
        <f>J98</f>
        <v>0</v>
      </c>
      <c r="K64" s="51"/>
      <c r="AU64" s="24" t="s">
        <v>165</v>
      </c>
    </row>
    <row r="65" s="8" customFormat="1" ht="24.96" customHeight="1">
      <c r="B65" s="190"/>
      <c r="C65" s="191"/>
      <c r="D65" s="192" t="s">
        <v>166</v>
      </c>
      <c r="E65" s="193"/>
      <c r="F65" s="193"/>
      <c r="G65" s="193"/>
      <c r="H65" s="193"/>
      <c r="I65" s="194"/>
      <c r="J65" s="195">
        <f>J99</f>
        <v>0</v>
      </c>
      <c r="K65" s="196"/>
    </row>
    <row r="66" s="9" customFormat="1" ht="19.92" customHeight="1">
      <c r="B66" s="197"/>
      <c r="C66" s="198"/>
      <c r="D66" s="199" t="s">
        <v>1047</v>
      </c>
      <c r="E66" s="200"/>
      <c r="F66" s="200"/>
      <c r="G66" s="200"/>
      <c r="H66" s="200"/>
      <c r="I66" s="201"/>
      <c r="J66" s="202">
        <f>J100</f>
        <v>0</v>
      </c>
      <c r="K66" s="203"/>
    </row>
    <row r="67" s="9" customFormat="1" ht="19.92" customHeight="1">
      <c r="B67" s="197"/>
      <c r="C67" s="198"/>
      <c r="D67" s="199" t="s">
        <v>1048</v>
      </c>
      <c r="E67" s="200"/>
      <c r="F67" s="200"/>
      <c r="G67" s="200"/>
      <c r="H67" s="200"/>
      <c r="I67" s="201"/>
      <c r="J67" s="202">
        <f>J104</f>
        <v>0</v>
      </c>
      <c r="K67" s="203"/>
    </row>
    <row r="68" s="9" customFormat="1" ht="19.92" customHeight="1">
      <c r="B68" s="197"/>
      <c r="C68" s="198"/>
      <c r="D68" s="199" t="s">
        <v>2043</v>
      </c>
      <c r="E68" s="200"/>
      <c r="F68" s="200"/>
      <c r="G68" s="200"/>
      <c r="H68" s="200"/>
      <c r="I68" s="201"/>
      <c r="J68" s="202">
        <f>J118</f>
        <v>0</v>
      </c>
      <c r="K68" s="203"/>
    </row>
    <row r="69" s="9" customFormat="1" ht="19.92" customHeight="1">
      <c r="B69" s="197"/>
      <c r="C69" s="198"/>
      <c r="D69" s="199" t="s">
        <v>1050</v>
      </c>
      <c r="E69" s="200"/>
      <c r="F69" s="200"/>
      <c r="G69" s="200"/>
      <c r="H69" s="200"/>
      <c r="I69" s="201"/>
      <c r="J69" s="202">
        <f>J126</f>
        <v>0</v>
      </c>
      <c r="K69" s="203"/>
    </row>
    <row r="70" s="9" customFormat="1" ht="19.92" customHeight="1">
      <c r="B70" s="197"/>
      <c r="C70" s="198"/>
      <c r="D70" s="199" t="s">
        <v>2113</v>
      </c>
      <c r="E70" s="200"/>
      <c r="F70" s="200"/>
      <c r="G70" s="200"/>
      <c r="H70" s="200"/>
      <c r="I70" s="201"/>
      <c r="J70" s="202">
        <f>J131</f>
        <v>0</v>
      </c>
      <c r="K70" s="203"/>
    </row>
    <row r="71" s="9" customFormat="1" ht="19.92" customHeight="1">
      <c r="B71" s="197"/>
      <c r="C71" s="198"/>
      <c r="D71" s="199" t="s">
        <v>1457</v>
      </c>
      <c r="E71" s="200"/>
      <c r="F71" s="200"/>
      <c r="G71" s="200"/>
      <c r="H71" s="200"/>
      <c r="I71" s="201"/>
      <c r="J71" s="202">
        <f>J134</f>
        <v>0</v>
      </c>
      <c r="K71" s="203"/>
    </row>
    <row r="72" s="9" customFormat="1" ht="19.92" customHeight="1">
      <c r="B72" s="197"/>
      <c r="C72" s="198"/>
      <c r="D72" s="199" t="s">
        <v>2044</v>
      </c>
      <c r="E72" s="200"/>
      <c r="F72" s="200"/>
      <c r="G72" s="200"/>
      <c r="H72" s="200"/>
      <c r="I72" s="201"/>
      <c r="J72" s="202">
        <f>J159</f>
        <v>0</v>
      </c>
      <c r="K72" s="203"/>
    </row>
    <row r="73" s="8" customFormat="1" ht="24.96" customHeight="1">
      <c r="B73" s="190"/>
      <c r="C73" s="191"/>
      <c r="D73" s="192" t="s">
        <v>1458</v>
      </c>
      <c r="E73" s="193"/>
      <c r="F73" s="193"/>
      <c r="G73" s="193"/>
      <c r="H73" s="193"/>
      <c r="I73" s="194"/>
      <c r="J73" s="195">
        <f>J161</f>
        <v>0</v>
      </c>
      <c r="K73" s="196"/>
    </row>
    <row r="74" s="9" customFormat="1" ht="19.92" customHeight="1">
      <c r="B74" s="197"/>
      <c r="C74" s="198"/>
      <c r="D74" s="199" t="s">
        <v>2045</v>
      </c>
      <c r="E74" s="200"/>
      <c r="F74" s="200"/>
      <c r="G74" s="200"/>
      <c r="H74" s="200"/>
      <c r="I74" s="201"/>
      <c r="J74" s="202">
        <f>J162</f>
        <v>0</v>
      </c>
      <c r="K74" s="203"/>
    </row>
    <row r="75" s="1" customFormat="1" ht="21.84" customHeight="1">
      <c r="B75" s="46"/>
      <c r="C75" s="47"/>
      <c r="D75" s="47"/>
      <c r="E75" s="47"/>
      <c r="F75" s="47"/>
      <c r="G75" s="47"/>
      <c r="H75" s="47"/>
      <c r="I75" s="157"/>
      <c r="J75" s="47"/>
      <c r="K75" s="51"/>
    </row>
    <row r="76" s="1" customFormat="1" ht="6.96" customHeight="1">
      <c r="B76" s="67"/>
      <c r="C76" s="68"/>
      <c r="D76" s="68"/>
      <c r="E76" s="68"/>
      <c r="F76" s="68"/>
      <c r="G76" s="68"/>
      <c r="H76" s="68"/>
      <c r="I76" s="179"/>
      <c r="J76" s="68"/>
      <c r="K76" s="69"/>
    </row>
    <row r="80" s="1" customFormat="1" ht="6.96" customHeight="1">
      <c r="B80" s="70"/>
      <c r="C80" s="71"/>
      <c r="D80" s="71"/>
      <c r="E80" s="71"/>
      <c r="F80" s="71"/>
      <c r="G80" s="71"/>
      <c r="H80" s="71"/>
      <c r="I80" s="182"/>
      <c r="J80" s="71"/>
      <c r="K80" s="71"/>
      <c r="L80" s="72"/>
    </row>
    <row r="81" s="1" customFormat="1" ht="36.96" customHeight="1">
      <c r="B81" s="46"/>
      <c r="C81" s="73" t="s">
        <v>185</v>
      </c>
      <c r="D81" s="74"/>
      <c r="E81" s="74"/>
      <c r="F81" s="74"/>
      <c r="G81" s="74"/>
      <c r="H81" s="74"/>
      <c r="I81" s="204"/>
      <c r="J81" s="74"/>
      <c r="K81" s="74"/>
      <c r="L81" s="72"/>
    </row>
    <row r="82" s="1" customFormat="1" ht="6.96" customHeight="1">
      <c r="B82" s="46"/>
      <c r="C82" s="74"/>
      <c r="D82" s="74"/>
      <c r="E82" s="74"/>
      <c r="F82" s="74"/>
      <c r="G82" s="74"/>
      <c r="H82" s="74"/>
      <c r="I82" s="204"/>
      <c r="J82" s="74"/>
      <c r="K82" s="74"/>
      <c r="L82" s="72"/>
    </row>
    <row r="83" s="1" customFormat="1" ht="14.4" customHeight="1">
      <c r="B83" s="46"/>
      <c r="C83" s="76" t="s">
        <v>18</v>
      </c>
      <c r="D83" s="74"/>
      <c r="E83" s="74"/>
      <c r="F83" s="74"/>
      <c r="G83" s="74"/>
      <c r="H83" s="74"/>
      <c r="I83" s="204"/>
      <c r="J83" s="74"/>
      <c r="K83" s="74"/>
      <c r="L83" s="72"/>
    </row>
    <row r="84" s="1" customFormat="1" ht="16.5" customHeight="1">
      <c r="B84" s="46"/>
      <c r="C84" s="74"/>
      <c r="D84" s="74"/>
      <c r="E84" s="205" t="str">
        <f>E7</f>
        <v>Park pod Vlašským dvorem-op</v>
      </c>
      <c r="F84" s="76"/>
      <c r="G84" s="76"/>
      <c r="H84" s="76"/>
      <c r="I84" s="204"/>
      <c r="J84" s="74"/>
      <c r="K84" s="74"/>
      <c r="L84" s="72"/>
    </row>
    <row r="85">
      <c r="B85" s="28"/>
      <c r="C85" s="76" t="s">
        <v>157</v>
      </c>
      <c r="D85" s="206"/>
      <c r="E85" s="206"/>
      <c r="F85" s="206"/>
      <c r="G85" s="206"/>
      <c r="H85" s="206"/>
      <c r="I85" s="149"/>
      <c r="J85" s="206"/>
      <c r="K85" s="206"/>
      <c r="L85" s="207"/>
    </row>
    <row r="86" ht="16.5" customHeight="1">
      <c r="B86" s="28"/>
      <c r="C86" s="206"/>
      <c r="D86" s="206"/>
      <c r="E86" s="205" t="s">
        <v>158</v>
      </c>
      <c r="F86" s="206"/>
      <c r="G86" s="206"/>
      <c r="H86" s="206"/>
      <c r="I86" s="149"/>
      <c r="J86" s="206"/>
      <c r="K86" s="206"/>
      <c r="L86" s="207"/>
    </row>
    <row r="87">
      <c r="B87" s="28"/>
      <c r="C87" s="76" t="s">
        <v>159</v>
      </c>
      <c r="D87" s="206"/>
      <c r="E87" s="206"/>
      <c r="F87" s="206"/>
      <c r="G87" s="206"/>
      <c r="H87" s="206"/>
      <c r="I87" s="149"/>
      <c r="J87" s="206"/>
      <c r="K87" s="206"/>
      <c r="L87" s="207"/>
    </row>
    <row r="88" s="1" customFormat="1" ht="16.5" customHeight="1">
      <c r="B88" s="46"/>
      <c r="C88" s="74"/>
      <c r="D88" s="74"/>
      <c r="E88" s="285" t="s">
        <v>2010</v>
      </c>
      <c r="F88" s="74"/>
      <c r="G88" s="74"/>
      <c r="H88" s="74"/>
      <c r="I88" s="204"/>
      <c r="J88" s="74"/>
      <c r="K88" s="74"/>
      <c r="L88" s="72"/>
    </row>
    <row r="89" s="1" customFormat="1" ht="14.4" customHeight="1">
      <c r="B89" s="46"/>
      <c r="C89" s="76" t="s">
        <v>514</v>
      </c>
      <c r="D89" s="74"/>
      <c r="E89" s="74"/>
      <c r="F89" s="74"/>
      <c r="G89" s="74"/>
      <c r="H89" s="74"/>
      <c r="I89" s="204"/>
      <c r="J89" s="74"/>
      <c r="K89" s="74"/>
      <c r="L89" s="72"/>
    </row>
    <row r="90" s="1" customFormat="1" ht="17.25" customHeight="1">
      <c r="B90" s="46"/>
      <c r="C90" s="74"/>
      <c r="D90" s="74"/>
      <c r="E90" s="82" t="str">
        <f>E13</f>
        <v>07202 - Opěrná zeď 19b</v>
      </c>
      <c r="F90" s="74"/>
      <c r="G90" s="74"/>
      <c r="H90" s="74"/>
      <c r="I90" s="204"/>
      <c r="J90" s="74"/>
      <c r="K90" s="74"/>
      <c r="L90" s="72"/>
    </row>
    <row r="91" s="1" customFormat="1" ht="6.96" customHeight="1">
      <c r="B91" s="46"/>
      <c r="C91" s="74"/>
      <c r="D91" s="74"/>
      <c r="E91" s="74"/>
      <c r="F91" s="74"/>
      <c r="G91" s="74"/>
      <c r="H91" s="74"/>
      <c r="I91" s="204"/>
      <c r="J91" s="74"/>
      <c r="K91" s="74"/>
      <c r="L91" s="72"/>
    </row>
    <row r="92" s="1" customFormat="1" ht="18" customHeight="1">
      <c r="B92" s="46"/>
      <c r="C92" s="76" t="s">
        <v>23</v>
      </c>
      <c r="D92" s="74"/>
      <c r="E92" s="74"/>
      <c r="F92" s="208" t="str">
        <f>F16</f>
        <v>Kutná Hora</v>
      </c>
      <c r="G92" s="74"/>
      <c r="H92" s="74"/>
      <c r="I92" s="209" t="s">
        <v>25</v>
      </c>
      <c r="J92" s="85" t="str">
        <f>IF(J16="","",J16)</f>
        <v>9. 11. 2017</v>
      </c>
      <c r="K92" s="74"/>
      <c r="L92" s="72"/>
    </row>
    <row r="93" s="1" customFormat="1" ht="6.96" customHeight="1">
      <c r="B93" s="46"/>
      <c r="C93" s="74"/>
      <c r="D93" s="74"/>
      <c r="E93" s="74"/>
      <c r="F93" s="74"/>
      <c r="G93" s="74"/>
      <c r="H93" s="74"/>
      <c r="I93" s="204"/>
      <c r="J93" s="74"/>
      <c r="K93" s="74"/>
      <c r="L93" s="72"/>
    </row>
    <row r="94" s="1" customFormat="1">
      <c r="B94" s="46"/>
      <c r="C94" s="76" t="s">
        <v>27</v>
      </c>
      <c r="D94" s="74"/>
      <c r="E94" s="74"/>
      <c r="F94" s="208" t="str">
        <f>E19</f>
        <v>Město Kutná Hora, Havlíčkovo nám. 552</v>
      </c>
      <c r="G94" s="74"/>
      <c r="H94" s="74"/>
      <c r="I94" s="209" t="s">
        <v>35</v>
      </c>
      <c r="J94" s="208" t="str">
        <f>E25</f>
        <v xml:space="preserve"> </v>
      </c>
      <c r="K94" s="74"/>
      <c r="L94" s="72"/>
    </row>
    <row r="95" s="1" customFormat="1" ht="14.4" customHeight="1">
      <c r="B95" s="46"/>
      <c r="C95" s="76" t="s">
        <v>33</v>
      </c>
      <c r="D95" s="74"/>
      <c r="E95" s="74"/>
      <c r="F95" s="208" t="str">
        <f>IF(E22="","",E22)</f>
        <v/>
      </c>
      <c r="G95" s="74"/>
      <c r="H95" s="74"/>
      <c r="I95" s="204"/>
      <c r="J95" s="74"/>
      <c r="K95" s="74"/>
      <c r="L95" s="72"/>
    </row>
    <row r="96" s="1" customFormat="1" ht="10.32" customHeight="1">
      <c r="B96" s="46"/>
      <c r="C96" s="74"/>
      <c r="D96" s="74"/>
      <c r="E96" s="74"/>
      <c r="F96" s="74"/>
      <c r="G96" s="74"/>
      <c r="H96" s="74"/>
      <c r="I96" s="204"/>
      <c r="J96" s="74"/>
      <c r="K96" s="74"/>
      <c r="L96" s="72"/>
    </row>
    <row r="97" s="10" customFormat="1" ht="29.28" customHeight="1">
      <c r="B97" s="210"/>
      <c r="C97" s="211" t="s">
        <v>186</v>
      </c>
      <c r="D97" s="212" t="s">
        <v>59</v>
      </c>
      <c r="E97" s="212" t="s">
        <v>55</v>
      </c>
      <c r="F97" s="212" t="s">
        <v>187</v>
      </c>
      <c r="G97" s="212" t="s">
        <v>188</v>
      </c>
      <c r="H97" s="212" t="s">
        <v>189</v>
      </c>
      <c r="I97" s="213" t="s">
        <v>190</v>
      </c>
      <c r="J97" s="212" t="s">
        <v>163</v>
      </c>
      <c r="K97" s="214" t="s">
        <v>191</v>
      </c>
      <c r="L97" s="215"/>
      <c r="M97" s="102" t="s">
        <v>192</v>
      </c>
      <c r="N97" s="103" t="s">
        <v>44</v>
      </c>
      <c r="O97" s="103" t="s">
        <v>193</v>
      </c>
      <c r="P97" s="103" t="s">
        <v>194</v>
      </c>
      <c r="Q97" s="103" t="s">
        <v>195</v>
      </c>
      <c r="R97" s="103" t="s">
        <v>196</v>
      </c>
      <c r="S97" s="103" t="s">
        <v>197</v>
      </c>
      <c r="T97" s="104" t="s">
        <v>198</v>
      </c>
    </row>
    <row r="98" s="1" customFormat="1" ht="29.28" customHeight="1">
      <c r="B98" s="46"/>
      <c r="C98" s="108" t="s">
        <v>164</v>
      </c>
      <c r="D98" s="74"/>
      <c r="E98" s="74"/>
      <c r="F98" s="74"/>
      <c r="G98" s="74"/>
      <c r="H98" s="74"/>
      <c r="I98" s="204"/>
      <c r="J98" s="216">
        <f>BK98</f>
        <v>0</v>
      </c>
      <c r="K98" s="74"/>
      <c r="L98" s="72"/>
      <c r="M98" s="105"/>
      <c r="N98" s="106"/>
      <c r="O98" s="106"/>
      <c r="P98" s="217">
        <f>P99+P161</f>
        <v>0</v>
      </c>
      <c r="Q98" s="106"/>
      <c r="R98" s="217">
        <f>R99+R161</f>
        <v>77.423730200000008</v>
      </c>
      <c r="S98" s="106"/>
      <c r="T98" s="218">
        <f>T99+T161</f>
        <v>16.662898000000002</v>
      </c>
      <c r="AT98" s="24" t="s">
        <v>73</v>
      </c>
      <c r="AU98" s="24" t="s">
        <v>165</v>
      </c>
      <c r="BK98" s="219">
        <f>BK99+BK161</f>
        <v>0</v>
      </c>
    </row>
    <row r="99" s="11" customFormat="1" ht="37.44" customHeight="1">
      <c r="B99" s="220"/>
      <c r="C99" s="221"/>
      <c r="D99" s="222" t="s">
        <v>73</v>
      </c>
      <c r="E99" s="223" t="s">
        <v>199</v>
      </c>
      <c r="F99" s="223" t="s">
        <v>199</v>
      </c>
      <c r="G99" s="221"/>
      <c r="H99" s="221"/>
      <c r="I99" s="224"/>
      <c r="J99" s="225">
        <f>BK99</f>
        <v>0</v>
      </c>
      <c r="K99" s="221"/>
      <c r="L99" s="226"/>
      <c r="M99" s="227"/>
      <c r="N99" s="228"/>
      <c r="O99" s="228"/>
      <c r="P99" s="229">
        <f>P100+P104+P118+P126+P131+P134+P159</f>
        <v>0</v>
      </c>
      <c r="Q99" s="228"/>
      <c r="R99" s="229">
        <f>R100+R104+R118+R126+R131+R134+R159</f>
        <v>77.423730200000008</v>
      </c>
      <c r="S99" s="228"/>
      <c r="T99" s="230">
        <f>T100+T104+T118+T126+T131+T134+T159</f>
        <v>16.662898000000002</v>
      </c>
      <c r="AR99" s="231" t="s">
        <v>81</v>
      </c>
      <c r="AT99" s="232" t="s">
        <v>73</v>
      </c>
      <c r="AU99" s="232" t="s">
        <v>74</v>
      </c>
      <c r="AY99" s="231" t="s">
        <v>200</v>
      </c>
      <c r="BK99" s="233">
        <f>BK100+BK104+BK118+BK126+BK131+BK134+BK159</f>
        <v>0</v>
      </c>
    </row>
    <row r="100" s="11" customFormat="1" ht="19.92" customHeight="1">
      <c r="B100" s="220"/>
      <c r="C100" s="221"/>
      <c r="D100" s="222" t="s">
        <v>73</v>
      </c>
      <c r="E100" s="234" t="s">
        <v>81</v>
      </c>
      <c r="F100" s="234" t="s">
        <v>1062</v>
      </c>
      <c r="G100" s="221"/>
      <c r="H100" s="221"/>
      <c r="I100" s="224"/>
      <c r="J100" s="235">
        <f>BK100</f>
        <v>0</v>
      </c>
      <c r="K100" s="221"/>
      <c r="L100" s="226"/>
      <c r="M100" s="227"/>
      <c r="N100" s="228"/>
      <c r="O100" s="228"/>
      <c r="P100" s="229">
        <f>SUM(P101:P103)</f>
        <v>0</v>
      </c>
      <c r="Q100" s="228"/>
      <c r="R100" s="229">
        <f>SUM(R101:R103)</f>
        <v>0</v>
      </c>
      <c r="S100" s="228"/>
      <c r="T100" s="230">
        <f>SUM(T101:T103)</f>
        <v>0</v>
      </c>
      <c r="AR100" s="231" t="s">
        <v>81</v>
      </c>
      <c r="AT100" s="232" t="s">
        <v>73</v>
      </c>
      <c r="AU100" s="232" t="s">
        <v>81</v>
      </c>
      <c r="AY100" s="231" t="s">
        <v>200</v>
      </c>
      <c r="BK100" s="233">
        <f>SUM(BK101:BK103)</f>
        <v>0</v>
      </c>
    </row>
    <row r="101" s="1" customFormat="1" ht="25.5" customHeight="1">
      <c r="B101" s="46"/>
      <c r="C101" s="236" t="s">
        <v>256</v>
      </c>
      <c r="D101" s="236" t="s">
        <v>202</v>
      </c>
      <c r="E101" s="237" t="s">
        <v>2046</v>
      </c>
      <c r="F101" s="238" t="s">
        <v>2047</v>
      </c>
      <c r="G101" s="239" t="s">
        <v>205</v>
      </c>
      <c r="H101" s="240">
        <v>138</v>
      </c>
      <c r="I101" s="241"/>
      <c r="J101" s="242">
        <f>ROUND(I101*H101,2)</f>
        <v>0</v>
      </c>
      <c r="K101" s="238" t="s">
        <v>206</v>
      </c>
      <c r="L101" s="72"/>
      <c r="M101" s="243" t="s">
        <v>21</v>
      </c>
      <c r="N101" s="244" t="s">
        <v>45</v>
      </c>
      <c r="O101" s="47"/>
      <c r="P101" s="245">
        <f>O101*H101</f>
        <v>0</v>
      </c>
      <c r="Q101" s="245">
        <v>0</v>
      </c>
      <c r="R101" s="245">
        <f>Q101*H101</f>
        <v>0</v>
      </c>
      <c r="S101" s="245">
        <v>0</v>
      </c>
      <c r="T101" s="246">
        <f>S101*H101</f>
        <v>0</v>
      </c>
      <c r="AR101" s="24" t="s">
        <v>207</v>
      </c>
      <c r="AT101" s="24" t="s">
        <v>202</v>
      </c>
      <c r="AU101" s="24" t="s">
        <v>83</v>
      </c>
      <c r="AY101" s="24" t="s">
        <v>200</v>
      </c>
      <c r="BE101" s="247">
        <f>IF(N101="základní",J101,0)</f>
        <v>0</v>
      </c>
      <c r="BF101" s="247">
        <f>IF(N101="snížená",J101,0)</f>
        <v>0</v>
      </c>
      <c r="BG101" s="247">
        <f>IF(N101="zákl. přenesená",J101,0)</f>
        <v>0</v>
      </c>
      <c r="BH101" s="247">
        <f>IF(N101="sníž. přenesená",J101,0)</f>
        <v>0</v>
      </c>
      <c r="BI101" s="247">
        <f>IF(N101="nulová",J101,0)</f>
        <v>0</v>
      </c>
      <c r="BJ101" s="24" t="s">
        <v>81</v>
      </c>
      <c r="BK101" s="247">
        <f>ROUND(I101*H101,2)</f>
        <v>0</v>
      </c>
      <c r="BL101" s="24" t="s">
        <v>207</v>
      </c>
      <c r="BM101" s="24" t="s">
        <v>2048</v>
      </c>
    </row>
    <row r="102" s="1" customFormat="1" ht="16.5" customHeight="1">
      <c r="B102" s="46"/>
      <c r="C102" s="236" t="s">
        <v>227</v>
      </c>
      <c r="D102" s="236" t="s">
        <v>202</v>
      </c>
      <c r="E102" s="237" t="s">
        <v>2049</v>
      </c>
      <c r="F102" s="238" t="s">
        <v>2050</v>
      </c>
      <c r="G102" s="239" t="s">
        <v>205</v>
      </c>
      <c r="H102" s="240">
        <v>138</v>
      </c>
      <c r="I102" s="241"/>
      <c r="J102" s="242">
        <f>ROUND(I102*H102,2)</f>
        <v>0</v>
      </c>
      <c r="K102" s="238" t="s">
        <v>206</v>
      </c>
      <c r="L102" s="72"/>
      <c r="M102" s="243" t="s">
        <v>21</v>
      </c>
      <c r="N102" s="244" t="s">
        <v>45</v>
      </c>
      <c r="O102" s="47"/>
      <c r="P102" s="245">
        <f>O102*H102</f>
        <v>0</v>
      </c>
      <c r="Q102" s="245">
        <v>0</v>
      </c>
      <c r="R102" s="245">
        <f>Q102*H102</f>
        <v>0</v>
      </c>
      <c r="S102" s="245">
        <v>0</v>
      </c>
      <c r="T102" s="246">
        <f>S102*H102</f>
        <v>0</v>
      </c>
      <c r="AR102" s="24" t="s">
        <v>207</v>
      </c>
      <c r="AT102" s="24" t="s">
        <v>202</v>
      </c>
      <c r="AU102" s="24" t="s">
        <v>83</v>
      </c>
      <c r="AY102" s="24" t="s">
        <v>200</v>
      </c>
      <c r="BE102" s="247">
        <f>IF(N102="základní",J102,0)</f>
        <v>0</v>
      </c>
      <c r="BF102" s="247">
        <f>IF(N102="snížená",J102,0)</f>
        <v>0</v>
      </c>
      <c r="BG102" s="247">
        <f>IF(N102="zákl. přenesená",J102,0)</f>
        <v>0</v>
      </c>
      <c r="BH102" s="247">
        <f>IF(N102="sníž. přenesená",J102,0)</f>
        <v>0</v>
      </c>
      <c r="BI102" s="247">
        <f>IF(N102="nulová",J102,0)</f>
        <v>0</v>
      </c>
      <c r="BJ102" s="24" t="s">
        <v>81</v>
      </c>
      <c r="BK102" s="247">
        <f>ROUND(I102*H102,2)</f>
        <v>0</v>
      </c>
      <c r="BL102" s="24" t="s">
        <v>207</v>
      </c>
      <c r="BM102" s="24" t="s">
        <v>2051</v>
      </c>
    </row>
    <row r="103" s="12" customFormat="1">
      <c r="B103" s="248"/>
      <c r="C103" s="249"/>
      <c r="D103" s="250" t="s">
        <v>235</v>
      </c>
      <c r="E103" s="251" t="s">
        <v>21</v>
      </c>
      <c r="F103" s="252" t="s">
        <v>2114</v>
      </c>
      <c r="G103" s="249"/>
      <c r="H103" s="253">
        <v>138</v>
      </c>
      <c r="I103" s="254"/>
      <c r="J103" s="249"/>
      <c r="K103" s="249"/>
      <c r="L103" s="255"/>
      <c r="M103" s="256"/>
      <c r="N103" s="257"/>
      <c r="O103" s="257"/>
      <c r="P103" s="257"/>
      <c r="Q103" s="257"/>
      <c r="R103" s="257"/>
      <c r="S103" s="257"/>
      <c r="T103" s="258"/>
      <c r="AT103" s="259" t="s">
        <v>235</v>
      </c>
      <c r="AU103" s="259" t="s">
        <v>83</v>
      </c>
      <c r="AV103" s="12" t="s">
        <v>83</v>
      </c>
      <c r="AW103" s="12" t="s">
        <v>37</v>
      </c>
      <c r="AX103" s="12" t="s">
        <v>81</v>
      </c>
      <c r="AY103" s="259" t="s">
        <v>200</v>
      </c>
    </row>
    <row r="104" s="11" customFormat="1" ht="29.88" customHeight="1">
      <c r="B104" s="220"/>
      <c r="C104" s="221"/>
      <c r="D104" s="222" t="s">
        <v>73</v>
      </c>
      <c r="E104" s="234" t="s">
        <v>83</v>
      </c>
      <c r="F104" s="234" t="s">
        <v>1088</v>
      </c>
      <c r="G104" s="221"/>
      <c r="H104" s="221"/>
      <c r="I104" s="224"/>
      <c r="J104" s="235">
        <f>BK104</f>
        <v>0</v>
      </c>
      <c r="K104" s="221"/>
      <c r="L104" s="226"/>
      <c r="M104" s="227"/>
      <c r="N104" s="228"/>
      <c r="O104" s="228"/>
      <c r="P104" s="229">
        <f>SUM(P105:P117)</f>
        <v>0</v>
      </c>
      <c r="Q104" s="228"/>
      <c r="R104" s="229">
        <f>SUM(R105:R117)</f>
        <v>10.195048000000002</v>
      </c>
      <c r="S104" s="228"/>
      <c r="T104" s="230">
        <f>SUM(T105:T117)</f>
        <v>0</v>
      </c>
      <c r="AR104" s="231" t="s">
        <v>81</v>
      </c>
      <c r="AT104" s="232" t="s">
        <v>73</v>
      </c>
      <c r="AU104" s="232" t="s">
        <v>81</v>
      </c>
      <c r="AY104" s="231" t="s">
        <v>200</v>
      </c>
      <c r="BK104" s="233">
        <f>SUM(BK105:BK117)</f>
        <v>0</v>
      </c>
    </row>
    <row r="105" s="1" customFormat="1" ht="16.5" customHeight="1">
      <c r="B105" s="46"/>
      <c r="C105" s="236" t="s">
        <v>10</v>
      </c>
      <c r="D105" s="236" t="s">
        <v>202</v>
      </c>
      <c r="E105" s="237" t="s">
        <v>2115</v>
      </c>
      <c r="F105" s="238" t="s">
        <v>2116</v>
      </c>
      <c r="G105" s="239" t="s">
        <v>249</v>
      </c>
      <c r="H105" s="240">
        <v>12</v>
      </c>
      <c r="I105" s="241"/>
      <c r="J105" s="242">
        <f>ROUND(I105*H105,2)</f>
        <v>0</v>
      </c>
      <c r="K105" s="238" t="s">
        <v>206</v>
      </c>
      <c r="L105" s="72"/>
      <c r="M105" s="243" t="s">
        <v>21</v>
      </c>
      <c r="N105" s="244" t="s">
        <v>45</v>
      </c>
      <c r="O105" s="47"/>
      <c r="P105" s="245">
        <f>O105*H105</f>
        <v>0</v>
      </c>
      <c r="Q105" s="245">
        <v>0.00011</v>
      </c>
      <c r="R105" s="245">
        <f>Q105*H105</f>
        <v>0.00132</v>
      </c>
      <c r="S105" s="245">
        <v>0</v>
      </c>
      <c r="T105" s="246">
        <f>S105*H105</f>
        <v>0</v>
      </c>
      <c r="AR105" s="24" t="s">
        <v>207</v>
      </c>
      <c r="AT105" s="24" t="s">
        <v>202</v>
      </c>
      <c r="AU105" s="24" t="s">
        <v>83</v>
      </c>
      <c r="AY105" s="24" t="s">
        <v>200</v>
      </c>
      <c r="BE105" s="247">
        <f>IF(N105="základní",J105,0)</f>
        <v>0</v>
      </c>
      <c r="BF105" s="247">
        <f>IF(N105="snížená",J105,0)</f>
        <v>0</v>
      </c>
      <c r="BG105" s="247">
        <f>IF(N105="zákl. přenesená",J105,0)</f>
        <v>0</v>
      </c>
      <c r="BH105" s="247">
        <f>IF(N105="sníž. přenesená",J105,0)</f>
        <v>0</v>
      </c>
      <c r="BI105" s="247">
        <f>IF(N105="nulová",J105,0)</f>
        <v>0</v>
      </c>
      <c r="BJ105" s="24" t="s">
        <v>81</v>
      </c>
      <c r="BK105" s="247">
        <f>ROUND(I105*H105,2)</f>
        <v>0</v>
      </c>
      <c r="BL105" s="24" t="s">
        <v>207</v>
      </c>
      <c r="BM105" s="24" t="s">
        <v>2117</v>
      </c>
    </row>
    <row r="106" s="12" customFormat="1">
      <c r="B106" s="248"/>
      <c r="C106" s="249"/>
      <c r="D106" s="250" t="s">
        <v>235</v>
      </c>
      <c r="E106" s="251" t="s">
        <v>21</v>
      </c>
      <c r="F106" s="252" t="s">
        <v>2118</v>
      </c>
      <c r="G106" s="249"/>
      <c r="H106" s="253">
        <v>12</v>
      </c>
      <c r="I106" s="254"/>
      <c r="J106" s="249"/>
      <c r="K106" s="249"/>
      <c r="L106" s="255"/>
      <c r="M106" s="256"/>
      <c r="N106" s="257"/>
      <c r="O106" s="257"/>
      <c r="P106" s="257"/>
      <c r="Q106" s="257"/>
      <c r="R106" s="257"/>
      <c r="S106" s="257"/>
      <c r="T106" s="258"/>
      <c r="AT106" s="259" t="s">
        <v>235</v>
      </c>
      <c r="AU106" s="259" t="s">
        <v>83</v>
      </c>
      <c r="AV106" s="12" t="s">
        <v>83</v>
      </c>
      <c r="AW106" s="12" t="s">
        <v>37</v>
      </c>
      <c r="AX106" s="12" t="s">
        <v>81</v>
      </c>
      <c r="AY106" s="259" t="s">
        <v>200</v>
      </c>
    </row>
    <row r="107" s="1" customFormat="1" ht="16.5" customHeight="1">
      <c r="B107" s="46"/>
      <c r="C107" s="236" t="s">
        <v>230</v>
      </c>
      <c r="D107" s="236" t="s">
        <v>202</v>
      </c>
      <c r="E107" s="237" t="s">
        <v>2053</v>
      </c>
      <c r="F107" s="238" t="s">
        <v>2054</v>
      </c>
      <c r="G107" s="239" t="s">
        <v>249</v>
      </c>
      <c r="H107" s="240">
        <v>23</v>
      </c>
      <c r="I107" s="241"/>
      <c r="J107" s="242">
        <f>ROUND(I107*H107,2)</f>
        <v>0</v>
      </c>
      <c r="K107" s="238" t="s">
        <v>206</v>
      </c>
      <c r="L107" s="72"/>
      <c r="M107" s="243" t="s">
        <v>21</v>
      </c>
      <c r="N107" s="244" t="s">
        <v>45</v>
      </c>
      <c r="O107" s="47"/>
      <c r="P107" s="245">
        <f>O107*H107</f>
        <v>0</v>
      </c>
      <c r="Q107" s="245">
        <v>0.00010000000000000001</v>
      </c>
      <c r="R107" s="245">
        <f>Q107*H107</f>
        <v>0.0023</v>
      </c>
      <c r="S107" s="245">
        <v>0</v>
      </c>
      <c r="T107" s="246">
        <f>S107*H107</f>
        <v>0</v>
      </c>
      <c r="AR107" s="24" t="s">
        <v>207</v>
      </c>
      <c r="AT107" s="24" t="s">
        <v>202</v>
      </c>
      <c r="AU107" s="24" t="s">
        <v>83</v>
      </c>
      <c r="AY107" s="24" t="s">
        <v>200</v>
      </c>
      <c r="BE107" s="247">
        <f>IF(N107="základní",J107,0)</f>
        <v>0</v>
      </c>
      <c r="BF107" s="247">
        <f>IF(N107="snížená",J107,0)</f>
        <v>0</v>
      </c>
      <c r="BG107" s="247">
        <f>IF(N107="zákl. přenesená",J107,0)</f>
        <v>0</v>
      </c>
      <c r="BH107" s="247">
        <f>IF(N107="sníž. přenesená",J107,0)</f>
        <v>0</v>
      </c>
      <c r="BI107" s="247">
        <f>IF(N107="nulová",J107,0)</f>
        <v>0</v>
      </c>
      <c r="BJ107" s="24" t="s">
        <v>81</v>
      </c>
      <c r="BK107" s="247">
        <f>ROUND(I107*H107,2)</f>
        <v>0</v>
      </c>
      <c r="BL107" s="24" t="s">
        <v>207</v>
      </c>
      <c r="BM107" s="24" t="s">
        <v>2055</v>
      </c>
    </row>
    <row r="108" s="1" customFormat="1" ht="25.5" customHeight="1">
      <c r="B108" s="46"/>
      <c r="C108" s="236" t="s">
        <v>412</v>
      </c>
      <c r="D108" s="236" t="s">
        <v>202</v>
      </c>
      <c r="E108" s="237" t="s">
        <v>2056</v>
      </c>
      <c r="F108" s="238" t="s">
        <v>2057</v>
      </c>
      <c r="G108" s="239" t="s">
        <v>249</v>
      </c>
      <c r="H108" s="240">
        <v>60</v>
      </c>
      <c r="I108" s="241"/>
      <c r="J108" s="242">
        <f>ROUND(I108*H108,2)</f>
        <v>0</v>
      </c>
      <c r="K108" s="238" t="s">
        <v>206</v>
      </c>
      <c r="L108" s="72"/>
      <c r="M108" s="243" t="s">
        <v>21</v>
      </c>
      <c r="N108" s="244" t="s">
        <v>45</v>
      </c>
      <c r="O108" s="47"/>
      <c r="P108" s="245">
        <f>O108*H108</f>
        <v>0</v>
      </c>
      <c r="Q108" s="245">
        <v>0.00025000000000000001</v>
      </c>
      <c r="R108" s="245">
        <f>Q108*H108</f>
        <v>0.014999999999999999</v>
      </c>
      <c r="S108" s="245">
        <v>0</v>
      </c>
      <c r="T108" s="246">
        <f>S108*H108</f>
        <v>0</v>
      </c>
      <c r="AR108" s="24" t="s">
        <v>207</v>
      </c>
      <c r="AT108" s="24" t="s">
        <v>202</v>
      </c>
      <c r="AU108" s="24" t="s">
        <v>83</v>
      </c>
      <c r="AY108" s="24" t="s">
        <v>200</v>
      </c>
      <c r="BE108" s="247">
        <f>IF(N108="základní",J108,0)</f>
        <v>0</v>
      </c>
      <c r="BF108" s="247">
        <f>IF(N108="snížená",J108,0)</f>
        <v>0</v>
      </c>
      <c r="BG108" s="247">
        <f>IF(N108="zákl. přenesená",J108,0)</f>
        <v>0</v>
      </c>
      <c r="BH108" s="247">
        <f>IF(N108="sníž. přenesená",J108,0)</f>
        <v>0</v>
      </c>
      <c r="BI108" s="247">
        <f>IF(N108="nulová",J108,0)</f>
        <v>0</v>
      </c>
      <c r="BJ108" s="24" t="s">
        <v>81</v>
      </c>
      <c r="BK108" s="247">
        <f>ROUND(I108*H108,2)</f>
        <v>0</v>
      </c>
      <c r="BL108" s="24" t="s">
        <v>207</v>
      </c>
      <c r="BM108" s="24" t="s">
        <v>2058</v>
      </c>
    </row>
    <row r="109" s="12" customFormat="1">
      <c r="B109" s="248"/>
      <c r="C109" s="249"/>
      <c r="D109" s="250" t="s">
        <v>235</v>
      </c>
      <c r="E109" s="251" t="s">
        <v>21</v>
      </c>
      <c r="F109" s="252" t="s">
        <v>2119</v>
      </c>
      <c r="G109" s="249"/>
      <c r="H109" s="253">
        <v>60</v>
      </c>
      <c r="I109" s="254"/>
      <c r="J109" s="249"/>
      <c r="K109" s="249"/>
      <c r="L109" s="255"/>
      <c r="M109" s="256"/>
      <c r="N109" s="257"/>
      <c r="O109" s="257"/>
      <c r="P109" s="257"/>
      <c r="Q109" s="257"/>
      <c r="R109" s="257"/>
      <c r="S109" s="257"/>
      <c r="T109" s="258"/>
      <c r="AT109" s="259" t="s">
        <v>235</v>
      </c>
      <c r="AU109" s="259" t="s">
        <v>83</v>
      </c>
      <c r="AV109" s="12" t="s">
        <v>83</v>
      </c>
      <c r="AW109" s="12" t="s">
        <v>37</v>
      </c>
      <c r="AX109" s="12" t="s">
        <v>81</v>
      </c>
      <c r="AY109" s="259" t="s">
        <v>200</v>
      </c>
    </row>
    <row r="110" s="1" customFormat="1" ht="16.5" customHeight="1">
      <c r="B110" s="46"/>
      <c r="C110" s="236" t="s">
        <v>278</v>
      </c>
      <c r="D110" s="236" t="s">
        <v>202</v>
      </c>
      <c r="E110" s="237" t="s">
        <v>2120</v>
      </c>
      <c r="F110" s="238" t="s">
        <v>2121</v>
      </c>
      <c r="G110" s="239" t="s">
        <v>210</v>
      </c>
      <c r="H110" s="240">
        <v>3.2000000000000002</v>
      </c>
      <c r="I110" s="241"/>
      <c r="J110" s="242">
        <f>ROUND(I110*H110,2)</f>
        <v>0</v>
      </c>
      <c r="K110" s="238" t="s">
        <v>206</v>
      </c>
      <c r="L110" s="72"/>
      <c r="M110" s="243" t="s">
        <v>21</v>
      </c>
      <c r="N110" s="244" t="s">
        <v>45</v>
      </c>
      <c r="O110" s="47"/>
      <c r="P110" s="245">
        <f>O110*H110</f>
        <v>0</v>
      </c>
      <c r="Q110" s="245">
        <v>2.2563399999999998</v>
      </c>
      <c r="R110" s="245">
        <f>Q110*H110</f>
        <v>7.220288</v>
      </c>
      <c r="S110" s="245">
        <v>0</v>
      </c>
      <c r="T110" s="246">
        <f>S110*H110</f>
        <v>0</v>
      </c>
      <c r="AR110" s="24" t="s">
        <v>207</v>
      </c>
      <c r="AT110" s="24" t="s">
        <v>202</v>
      </c>
      <c r="AU110" s="24" t="s">
        <v>83</v>
      </c>
      <c r="AY110" s="24" t="s">
        <v>200</v>
      </c>
      <c r="BE110" s="247">
        <f>IF(N110="základní",J110,0)</f>
        <v>0</v>
      </c>
      <c r="BF110" s="247">
        <f>IF(N110="snížená",J110,0)</f>
        <v>0</v>
      </c>
      <c r="BG110" s="247">
        <f>IF(N110="zákl. přenesená",J110,0)</f>
        <v>0</v>
      </c>
      <c r="BH110" s="247">
        <f>IF(N110="sníž. přenesená",J110,0)</f>
        <v>0</v>
      </c>
      <c r="BI110" s="247">
        <f>IF(N110="nulová",J110,0)</f>
        <v>0</v>
      </c>
      <c r="BJ110" s="24" t="s">
        <v>81</v>
      </c>
      <c r="BK110" s="247">
        <f>ROUND(I110*H110,2)</f>
        <v>0</v>
      </c>
      <c r="BL110" s="24" t="s">
        <v>207</v>
      </c>
      <c r="BM110" s="24" t="s">
        <v>2122</v>
      </c>
    </row>
    <row r="111" s="12" customFormat="1">
      <c r="B111" s="248"/>
      <c r="C111" s="249"/>
      <c r="D111" s="250" t="s">
        <v>235</v>
      </c>
      <c r="E111" s="251" t="s">
        <v>21</v>
      </c>
      <c r="F111" s="252" t="s">
        <v>2123</v>
      </c>
      <c r="G111" s="249"/>
      <c r="H111" s="253">
        <v>3.2000000000000002</v>
      </c>
      <c r="I111" s="254"/>
      <c r="J111" s="249"/>
      <c r="K111" s="249"/>
      <c r="L111" s="255"/>
      <c r="M111" s="256"/>
      <c r="N111" s="257"/>
      <c r="O111" s="257"/>
      <c r="P111" s="257"/>
      <c r="Q111" s="257"/>
      <c r="R111" s="257"/>
      <c r="S111" s="257"/>
      <c r="T111" s="258"/>
      <c r="AT111" s="259" t="s">
        <v>235</v>
      </c>
      <c r="AU111" s="259" t="s">
        <v>83</v>
      </c>
      <c r="AV111" s="12" t="s">
        <v>83</v>
      </c>
      <c r="AW111" s="12" t="s">
        <v>37</v>
      </c>
      <c r="AX111" s="12" t="s">
        <v>81</v>
      </c>
      <c r="AY111" s="259" t="s">
        <v>200</v>
      </c>
    </row>
    <row r="112" s="1" customFormat="1" ht="16.5" customHeight="1">
      <c r="B112" s="46"/>
      <c r="C112" s="236" t="s">
        <v>234</v>
      </c>
      <c r="D112" s="236" t="s">
        <v>202</v>
      </c>
      <c r="E112" s="237" t="s">
        <v>2124</v>
      </c>
      <c r="F112" s="238" t="s">
        <v>2125</v>
      </c>
      <c r="G112" s="239" t="s">
        <v>249</v>
      </c>
      <c r="H112" s="240">
        <v>12</v>
      </c>
      <c r="I112" s="241"/>
      <c r="J112" s="242">
        <f>ROUND(I112*H112,2)</f>
        <v>0</v>
      </c>
      <c r="K112" s="238" t="s">
        <v>206</v>
      </c>
      <c r="L112" s="72"/>
      <c r="M112" s="243" t="s">
        <v>21</v>
      </c>
      <c r="N112" s="244" t="s">
        <v>45</v>
      </c>
      <c r="O112" s="47"/>
      <c r="P112" s="245">
        <f>O112*H112</f>
        <v>0</v>
      </c>
      <c r="Q112" s="245">
        <v>0.01</v>
      </c>
      <c r="R112" s="245">
        <f>Q112*H112</f>
        <v>0.12</v>
      </c>
      <c r="S112" s="245">
        <v>0</v>
      </c>
      <c r="T112" s="246">
        <f>S112*H112</f>
        <v>0</v>
      </c>
      <c r="AR112" s="24" t="s">
        <v>207</v>
      </c>
      <c r="AT112" s="24" t="s">
        <v>202</v>
      </c>
      <c r="AU112" s="24" t="s">
        <v>83</v>
      </c>
      <c r="AY112" s="24" t="s">
        <v>200</v>
      </c>
      <c r="BE112" s="247">
        <f>IF(N112="základní",J112,0)</f>
        <v>0</v>
      </c>
      <c r="BF112" s="247">
        <f>IF(N112="snížená",J112,0)</f>
        <v>0</v>
      </c>
      <c r="BG112" s="247">
        <f>IF(N112="zákl. přenesená",J112,0)</f>
        <v>0</v>
      </c>
      <c r="BH112" s="247">
        <f>IF(N112="sníž. přenesená",J112,0)</f>
        <v>0</v>
      </c>
      <c r="BI112" s="247">
        <f>IF(N112="nulová",J112,0)</f>
        <v>0</v>
      </c>
      <c r="BJ112" s="24" t="s">
        <v>81</v>
      </c>
      <c r="BK112" s="247">
        <f>ROUND(I112*H112,2)</f>
        <v>0</v>
      </c>
      <c r="BL112" s="24" t="s">
        <v>207</v>
      </c>
      <c r="BM112" s="24" t="s">
        <v>2126</v>
      </c>
    </row>
    <row r="113" s="12" customFormat="1">
      <c r="B113" s="248"/>
      <c r="C113" s="249"/>
      <c r="D113" s="250" t="s">
        <v>235</v>
      </c>
      <c r="E113" s="251" t="s">
        <v>21</v>
      </c>
      <c r="F113" s="252" t="s">
        <v>2118</v>
      </c>
      <c r="G113" s="249"/>
      <c r="H113" s="253">
        <v>12</v>
      </c>
      <c r="I113" s="254"/>
      <c r="J113" s="249"/>
      <c r="K113" s="249"/>
      <c r="L113" s="255"/>
      <c r="M113" s="256"/>
      <c r="N113" s="257"/>
      <c r="O113" s="257"/>
      <c r="P113" s="257"/>
      <c r="Q113" s="257"/>
      <c r="R113" s="257"/>
      <c r="S113" s="257"/>
      <c r="T113" s="258"/>
      <c r="AT113" s="259" t="s">
        <v>235</v>
      </c>
      <c r="AU113" s="259" t="s">
        <v>83</v>
      </c>
      <c r="AV113" s="12" t="s">
        <v>83</v>
      </c>
      <c r="AW113" s="12" t="s">
        <v>37</v>
      </c>
      <c r="AX113" s="12" t="s">
        <v>81</v>
      </c>
      <c r="AY113" s="259" t="s">
        <v>200</v>
      </c>
    </row>
    <row r="114" s="1" customFormat="1" ht="25.5" customHeight="1">
      <c r="B114" s="46"/>
      <c r="C114" s="236" t="s">
        <v>311</v>
      </c>
      <c r="D114" s="236" t="s">
        <v>202</v>
      </c>
      <c r="E114" s="237" t="s">
        <v>2059</v>
      </c>
      <c r="F114" s="238" t="s">
        <v>2060</v>
      </c>
      <c r="G114" s="239" t="s">
        <v>534</v>
      </c>
      <c r="H114" s="240">
        <v>36</v>
      </c>
      <c r="I114" s="241"/>
      <c r="J114" s="242">
        <f>ROUND(I114*H114,2)</f>
        <v>0</v>
      </c>
      <c r="K114" s="238" t="s">
        <v>206</v>
      </c>
      <c r="L114" s="72"/>
      <c r="M114" s="243" t="s">
        <v>21</v>
      </c>
      <c r="N114" s="244" t="s">
        <v>45</v>
      </c>
      <c r="O114" s="47"/>
      <c r="P114" s="245">
        <f>O114*H114</f>
        <v>0</v>
      </c>
      <c r="Q114" s="245">
        <v>0.00013999999999999999</v>
      </c>
      <c r="R114" s="245">
        <f>Q114*H114</f>
        <v>0.0050399999999999993</v>
      </c>
      <c r="S114" s="245">
        <v>0</v>
      </c>
      <c r="T114" s="246">
        <f>S114*H114</f>
        <v>0</v>
      </c>
      <c r="AR114" s="24" t="s">
        <v>207</v>
      </c>
      <c r="AT114" s="24" t="s">
        <v>202</v>
      </c>
      <c r="AU114" s="24" t="s">
        <v>83</v>
      </c>
      <c r="AY114" s="24" t="s">
        <v>200</v>
      </c>
      <c r="BE114" s="247">
        <f>IF(N114="základní",J114,0)</f>
        <v>0</v>
      </c>
      <c r="BF114" s="247">
        <f>IF(N114="snížená",J114,0)</f>
        <v>0</v>
      </c>
      <c r="BG114" s="247">
        <f>IF(N114="zákl. přenesená",J114,0)</f>
        <v>0</v>
      </c>
      <c r="BH114" s="247">
        <f>IF(N114="sníž. přenesená",J114,0)</f>
        <v>0</v>
      </c>
      <c r="BI114" s="247">
        <f>IF(N114="nulová",J114,0)</f>
        <v>0</v>
      </c>
      <c r="BJ114" s="24" t="s">
        <v>81</v>
      </c>
      <c r="BK114" s="247">
        <f>ROUND(I114*H114,2)</f>
        <v>0</v>
      </c>
      <c r="BL114" s="24" t="s">
        <v>207</v>
      </c>
      <c r="BM114" s="24" t="s">
        <v>2061</v>
      </c>
    </row>
    <row r="115" s="1" customFormat="1" ht="25.5" customHeight="1">
      <c r="B115" s="46"/>
      <c r="C115" s="271" t="s">
        <v>313</v>
      </c>
      <c r="D115" s="271" t="s">
        <v>260</v>
      </c>
      <c r="E115" s="272" t="s">
        <v>2063</v>
      </c>
      <c r="F115" s="273" t="s">
        <v>2064</v>
      </c>
      <c r="G115" s="274" t="s">
        <v>249</v>
      </c>
      <c r="H115" s="275">
        <v>60</v>
      </c>
      <c r="I115" s="276"/>
      <c r="J115" s="277">
        <f>ROUND(I115*H115,2)</f>
        <v>0</v>
      </c>
      <c r="K115" s="273" t="s">
        <v>206</v>
      </c>
      <c r="L115" s="278"/>
      <c r="M115" s="279" t="s">
        <v>21</v>
      </c>
      <c r="N115" s="280" t="s">
        <v>45</v>
      </c>
      <c r="O115" s="47"/>
      <c r="P115" s="245">
        <f>O115*H115</f>
        <v>0</v>
      </c>
      <c r="Q115" s="245">
        <v>0.0069499999999999996</v>
      </c>
      <c r="R115" s="245">
        <f>Q115*H115</f>
        <v>0.41699999999999998</v>
      </c>
      <c r="S115" s="245">
        <v>0</v>
      </c>
      <c r="T115" s="246">
        <f>S115*H115</f>
        <v>0</v>
      </c>
      <c r="AR115" s="24" t="s">
        <v>216</v>
      </c>
      <c r="AT115" s="24" t="s">
        <v>260</v>
      </c>
      <c r="AU115" s="24" t="s">
        <v>83</v>
      </c>
      <c r="AY115" s="24" t="s">
        <v>200</v>
      </c>
      <c r="BE115" s="247">
        <f>IF(N115="základní",J115,0)</f>
        <v>0</v>
      </c>
      <c r="BF115" s="247">
        <f>IF(N115="snížená",J115,0)</f>
        <v>0</v>
      </c>
      <c r="BG115" s="247">
        <f>IF(N115="zákl. přenesená",J115,0)</f>
        <v>0</v>
      </c>
      <c r="BH115" s="247">
        <f>IF(N115="sníž. přenesená",J115,0)</f>
        <v>0</v>
      </c>
      <c r="BI115" s="247">
        <f>IF(N115="nulová",J115,0)</f>
        <v>0</v>
      </c>
      <c r="BJ115" s="24" t="s">
        <v>81</v>
      </c>
      <c r="BK115" s="247">
        <f>ROUND(I115*H115,2)</f>
        <v>0</v>
      </c>
      <c r="BL115" s="24" t="s">
        <v>207</v>
      </c>
      <c r="BM115" s="24" t="s">
        <v>2065</v>
      </c>
    </row>
    <row r="116" s="1" customFormat="1" ht="25.5" customHeight="1">
      <c r="B116" s="46"/>
      <c r="C116" s="236" t="s">
        <v>428</v>
      </c>
      <c r="D116" s="236" t="s">
        <v>202</v>
      </c>
      <c r="E116" s="237" t="s">
        <v>2067</v>
      </c>
      <c r="F116" s="238" t="s">
        <v>2068</v>
      </c>
      <c r="G116" s="239" t="s">
        <v>249</v>
      </c>
      <c r="H116" s="240">
        <v>60</v>
      </c>
      <c r="I116" s="241"/>
      <c r="J116" s="242">
        <f>ROUND(I116*H116,2)</f>
        <v>0</v>
      </c>
      <c r="K116" s="238" t="s">
        <v>206</v>
      </c>
      <c r="L116" s="72"/>
      <c r="M116" s="243" t="s">
        <v>21</v>
      </c>
      <c r="N116" s="244" t="s">
        <v>45</v>
      </c>
      <c r="O116" s="47"/>
      <c r="P116" s="245">
        <f>O116*H116</f>
        <v>0</v>
      </c>
      <c r="Q116" s="245">
        <v>0.040149999999999998</v>
      </c>
      <c r="R116" s="245">
        <f>Q116*H116</f>
        <v>2.4089999999999998</v>
      </c>
      <c r="S116" s="245">
        <v>0</v>
      </c>
      <c r="T116" s="246">
        <f>S116*H116</f>
        <v>0</v>
      </c>
      <c r="AR116" s="24" t="s">
        <v>207</v>
      </c>
      <c r="AT116" s="24" t="s">
        <v>202</v>
      </c>
      <c r="AU116" s="24" t="s">
        <v>83</v>
      </c>
      <c r="AY116" s="24" t="s">
        <v>200</v>
      </c>
      <c r="BE116" s="247">
        <f>IF(N116="základní",J116,0)</f>
        <v>0</v>
      </c>
      <c r="BF116" s="247">
        <f>IF(N116="snížená",J116,0)</f>
        <v>0</v>
      </c>
      <c r="BG116" s="247">
        <f>IF(N116="zákl. přenesená",J116,0)</f>
        <v>0</v>
      </c>
      <c r="BH116" s="247">
        <f>IF(N116="sníž. přenesená",J116,0)</f>
        <v>0</v>
      </c>
      <c r="BI116" s="247">
        <f>IF(N116="nulová",J116,0)</f>
        <v>0</v>
      </c>
      <c r="BJ116" s="24" t="s">
        <v>81</v>
      </c>
      <c r="BK116" s="247">
        <f>ROUND(I116*H116,2)</f>
        <v>0</v>
      </c>
      <c r="BL116" s="24" t="s">
        <v>207</v>
      </c>
      <c r="BM116" s="24" t="s">
        <v>2069</v>
      </c>
    </row>
    <row r="117" s="1" customFormat="1" ht="25.5" customHeight="1">
      <c r="B117" s="46"/>
      <c r="C117" s="236" t="s">
        <v>318</v>
      </c>
      <c r="D117" s="236" t="s">
        <v>202</v>
      </c>
      <c r="E117" s="237" t="s">
        <v>2070</v>
      </c>
      <c r="F117" s="238" t="s">
        <v>2071</v>
      </c>
      <c r="G117" s="239" t="s">
        <v>322</v>
      </c>
      <c r="H117" s="240">
        <v>10</v>
      </c>
      <c r="I117" s="241"/>
      <c r="J117" s="242">
        <f>ROUND(I117*H117,2)</f>
        <v>0</v>
      </c>
      <c r="K117" s="238" t="s">
        <v>206</v>
      </c>
      <c r="L117" s="72"/>
      <c r="M117" s="243" t="s">
        <v>21</v>
      </c>
      <c r="N117" s="244" t="s">
        <v>45</v>
      </c>
      <c r="O117" s="47"/>
      <c r="P117" s="245">
        <f>O117*H117</f>
        <v>0</v>
      </c>
      <c r="Q117" s="245">
        <v>0.00051000000000000004</v>
      </c>
      <c r="R117" s="245">
        <f>Q117*H117</f>
        <v>0.0051000000000000004</v>
      </c>
      <c r="S117" s="245">
        <v>0</v>
      </c>
      <c r="T117" s="246">
        <f>S117*H117</f>
        <v>0</v>
      </c>
      <c r="AR117" s="24" t="s">
        <v>207</v>
      </c>
      <c r="AT117" s="24" t="s">
        <v>202</v>
      </c>
      <c r="AU117" s="24" t="s">
        <v>83</v>
      </c>
      <c r="AY117" s="24" t="s">
        <v>200</v>
      </c>
      <c r="BE117" s="247">
        <f>IF(N117="základní",J117,0)</f>
        <v>0</v>
      </c>
      <c r="BF117" s="247">
        <f>IF(N117="snížená",J117,0)</f>
        <v>0</v>
      </c>
      <c r="BG117" s="247">
        <f>IF(N117="zákl. přenesená",J117,0)</f>
        <v>0</v>
      </c>
      <c r="BH117" s="247">
        <f>IF(N117="sníž. přenesená",J117,0)</f>
        <v>0</v>
      </c>
      <c r="BI117" s="247">
        <f>IF(N117="nulová",J117,0)</f>
        <v>0</v>
      </c>
      <c r="BJ117" s="24" t="s">
        <v>81</v>
      </c>
      <c r="BK117" s="247">
        <f>ROUND(I117*H117,2)</f>
        <v>0</v>
      </c>
      <c r="BL117" s="24" t="s">
        <v>207</v>
      </c>
      <c r="BM117" s="24" t="s">
        <v>2072</v>
      </c>
    </row>
    <row r="118" s="11" customFormat="1" ht="29.88" customHeight="1">
      <c r="B118" s="220"/>
      <c r="C118" s="221"/>
      <c r="D118" s="222" t="s">
        <v>73</v>
      </c>
      <c r="E118" s="234" t="s">
        <v>94</v>
      </c>
      <c r="F118" s="234" t="s">
        <v>2073</v>
      </c>
      <c r="G118" s="221"/>
      <c r="H118" s="221"/>
      <c r="I118" s="224"/>
      <c r="J118" s="235">
        <f>BK118</f>
        <v>0</v>
      </c>
      <c r="K118" s="221"/>
      <c r="L118" s="226"/>
      <c r="M118" s="227"/>
      <c r="N118" s="228"/>
      <c r="O118" s="228"/>
      <c r="P118" s="229">
        <f>SUM(P119:P125)</f>
        <v>0</v>
      </c>
      <c r="Q118" s="228"/>
      <c r="R118" s="229">
        <f>SUM(R119:R125)</f>
        <v>57.719783750000005</v>
      </c>
      <c r="S118" s="228"/>
      <c r="T118" s="230">
        <f>SUM(T119:T125)</f>
        <v>0</v>
      </c>
      <c r="AR118" s="231" t="s">
        <v>81</v>
      </c>
      <c r="AT118" s="232" t="s">
        <v>73</v>
      </c>
      <c r="AU118" s="232" t="s">
        <v>81</v>
      </c>
      <c r="AY118" s="231" t="s">
        <v>200</v>
      </c>
      <c r="BK118" s="233">
        <f>SUM(BK119:BK125)</f>
        <v>0</v>
      </c>
    </row>
    <row r="119" s="1" customFormat="1" ht="25.5" customHeight="1">
      <c r="B119" s="46"/>
      <c r="C119" s="236" t="s">
        <v>403</v>
      </c>
      <c r="D119" s="236" t="s">
        <v>202</v>
      </c>
      <c r="E119" s="237" t="s">
        <v>2074</v>
      </c>
      <c r="F119" s="238" t="s">
        <v>2075</v>
      </c>
      <c r="G119" s="239" t="s">
        <v>322</v>
      </c>
      <c r="H119" s="240">
        <v>10</v>
      </c>
      <c r="I119" s="241"/>
      <c r="J119" s="242">
        <f>ROUND(I119*H119,2)</f>
        <v>0</v>
      </c>
      <c r="K119" s="238" t="s">
        <v>206</v>
      </c>
      <c r="L119" s="72"/>
      <c r="M119" s="243" t="s">
        <v>21</v>
      </c>
      <c r="N119" s="244" t="s">
        <v>45</v>
      </c>
      <c r="O119" s="47"/>
      <c r="P119" s="245">
        <f>O119*H119</f>
        <v>0</v>
      </c>
      <c r="Q119" s="245">
        <v>0.28977000000000003</v>
      </c>
      <c r="R119" s="245">
        <f>Q119*H119</f>
        <v>2.8977000000000004</v>
      </c>
      <c r="S119" s="245">
        <v>0</v>
      </c>
      <c r="T119" s="246">
        <f>S119*H119</f>
        <v>0</v>
      </c>
      <c r="AR119" s="24" t="s">
        <v>207</v>
      </c>
      <c r="AT119" s="24" t="s">
        <v>202</v>
      </c>
      <c r="AU119" s="24" t="s">
        <v>83</v>
      </c>
      <c r="AY119" s="24" t="s">
        <v>200</v>
      </c>
      <c r="BE119" s="247">
        <f>IF(N119="základní",J119,0)</f>
        <v>0</v>
      </c>
      <c r="BF119" s="247">
        <f>IF(N119="snížená",J119,0)</f>
        <v>0</v>
      </c>
      <c r="BG119" s="247">
        <f>IF(N119="zákl. přenesená",J119,0)</f>
        <v>0</v>
      </c>
      <c r="BH119" s="247">
        <f>IF(N119="sníž. přenesená",J119,0)</f>
        <v>0</v>
      </c>
      <c r="BI119" s="247">
        <f>IF(N119="nulová",J119,0)</f>
        <v>0</v>
      </c>
      <c r="BJ119" s="24" t="s">
        <v>81</v>
      </c>
      <c r="BK119" s="247">
        <f>ROUND(I119*H119,2)</f>
        <v>0</v>
      </c>
      <c r="BL119" s="24" t="s">
        <v>207</v>
      </c>
      <c r="BM119" s="24" t="s">
        <v>2076</v>
      </c>
    </row>
    <row r="120" s="1" customFormat="1" ht="16.5" customHeight="1">
      <c r="B120" s="46"/>
      <c r="C120" s="236" t="s">
        <v>239</v>
      </c>
      <c r="D120" s="236" t="s">
        <v>202</v>
      </c>
      <c r="E120" s="237" t="s">
        <v>2127</v>
      </c>
      <c r="F120" s="238" t="s">
        <v>2128</v>
      </c>
      <c r="G120" s="239" t="s">
        <v>210</v>
      </c>
      <c r="H120" s="240">
        <v>10</v>
      </c>
      <c r="I120" s="241"/>
      <c r="J120" s="242">
        <f>ROUND(I120*H120,2)</f>
        <v>0</v>
      </c>
      <c r="K120" s="238" t="s">
        <v>206</v>
      </c>
      <c r="L120" s="72"/>
      <c r="M120" s="243" t="s">
        <v>21</v>
      </c>
      <c r="N120" s="244" t="s">
        <v>45</v>
      </c>
      <c r="O120" s="47"/>
      <c r="P120" s="245">
        <f>O120*H120</f>
        <v>0</v>
      </c>
      <c r="Q120" s="245">
        <v>0</v>
      </c>
      <c r="R120" s="245">
        <f>Q120*H120</f>
        <v>0</v>
      </c>
      <c r="S120" s="245">
        <v>0</v>
      </c>
      <c r="T120" s="246">
        <f>S120*H120</f>
        <v>0</v>
      </c>
      <c r="AR120" s="24" t="s">
        <v>207</v>
      </c>
      <c r="AT120" s="24" t="s">
        <v>202</v>
      </c>
      <c r="AU120" s="24" t="s">
        <v>83</v>
      </c>
      <c r="AY120" s="24" t="s">
        <v>200</v>
      </c>
      <c r="BE120" s="247">
        <f>IF(N120="základní",J120,0)</f>
        <v>0</v>
      </c>
      <c r="BF120" s="247">
        <f>IF(N120="snížená",J120,0)</f>
        <v>0</v>
      </c>
      <c r="BG120" s="247">
        <f>IF(N120="zákl. přenesená",J120,0)</f>
        <v>0</v>
      </c>
      <c r="BH120" s="247">
        <f>IF(N120="sníž. přenesená",J120,0)</f>
        <v>0</v>
      </c>
      <c r="BI120" s="247">
        <f>IF(N120="nulová",J120,0)</f>
        <v>0</v>
      </c>
      <c r="BJ120" s="24" t="s">
        <v>81</v>
      </c>
      <c r="BK120" s="247">
        <f>ROUND(I120*H120,2)</f>
        <v>0</v>
      </c>
      <c r="BL120" s="24" t="s">
        <v>207</v>
      </c>
      <c r="BM120" s="24" t="s">
        <v>2129</v>
      </c>
    </row>
    <row r="121" s="1" customFormat="1" ht="16.5" customHeight="1">
      <c r="B121" s="46"/>
      <c r="C121" s="236" t="s">
        <v>9</v>
      </c>
      <c r="D121" s="236" t="s">
        <v>202</v>
      </c>
      <c r="E121" s="237" t="s">
        <v>2130</v>
      </c>
      <c r="F121" s="238" t="s">
        <v>2131</v>
      </c>
      <c r="G121" s="239" t="s">
        <v>210</v>
      </c>
      <c r="H121" s="240">
        <v>19.751000000000001</v>
      </c>
      <c r="I121" s="241"/>
      <c r="J121" s="242">
        <f>ROUND(I121*H121,2)</f>
        <v>0</v>
      </c>
      <c r="K121" s="238" t="s">
        <v>206</v>
      </c>
      <c r="L121" s="72"/>
      <c r="M121" s="243" t="s">
        <v>21</v>
      </c>
      <c r="N121" s="244" t="s">
        <v>45</v>
      </c>
      <c r="O121" s="47"/>
      <c r="P121" s="245">
        <f>O121*H121</f>
        <v>0</v>
      </c>
      <c r="Q121" s="245">
        <v>2.6462500000000002</v>
      </c>
      <c r="R121" s="245">
        <f>Q121*H121</f>
        <v>52.266083750000007</v>
      </c>
      <c r="S121" s="245">
        <v>0</v>
      </c>
      <c r="T121" s="246">
        <f>S121*H121</f>
        <v>0</v>
      </c>
      <c r="AR121" s="24" t="s">
        <v>207</v>
      </c>
      <c r="AT121" s="24" t="s">
        <v>202</v>
      </c>
      <c r="AU121" s="24" t="s">
        <v>83</v>
      </c>
      <c r="AY121" s="24" t="s">
        <v>200</v>
      </c>
      <c r="BE121" s="247">
        <f>IF(N121="základní",J121,0)</f>
        <v>0</v>
      </c>
      <c r="BF121" s="247">
        <f>IF(N121="snížená",J121,0)</f>
        <v>0</v>
      </c>
      <c r="BG121" s="247">
        <f>IF(N121="zákl. přenesená",J121,0)</f>
        <v>0</v>
      </c>
      <c r="BH121" s="247">
        <f>IF(N121="sníž. přenesená",J121,0)</f>
        <v>0</v>
      </c>
      <c r="BI121" s="247">
        <f>IF(N121="nulová",J121,0)</f>
        <v>0</v>
      </c>
      <c r="BJ121" s="24" t="s">
        <v>81</v>
      </c>
      <c r="BK121" s="247">
        <f>ROUND(I121*H121,2)</f>
        <v>0</v>
      </c>
      <c r="BL121" s="24" t="s">
        <v>207</v>
      </c>
      <c r="BM121" s="24" t="s">
        <v>2132</v>
      </c>
    </row>
    <row r="122" s="1" customFormat="1" ht="25.5" customHeight="1">
      <c r="B122" s="46"/>
      <c r="C122" s="236" t="s">
        <v>473</v>
      </c>
      <c r="D122" s="236" t="s">
        <v>202</v>
      </c>
      <c r="E122" s="237" t="s">
        <v>2133</v>
      </c>
      <c r="F122" s="238" t="s">
        <v>2134</v>
      </c>
      <c r="G122" s="239" t="s">
        <v>210</v>
      </c>
      <c r="H122" s="240">
        <v>17.75</v>
      </c>
      <c r="I122" s="241"/>
      <c r="J122" s="242">
        <f>ROUND(I122*H122,2)</f>
        <v>0</v>
      </c>
      <c r="K122" s="238" t="s">
        <v>206</v>
      </c>
      <c r="L122" s="72"/>
      <c r="M122" s="243" t="s">
        <v>21</v>
      </c>
      <c r="N122" s="244" t="s">
        <v>45</v>
      </c>
      <c r="O122" s="47"/>
      <c r="P122" s="245">
        <f>O122*H122</f>
        <v>0</v>
      </c>
      <c r="Q122" s="245">
        <v>0</v>
      </c>
      <c r="R122" s="245">
        <f>Q122*H122</f>
        <v>0</v>
      </c>
      <c r="S122" s="245">
        <v>0</v>
      </c>
      <c r="T122" s="246">
        <f>S122*H122</f>
        <v>0</v>
      </c>
      <c r="AR122" s="24" t="s">
        <v>207</v>
      </c>
      <c r="AT122" s="24" t="s">
        <v>202</v>
      </c>
      <c r="AU122" s="24" t="s">
        <v>83</v>
      </c>
      <c r="AY122" s="24" t="s">
        <v>200</v>
      </c>
      <c r="BE122" s="247">
        <f>IF(N122="základní",J122,0)</f>
        <v>0</v>
      </c>
      <c r="BF122" s="247">
        <f>IF(N122="snížená",J122,0)</f>
        <v>0</v>
      </c>
      <c r="BG122" s="247">
        <f>IF(N122="zákl. přenesená",J122,0)</f>
        <v>0</v>
      </c>
      <c r="BH122" s="247">
        <f>IF(N122="sníž. přenesená",J122,0)</f>
        <v>0</v>
      </c>
      <c r="BI122" s="247">
        <f>IF(N122="nulová",J122,0)</f>
        <v>0</v>
      </c>
      <c r="BJ122" s="24" t="s">
        <v>81</v>
      </c>
      <c r="BK122" s="247">
        <f>ROUND(I122*H122,2)</f>
        <v>0</v>
      </c>
      <c r="BL122" s="24" t="s">
        <v>207</v>
      </c>
      <c r="BM122" s="24" t="s">
        <v>2135</v>
      </c>
    </row>
    <row r="123" s="1" customFormat="1" ht="16.5" customHeight="1">
      <c r="B123" s="46"/>
      <c r="C123" s="236" t="s">
        <v>299</v>
      </c>
      <c r="D123" s="236" t="s">
        <v>202</v>
      </c>
      <c r="E123" s="237" t="s">
        <v>2136</v>
      </c>
      <c r="F123" s="238" t="s">
        <v>2137</v>
      </c>
      <c r="G123" s="239" t="s">
        <v>205</v>
      </c>
      <c r="H123" s="240">
        <v>7.0999999999999996</v>
      </c>
      <c r="I123" s="241"/>
      <c r="J123" s="242">
        <f>ROUND(I123*H123,2)</f>
        <v>0</v>
      </c>
      <c r="K123" s="238" t="s">
        <v>206</v>
      </c>
      <c r="L123" s="72"/>
      <c r="M123" s="243" t="s">
        <v>21</v>
      </c>
      <c r="N123" s="244" t="s">
        <v>45</v>
      </c>
      <c r="O123" s="47"/>
      <c r="P123" s="245">
        <f>O123*H123</f>
        <v>0</v>
      </c>
      <c r="Q123" s="245">
        <v>0.35999999999999999</v>
      </c>
      <c r="R123" s="245">
        <f>Q123*H123</f>
        <v>2.5559999999999996</v>
      </c>
      <c r="S123" s="245">
        <v>0</v>
      </c>
      <c r="T123" s="246">
        <f>S123*H123</f>
        <v>0</v>
      </c>
      <c r="AR123" s="24" t="s">
        <v>207</v>
      </c>
      <c r="AT123" s="24" t="s">
        <v>202</v>
      </c>
      <c r="AU123" s="24" t="s">
        <v>83</v>
      </c>
      <c r="AY123" s="24" t="s">
        <v>200</v>
      </c>
      <c r="BE123" s="247">
        <f>IF(N123="základní",J123,0)</f>
        <v>0</v>
      </c>
      <c r="BF123" s="247">
        <f>IF(N123="snížená",J123,0)</f>
        <v>0</v>
      </c>
      <c r="BG123" s="247">
        <f>IF(N123="zákl. přenesená",J123,0)</f>
        <v>0</v>
      </c>
      <c r="BH123" s="247">
        <f>IF(N123="sníž. přenesená",J123,0)</f>
        <v>0</v>
      </c>
      <c r="BI123" s="247">
        <f>IF(N123="nulová",J123,0)</f>
        <v>0</v>
      </c>
      <c r="BJ123" s="24" t="s">
        <v>81</v>
      </c>
      <c r="BK123" s="247">
        <f>ROUND(I123*H123,2)</f>
        <v>0</v>
      </c>
      <c r="BL123" s="24" t="s">
        <v>207</v>
      </c>
      <c r="BM123" s="24" t="s">
        <v>2138</v>
      </c>
    </row>
    <row r="124" s="1" customFormat="1" ht="16.5" customHeight="1">
      <c r="B124" s="46"/>
      <c r="C124" s="271" t="s">
        <v>330</v>
      </c>
      <c r="D124" s="271" t="s">
        <v>260</v>
      </c>
      <c r="E124" s="272" t="s">
        <v>2139</v>
      </c>
      <c r="F124" s="273" t="s">
        <v>2140</v>
      </c>
      <c r="G124" s="274" t="s">
        <v>210</v>
      </c>
      <c r="H124" s="275">
        <v>5.8600000000000003</v>
      </c>
      <c r="I124" s="276"/>
      <c r="J124" s="277">
        <f>ROUND(I124*H124,2)</f>
        <v>0</v>
      </c>
      <c r="K124" s="273" t="s">
        <v>21</v>
      </c>
      <c r="L124" s="278"/>
      <c r="M124" s="279" t="s">
        <v>21</v>
      </c>
      <c r="N124" s="280" t="s">
        <v>45</v>
      </c>
      <c r="O124" s="47"/>
      <c r="P124" s="245">
        <f>O124*H124</f>
        <v>0</v>
      </c>
      <c r="Q124" s="245">
        <v>0</v>
      </c>
      <c r="R124" s="245">
        <f>Q124*H124</f>
        <v>0</v>
      </c>
      <c r="S124" s="245">
        <v>0</v>
      </c>
      <c r="T124" s="246">
        <f>S124*H124</f>
        <v>0</v>
      </c>
      <c r="AR124" s="24" t="s">
        <v>216</v>
      </c>
      <c r="AT124" s="24" t="s">
        <v>260</v>
      </c>
      <c r="AU124" s="24" t="s">
        <v>83</v>
      </c>
      <c r="AY124" s="24" t="s">
        <v>200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24" t="s">
        <v>81</v>
      </c>
      <c r="BK124" s="247">
        <f>ROUND(I124*H124,2)</f>
        <v>0</v>
      </c>
      <c r="BL124" s="24" t="s">
        <v>207</v>
      </c>
      <c r="BM124" s="24" t="s">
        <v>2141</v>
      </c>
    </row>
    <row r="125" s="12" customFormat="1">
      <c r="B125" s="248"/>
      <c r="C125" s="249"/>
      <c r="D125" s="250" t="s">
        <v>235</v>
      </c>
      <c r="E125" s="251" t="s">
        <v>21</v>
      </c>
      <c r="F125" s="252" t="s">
        <v>2142</v>
      </c>
      <c r="G125" s="249"/>
      <c r="H125" s="253">
        <v>5.8600000000000003</v>
      </c>
      <c r="I125" s="254"/>
      <c r="J125" s="249"/>
      <c r="K125" s="249"/>
      <c r="L125" s="255"/>
      <c r="M125" s="256"/>
      <c r="N125" s="257"/>
      <c r="O125" s="257"/>
      <c r="P125" s="257"/>
      <c r="Q125" s="257"/>
      <c r="R125" s="257"/>
      <c r="S125" s="257"/>
      <c r="T125" s="258"/>
      <c r="AT125" s="259" t="s">
        <v>235</v>
      </c>
      <c r="AU125" s="259" t="s">
        <v>83</v>
      </c>
      <c r="AV125" s="12" t="s">
        <v>83</v>
      </c>
      <c r="AW125" s="12" t="s">
        <v>37</v>
      </c>
      <c r="AX125" s="12" t="s">
        <v>81</v>
      </c>
      <c r="AY125" s="259" t="s">
        <v>200</v>
      </c>
    </row>
    <row r="126" s="11" customFormat="1" ht="29.88" customHeight="1">
      <c r="B126" s="220"/>
      <c r="C126" s="221"/>
      <c r="D126" s="222" t="s">
        <v>73</v>
      </c>
      <c r="E126" s="234" t="s">
        <v>207</v>
      </c>
      <c r="F126" s="234" t="s">
        <v>1137</v>
      </c>
      <c r="G126" s="221"/>
      <c r="H126" s="221"/>
      <c r="I126" s="224"/>
      <c r="J126" s="235">
        <f>BK126</f>
        <v>0</v>
      </c>
      <c r="K126" s="221"/>
      <c r="L126" s="226"/>
      <c r="M126" s="227"/>
      <c r="N126" s="228"/>
      <c r="O126" s="228"/>
      <c r="P126" s="229">
        <f>SUM(P127:P130)</f>
        <v>0</v>
      </c>
      <c r="Q126" s="228"/>
      <c r="R126" s="229">
        <f>SUM(R127:R130)</f>
        <v>1.5471275500000001</v>
      </c>
      <c r="S126" s="228"/>
      <c r="T126" s="230">
        <f>SUM(T127:T130)</f>
        <v>0</v>
      </c>
      <c r="AR126" s="231" t="s">
        <v>81</v>
      </c>
      <c r="AT126" s="232" t="s">
        <v>73</v>
      </c>
      <c r="AU126" s="232" t="s">
        <v>81</v>
      </c>
      <c r="AY126" s="231" t="s">
        <v>200</v>
      </c>
      <c r="BK126" s="233">
        <f>SUM(BK127:BK130)</f>
        <v>0</v>
      </c>
    </row>
    <row r="127" s="1" customFormat="1" ht="16.5" customHeight="1">
      <c r="B127" s="46"/>
      <c r="C127" s="236" t="s">
        <v>327</v>
      </c>
      <c r="D127" s="236" t="s">
        <v>202</v>
      </c>
      <c r="E127" s="237" t="s">
        <v>2143</v>
      </c>
      <c r="F127" s="238" t="s">
        <v>2144</v>
      </c>
      <c r="G127" s="239" t="s">
        <v>210</v>
      </c>
      <c r="H127" s="240">
        <v>0.63900000000000001</v>
      </c>
      <c r="I127" s="241"/>
      <c r="J127" s="242">
        <f>ROUND(I127*H127,2)</f>
        <v>0</v>
      </c>
      <c r="K127" s="238" t="s">
        <v>206</v>
      </c>
      <c r="L127" s="72"/>
      <c r="M127" s="243" t="s">
        <v>21</v>
      </c>
      <c r="N127" s="244" t="s">
        <v>45</v>
      </c>
      <c r="O127" s="47"/>
      <c r="P127" s="245">
        <f>O127*H127</f>
        <v>0</v>
      </c>
      <c r="Q127" s="245">
        <v>2.2564500000000001</v>
      </c>
      <c r="R127" s="245">
        <f>Q127*H127</f>
        <v>1.4418715500000001</v>
      </c>
      <c r="S127" s="245">
        <v>0</v>
      </c>
      <c r="T127" s="246">
        <f>S127*H127</f>
        <v>0</v>
      </c>
      <c r="AR127" s="24" t="s">
        <v>207</v>
      </c>
      <c r="AT127" s="24" t="s">
        <v>202</v>
      </c>
      <c r="AU127" s="24" t="s">
        <v>83</v>
      </c>
      <c r="AY127" s="24" t="s">
        <v>200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24" t="s">
        <v>81</v>
      </c>
      <c r="BK127" s="247">
        <f>ROUND(I127*H127,2)</f>
        <v>0</v>
      </c>
      <c r="BL127" s="24" t="s">
        <v>207</v>
      </c>
      <c r="BM127" s="24" t="s">
        <v>2145</v>
      </c>
    </row>
    <row r="128" s="12" customFormat="1">
      <c r="B128" s="248"/>
      <c r="C128" s="249"/>
      <c r="D128" s="250" t="s">
        <v>235</v>
      </c>
      <c r="E128" s="251" t="s">
        <v>21</v>
      </c>
      <c r="F128" s="252" t="s">
        <v>2146</v>
      </c>
      <c r="G128" s="249"/>
      <c r="H128" s="253">
        <v>0.63900000000000001</v>
      </c>
      <c r="I128" s="254"/>
      <c r="J128" s="249"/>
      <c r="K128" s="249"/>
      <c r="L128" s="255"/>
      <c r="M128" s="256"/>
      <c r="N128" s="257"/>
      <c r="O128" s="257"/>
      <c r="P128" s="257"/>
      <c r="Q128" s="257"/>
      <c r="R128" s="257"/>
      <c r="S128" s="257"/>
      <c r="T128" s="258"/>
      <c r="AT128" s="259" t="s">
        <v>235</v>
      </c>
      <c r="AU128" s="259" t="s">
        <v>83</v>
      </c>
      <c r="AV128" s="12" t="s">
        <v>83</v>
      </c>
      <c r="AW128" s="12" t="s">
        <v>37</v>
      </c>
      <c r="AX128" s="12" t="s">
        <v>81</v>
      </c>
      <c r="AY128" s="259" t="s">
        <v>200</v>
      </c>
    </row>
    <row r="129" s="1" customFormat="1" ht="16.5" customHeight="1">
      <c r="B129" s="46"/>
      <c r="C129" s="236" t="s">
        <v>480</v>
      </c>
      <c r="D129" s="236" t="s">
        <v>202</v>
      </c>
      <c r="E129" s="237" t="s">
        <v>1159</v>
      </c>
      <c r="F129" s="238" t="s">
        <v>1160</v>
      </c>
      <c r="G129" s="239" t="s">
        <v>274</v>
      </c>
      <c r="H129" s="240">
        <v>0.10000000000000001</v>
      </c>
      <c r="I129" s="241"/>
      <c r="J129" s="242">
        <f>ROUND(I129*H129,2)</f>
        <v>0</v>
      </c>
      <c r="K129" s="238" t="s">
        <v>206</v>
      </c>
      <c r="L129" s="72"/>
      <c r="M129" s="243" t="s">
        <v>21</v>
      </c>
      <c r="N129" s="244" t="s">
        <v>45</v>
      </c>
      <c r="O129" s="47"/>
      <c r="P129" s="245">
        <f>O129*H129</f>
        <v>0</v>
      </c>
      <c r="Q129" s="245">
        <v>1.0525599999999999</v>
      </c>
      <c r="R129" s="245">
        <f>Q129*H129</f>
        <v>0.105256</v>
      </c>
      <c r="S129" s="245">
        <v>0</v>
      </c>
      <c r="T129" s="246">
        <f>S129*H129</f>
        <v>0</v>
      </c>
      <c r="AR129" s="24" t="s">
        <v>207</v>
      </c>
      <c r="AT129" s="24" t="s">
        <v>202</v>
      </c>
      <c r="AU129" s="24" t="s">
        <v>83</v>
      </c>
      <c r="AY129" s="24" t="s">
        <v>200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24" t="s">
        <v>81</v>
      </c>
      <c r="BK129" s="247">
        <f>ROUND(I129*H129,2)</f>
        <v>0</v>
      </c>
      <c r="BL129" s="24" t="s">
        <v>207</v>
      </c>
      <c r="BM129" s="24" t="s">
        <v>2147</v>
      </c>
    </row>
    <row r="130" s="12" customFormat="1">
      <c r="B130" s="248"/>
      <c r="C130" s="249"/>
      <c r="D130" s="250" t="s">
        <v>235</v>
      </c>
      <c r="E130" s="251" t="s">
        <v>21</v>
      </c>
      <c r="F130" s="252" t="s">
        <v>2148</v>
      </c>
      <c r="G130" s="249"/>
      <c r="H130" s="253">
        <v>0.10000000000000001</v>
      </c>
      <c r="I130" s="254"/>
      <c r="J130" s="249"/>
      <c r="K130" s="249"/>
      <c r="L130" s="255"/>
      <c r="M130" s="256"/>
      <c r="N130" s="257"/>
      <c r="O130" s="257"/>
      <c r="P130" s="257"/>
      <c r="Q130" s="257"/>
      <c r="R130" s="257"/>
      <c r="S130" s="257"/>
      <c r="T130" s="258"/>
      <c r="AT130" s="259" t="s">
        <v>235</v>
      </c>
      <c r="AU130" s="259" t="s">
        <v>83</v>
      </c>
      <c r="AV130" s="12" t="s">
        <v>83</v>
      </c>
      <c r="AW130" s="12" t="s">
        <v>37</v>
      </c>
      <c r="AX130" s="12" t="s">
        <v>81</v>
      </c>
      <c r="AY130" s="259" t="s">
        <v>200</v>
      </c>
    </row>
    <row r="131" s="11" customFormat="1" ht="29.88" customHeight="1">
      <c r="B131" s="220"/>
      <c r="C131" s="221"/>
      <c r="D131" s="222" t="s">
        <v>73</v>
      </c>
      <c r="E131" s="234" t="s">
        <v>213</v>
      </c>
      <c r="F131" s="234" t="s">
        <v>2149</v>
      </c>
      <c r="G131" s="221"/>
      <c r="H131" s="221"/>
      <c r="I131" s="224"/>
      <c r="J131" s="235">
        <f>BK131</f>
        <v>0</v>
      </c>
      <c r="K131" s="221"/>
      <c r="L131" s="226"/>
      <c r="M131" s="227"/>
      <c r="N131" s="228"/>
      <c r="O131" s="228"/>
      <c r="P131" s="229">
        <f>SUM(P132:P133)</f>
        <v>0</v>
      </c>
      <c r="Q131" s="228"/>
      <c r="R131" s="229">
        <f>SUM(R132:R133)</f>
        <v>1.0460070000000001</v>
      </c>
      <c r="S131" s="228"/>
      <c r="T131" s="230">
        <f>SUM(T132:T133)</f>
        <v>0</v>
      </c>
      <c r="AR131" s="231" t="s">
        <v>81</v>
      </c>
      <c r="AT131" s="232" t="s">
        <v>73</v>
      </c>
      <c r="AU131" s="232" t="s">
        <v>81</v>
      </c>
      <c r="AY131" s="231" t="s">
        <v>200</v>
      </c>
      <c r="BK131" s="233">
        <f>SUM(BK132:BK133)</f>
        <v>0</v>
      </c>
    </row>
    <row r="132" s="1" customFormat="1" ht="16.5" customHeight="1">
      <c r="B132" s="46"/>
      <c r="C132" s="236" t="s">
        <v>259</v>
      </c>
      <c r="D132" s="236" t="s">
        <v>202</v>
      </c>
      <c r="E132" s="237" t="s">
        <v>2150</v>
      </c>
      <c r="F132" s="238" t="s">
        <v>2151</v>
      </c>
      <c r="G132" s="239" t="s">
        <v>205</v>
      </c>
      <c r="H132" s="240">
        <v>61.170000000000002</v>
      </c>
      <c r="I132" s="241"/>
      <c r="J132" s="242">
        <f>ROUND(I132*H132,2)</f>
        <v>0</v>
      </c>
      <c r="K132" s="238" t="s">
        <v>206</v>
      </c>
      <c r="L132" s="72"/>
      <c r="M132" s="243" t="s">
        <v>21</v>
      </c>
      <c r="N132" s="244" t="s">
        <v>45</v>
      </c>
      <c r="O132" s="47"/>
      <c r="P132" s="245">
        <f>O132*H132</f>
        <v>0</v>
      </c>
      <c r="Q132" s="245">
        <v>0.017100000000000001</v>
      </c>
      <c r="R132" s="245">
        <f>Q132*H132</f>
        <v>1.0460070000000001</v>
      </c>
      <c r="S132" s="245">
        <v>0</v>
      </c>
      <c r="T132" s="246">
        <f>S132*H132</f>
        <v>0</v>
      </c>
      <c r="AR132" s="24" t="s">
        <v>207</v>
      </c>
      <c r="AT132" s="24" t="s">
        <v>202</v>
      </c>
      <c r="AU132" s="24" t="s">
        <v>83</v>
      </c>
      <c r="AY132" s="24" t="s">
        <v>200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24" t="s">
        <v>81</v>
      </c>
      <c r="BK132" s="247">
        <f>ROUND(I132*H132,2)</f>
        <v>0</v>
      </c>
      <c r="BL132" s="24" t="s">
        <v>207</v>
      </c>
      <c r="BM132" s="24" t="s">
        <v>2152</v>
      </c>
    </row>
    <row r="133" s="12" customFormat="1">
      <c r="B133" s="248"/>
      <c r="C133" s="249"/>
      <c r="D133" s="250" t="s">
        <v>235</v>
      </c>
      <c r="E133" s="251" t="s">
        <v>21</v>
      </c>
      <c r="F133" s="252" t="s">
        <v>2153</v>
      </c>
      <c r="G133" s="249"/>
      <c r="H133" s="253">
        <v>61.170000000000002</v>
      </c>
      <c r="I133" s="254"/>
      <c r="J133" s="249"/>
      <c r="K133" s="249"/>
      <c r="L133" s="255"/>
      <c r="M133" s="256"/>
      <c r="N133" s="257"/>
      <c r="O133" s="257"/>
      <c r="P133" s="257"/>
      <c r="Q133" s="257"/>
      <c r="R133" s="257"/>
      <c r="S133" s="257"/>
      <c r="T133" s="258"/>
      <c r="AT133" s="259" t="s">
        <v>235</v>
      </c>
      <c r="AU133" s="259" t="s">
        <v>83</v>
      </c>
      <c r="AV133" s="12" t="s">
        <v>83</v>
      </c>
      <c r="AW133" s="12" t="s">
        <v>37</v>
      </c>
      <c r="AX133" s="12" t="s">
        <v>81</v>
      </c>
      <c r="AY133" s="259" t="s">
        <v>200</v>
      </c>
    </row>
    <row r="134" s="11" customFormat="1" ht="29.88" customHeight="1">
      <c r="B134" s="220"/>
      <c r="C134" s="221"/>
      <c r="D134" s="222" t="s">
        <v>73</v>
      </c>
      <c r="E134" s="234" t="s">
        <v>231</v>
      </c>
      <c r="F134" s="234" t="s">
        <v>1484</v>
      </c>
      <c r="G134" s="221"/>
      <c r="H134" s="221"/>
      <c r="I134" s="224"/>
      <c r="J134" s="235">
        <f>BK134</f>
        <v>0</v>
      </c>
      <c r="K134" s="221"/>
      <c r="L134" s="226"/>
      <c r="M134" s="227"/>
      <c r="N134" s="228"/>
      <c r="O134" s="228"/>
      <c r="P134" s="229">
        <f>SUM(P135:P158)</f>
        <v>0</v>
      </c>
      <c r="Q134" s="228"/>
      <c r="R134" s="229">
        <f>SUM(R135:R158)</f>
        <v>6.9157639000000009</v>
      </c>
      <c r="S134" s="228"/>
      <c r="T134" s="230">
        <f>SUM(T135:T158)</f>
        <v>16.662898000000002</v>
      </c>
      <c r="AR134" s="231" t="s">
        <v>81</v>
      </c>
      <c r="AT134" s="232" t="s">
        <v>73</v>
      </c>
      <c r="AU134" s="232" t="s">
        <v>81</v>
      </c>
      <c r="AY134" s="231" t="s">
        <v>200</v>
      </c>
      <c r="BK134" s="233">
        <f>SUM(BK135:BK158)</f>
        <v>0</v>
      </c>
    </row>
    <row r="135" s="1" customFormat="1" ht="16.5" customHeight="1">
      <c r="B135" s="46"/>
      <c r="C135" s="236" t="s">
        <v>329</v>
      </c>
      <c r="D135" s="236" t="s">
        <v>202</v>
      </c>
      <c r="E135" s="237" t="s">
        <v>2154</v>
      </c>
      <c r="F135" s="238" t="s">
        <v>2155</v>
      </c>
      <c r="G135" s="239" t="s">
        <v>322</v>
      </c>
      <c r="H135" s="240">
        <v>1</v>
      </c>
      <c r="I135" s="241"/>
      <c r="J135" s="242">
        <f>ROUND(I135*H135,2)</f>
        <v>0</v>
      </c>
      <c r="K135" s="238" t="s">
        <v>206</v>
      </c>
      <c r="L135" s="72"/>
      <c r="M135" s="243" t="s">
        <v>21</v>
      </c>
      <c r="N135" s="244" t="s">
        <v>45</v>
      </c>
      <c r="O135" s="47"/>
      <c r="P135" s="245">
        <f>O135*H135</f>
        <v>0</v>
      </c>
      <c r="Q135" s="245">
        <v>0.0023800000000000002</v>
      </c>
      <c r="R135" s="245">
        <f>Q135*H135</f>
        <v>0.0023800000000000002</v>
      </c>
      <c r="S135" s="245">
        <v>0</v>
      </c>
      <c r="T135" s="246">
        <f>S135*H135</f>
        <v>0</v>
      </c>
      <c r="AR135" s="24" t="s">
        <v>207</v>
      </c>
      <c r="AT135" s="24" t="s">
        <v>202</v>
      </c>
      <c r="AU135" s="24" t="s">
        <v>83</v>
      </c>
      <c r="AY135" s="24" t="s">
        <v>200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24" t="s">
        <v>81</v>
      </c>
      <c r="BK135" s="247">
        <f>ROUND(I135*H135,2)</f>
        <v>0</v>
      </c>
      <c r="BL135" s="24" t="s">
        <v>207</v>
      </c>
      <c r="BM135" s="24" t="s">
        <v>2156</v>
      </c>
    </row>
    <row r="136" s="1" customFormat="1" ht="16.5" customHeight="1">
      <c r="B136" s="46"/>
      <c r="C136" s="271" t="s">
        <v>489</v>
      </c>
      <c r="D136" s="271" t="s">
        <v>260</v>
      </c>
      <c r="E136" s="272" t="s">
        <v>2157</v>
      </c>
      <c r="F136" s="273" t="s">
        <v>2158</v>
      </c>
      <c r="G136" s="274" t="s">
        <v>471</v>
      </c>
      <c r="H136" s="275">
        <v>1</v>
      </c>
      <c r="I136" s="276"/>
      <c r="J136" s="277">
        <f>ROUND(I136*H136,2)</f>
        <v>0</v>
      </c>
      <c r="K136" s="273" t="s">
        <v>1619</v>
      </c>
      <c r="L136" s="278"/>
      <c r="M136" s="279" t="s">
        <v>21</v>
      </c>
      <c r="N136" s="280" t="s">
        <v>45</v>
      </c>
      <c r="O136" s="47"/>
      <c r="P136" s="245">
        <f>O136*H136</f>
        <v>0</v>
      </c>
      <c r="Q136" s="245">
        <v>0.0058799999999999998</v>
      </c>
      <c r="R136" s="245">
        <f>Q136*H136</f>
        <v>0.0058799999999999998</v>
      </c>
      <c r="S136" s="245">
        <v>0</v>
      </c>
      <c r="T136" s="246">
        <f>S136*H136</f>
        <v>0</v>
      </c>
      <c r="AR136" s="24" t="s">
        <v>216</v>
      </c>
      <c r="AT136" s="24" t="s">
        <v>260</v>
      </c>
      <c r="AU136" s="24" t="s">
        <v>83</v>
      </c>
      <c r="AY136" s="24" t="s">
        <v>200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24" t="s">
        <v>81</v>
      </c>
      <c r="BK136" s="247">
        <f>ROUND(I136*H136,2)</f>
        <v>0</v>
      </c>
      <c r="BL136" s="24" t="s">
        <v>207</v>
      </c>
      <c r="BM136" s="24" t="s">
        <v>2159</v>
      </c>
    </row>
    <row r="137" s="1" customFormat="1" ht="38.25" customHeight="1">
      <c r="B137" s="46"/>
      <c r="C137" s="236" t="s">
        <v>302</v>
      </c>
      <c r="D137" s="236" t="s">
        <v>202</v>
      </c>
      <c r="E137" s="237" t="s">
        <v>2077</v>
      </c>
      <c r="F137" s="238" t="s">
        <v>2078</v>
      </c>
      <c r="G137" s="239" t="s">
        <v>205</v>
      </c>
      <c r="H137" s="240">
        <v>115</v>
      </c>
      <c r="I137" s="241"/>
      <c r="J137" s="242">
        <f>ROUND(I137*H137,2)</f>
        <v>0</v>
      </c>
      <c r="K137" s="238" t="s">
        <v>206</v>
      </c>
      <c r="L137" s="72"/>
      <c r="M137" s="243" t="s">
        <v>21</v>
      </c>
      <c r="N137" s="244" t="s">
        <v>45</v>
      </c>
      <c r="O137" s="47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AR137" s="24" t="s">
        <v>207</v>
      </c>
      <c r="AT137" s="24" t="s">
        <v>202</v>
      </c>
      <c r="AU137" s="24" t="s">
        <v>83</v>
      </c>
      <c r="AY137" s="24" t="s">
        <v>200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24" t="s">
        <v>81</v>
      </c>
      <c r="BK137" s="247">
        <f>ROUND(I137*H137,2)</f>
        <v>0</v>
      </c>
      <c r="BL137" s="24" t="s">
        <v>207</v>
      </c>
      <c r="BM137" s="24" t="s">
        <v>2079</v>
      </c>
    </row>
    <row r="138" s="12" customFormat="1">
      <c r="B138" s="248"/>
      <c r="C138" s="249"/>
      <c r="D138" s="250" t="s">
        <v>235</v>
      </c>
      <c r="E138" s="251" t="s">
        <v>21</v>
      </c>
      <c r="F138" s="252" t="s">
        <v>2160</v>
      </c>
      <c r="G138" s="249"/>
      <c r="H138" s="253">
        <v>115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AT138" s="259" t="s">
        <v>235</v>
      </c>
      <c r="AU138" s="259" t="s">
        <v>83</v>
      </c>
      <c r="AV138" s="12" t="s">
        <v>83</v>
      </c>
      <c r="AW138" s="12" t="s">
        <v>37</v>
      </c>
      <c r="AX138" s="12" t="s">
        <v>81</v>
      </c>
      <c r="AY138" s="259" t="s">
        <v>200</v>
      </c>
    </row>
    <row r="139" s="1" customFormat="1" ht="38.25" customHeight="1">
      <c r="B139" s="46"/>
      <c r="C139" s="236" t="s">
        <v>396</v>
      </c>
      <c r="D139" s="236" t="s">
        <v>202</v>
      </c>
      <c r="E139" s="237" t="s">
        <v>2081</v>
      </c>
      <c r="F139" s="238" t="s">
        <v>2082</v>
      </c>
      <c r="G139" s="239" t="s">
        <v>205</v>
      </c>
      <c r="H139" s="240">
        <v>3450</v>
      </c>
      <c r="I139" s="241"/>
      <c r="J139" s="242">
        <f>ROUND(I139*H139,2)</f>
        <v>0</v>
      </c>
      <c r="K139" s="238" t="s">
        <v>206</v>
      </c>
      <c r="L139" s="72"/>
      <c r="M139" s="243" t="s">
        <v>21</v>
      </c>
      <c r="N139" s="244" t="s">
        <v>45</v>
      </c>
      <c r="O139" s="47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AR139" s="24" t="s">
        <v>207</v>
      </c>
      <c r="AT139" s="24" t="s">
        <v>202</v>
      </c>
      <c r="AU139" s="24" t="s">
        <v>83</v>
      </c>
      <c r="AY139" s="24" t="s">
        <v>200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24" t="s">
        <v>81</v>
      </c>
      <c r="BK139" s="247">
        <f>ROUND(I139*H139,2)</f>
        <v>0</v>
      </c>
      <c r="BL139" s="24" t="s">
        <v>207</v>
      </c>
      <c r="BM139" s="24" t="s">
        <v>2083</v>
      </c>
    </row>
    <row r="140" s="12" customFormat="1">
      <c r="B140" s="248"/>
      <c r="C140" s="249"/>
      <c r="D140" s="250" t="s">
        <v>235</v>
      </c>
      <c r="E140" s="251" t="s">
        <v>21</v>
      </c>
      <c r="F140" s="252" t="s">
        <v>1357</v>
      </c>
      <c r="G140" s="249"/>
      <c r="H140" s="253">
        <v>115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AT140" s="259" t="s">
        <v>235</v>
      </c>
      <c r="AU140" s="259" t="s">
        <v>83</v>
      </c>
      <c r="AV140" s="12" t="s">
        <v>83</v>
      </c>
      <c r="AW140" s="12" t="s">
        <v>37</v>
      </c>
      <c r="AX140" s="12" t="s">
        <v>81</v>
      </c>
      <c r="AY140" s="259" t="s">
        <v>200</v>
      </c>
    </row>
    <row r="141" s="12" customFormat="1">
      <c r="B141" s="248"/>
      <c r="C141" s="249"/>
      <c r="D141" s="250" t="s">
        <v>235</v>
      </c>
      <c r="E141" s="249"/>
      <c r="F141" s="252" t="s">
        <v>2161</v>
      </c>
      <c r="G141" s="249"/>
      <c r="H141" s="253">
        <v>3450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AT141" s="259" t="s">
        <v>235</v>
      </c>
      <c r="AU141" s="259" t="s">
        <v>83</v>
      </c>
      <c r="AV141" s="12" t="s">
        <v>83</v>
      </c>
      <c r="AW141" s="12" t="s">
        <v>6</v>
      </c>
      <c r="AX141" s="12" t="s">
        <v>81</v>
      </c>
      <c r="AY141" s="259" t="s">
        <v>200</v>
      </c>
    </row>
    <row r="142" s="1" customFormat="1" ht="38.25" customHeight="1">
      <c r="B142" s="46"/>
      <c r="C142" s="236" t="s">
        <v>306</v>
      </c>
      <c r="D142" s="236" t="s">
        <v>202</v>
      </c>
      <c r="E142" s="237" t="s">
        <v>2086</v>
      </c>
      <c r="F142" s="238" t="s">
        <v>2087</v>
      </c>
      <c r="G142" s="239" t="s">
        <v>205</v>
      </c>
      <c r="H142" s="240">
        <v>115</v>
      </c>
      <c r="I142" s="241"/>
      <c r="J142" s="242">
        <f>ROUND(I142*H142,2)</f>
        <v>0</v>
      </c>
      <c r="K142" s="238" t="s">
        <v>206</v>
      </c>
      <c r="L142" s="72"/>
      <c r="M142" s="243" t="s">
        <v>21</v>
      </c>
      <c r="N142" s="244" t="s">
        <v>45</v>
      </c>
      <c r="O142" s="47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AR142" s="24" t="s">
        <v>207</v>
      </c>
      <c r="AT142" s="24" t="s">
        <v>202</v>
      </c>
      <c r="AU142" s="24" t="s">
        <v>83</v>
      </c>
      <c r="AY142" s="24" t="s">
        <v>200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24" t="s">
        <v>81</v>
      </c>
      <c r="BK142" s="247">
        <f>ROUND(I142*H142,2)</f>
        <v>0</v>
      </c>
      <c r="BL142" s="24" t="s">
        <v>207</v>
      </c>
      <c r="BM142" s="24" t="s">
        <v>2088</v>
      </c>
    </row>
    <row r="143" s="1" customFormat="1" ht="16.5" customHeight="1">
      <c r="B143" s="46"/>
      <c r="C143" s="236" t="s">
        <v>263</v>
      </c>
      <c r="D143" s="236" t="s">
        <v>202</v>
      </c>
      <c r="E143" s="237" t="s">
        <v>2089</v>
      </c>
      <c r="F143" s="238" t="s">
        <v>2090</v>
      </c>
      <c r="G143" s="239" t="s">
        <v>249</v>
      </c>
      <c r="H143" s="240">
        <v>23</v>
      </c>
      <c r="I143" s="241"/>
      <c r="J143" s="242">
        <f>ROUND(I143*H143,2)</f>
        <v>0</v>
      </c>
      <c r="K143" s="238" t="s">
        <v>206</v>
      </c>
      <c r="L143" s="72"/>
      <c r="M143" s="243" t="s">
        <v>21</v>
      </c>
      <c r="N143" s="244" t="s">
        <v>45</v>
      </c>
      <c r="O143" s="47"/>
      <c r="P143" s="245">
        <f>O143*H143</f>
        <v>0</v>
      </c>
      <c r="Q143" s="245">
        <v>0.01167</v>
      </c>
      <c r="R143" s="245">
        <f>Q143*H143</f>
        <v>0.26840999999999998</v>
      </c>
      <c r="S143" s="245">
        <v>0</v>
      </c>
      <c r="T143" s="246">
        <f>S143*H143</f>
        <v>0</v>
      </c>
      <c r="AR143" s="24" t="s">
        <v>207</v>
      </c>
      <c r="AT143" s="24" t="s">
        <v>202</v>
      </c>
      <c r="AU143" s="24" t="s">
        <v>83</v>
      </c>
      <c r="AY143" s="24" t="s">
        <v>200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24" t="s">
        <v>81</v>
      </c>
      <c r="BK143" s="247">
        <f>ROUND(I143*H143,2)</f>
        <v>0</v>
      </c>
      <c r="BL143" s="24" t="s">
        <v>207</v>
      </c>
      <c r="BM143" s="24" t="s">
        <v>2091</v>
      </c>
    </row>
    <row r="144" s="1" customFormat="1" ht="16.5" customHeight="1">
      <c r="B144" s="46"/>
      <c r="C144" s="236" t="s">
        <v>319</v>
      </c>
      <c r="D144" s="236" t="s">
        <v>202</v>
      </c>
      <c r="E144" s="237" t="s">
        <v>2162</v>
      </c>
      <c r="F144" s="238" t="s">
        <v>2163</v>
      </c>
      <c r="G144" s="239" t="s">
        <v>210</v>
      </c>
      <c r="H144" s="240">
        <v>29.751000000000001</v>
      </c>
      <c r="I144" s="241"/>
      <c r="J144" s="242">
        <f>ROUND(I144*H144,2)</f>
        <v>0</v>
      </c>
      <c r="K144" s="238" t="s">
        <v>206</v>
      </c>
      <c r="L144" s="72"/>
      <c r="M144" s="243" t="s">
        <v>21</v>
      </c>
      <c r="N144" s="244" t="s">
        <v>45</v>
      </c>
      <c r="O144" s="47"/>
      <c r="P144" s="245">
        <f>O144*H144</f>
        <v>0</v>
      </c>
      <c r="Q144" s="245">
        <v>0</v>
      </c>
      <c r="R144" s="245">
        <f>Q144*H144</f>
        <v>0</v>
      </c>
      <c r="S144" s="245">
        <v>0.5</v>
      </c>
      <c r="T144" s="246">
        <f>S144*H144</f>
        <v>14.875500000000001</v>
      </c>
      <c r="AR144" s="24" t="s">
        <v>207</v>
      </c>
      <c r="AT144" s="24" t="s">
        <v>202</v>
      </c>
      <c r="AU144" s="24" t="s">
        <v>83</v>
      </c>
      <c r="AY144" s="24" t="s">
        <v>200</v>
      </c>
      <c r="BE144" s="247">
        <f>IF(N144="základní",J144,0)</f>
        <v>0</v>
      </c>
      <c r="BF144" s="247">
        <f>IF(N144="snížená",J144,0)</f>
        <v>0</v>
      </c>
      <c r="BG144" s="247">
        <f>IF(N144="zákl. přenesená",J144,0)</f>
        <v>0</v>
      </c>
      <c r="BH144" s="247">
        <f>IF(N144="sníž. přenesená",J144,0)</f>
        <v>0</v>
      </c>
      <c r="BI144" s="247">
        <f>IF(N144="nulová",J144,0)</f>
        <v>0</v>
      </c>
      <c r="BJ144" s="24" t="s">
        <v>81</v>
      </c>
      <c r="BK144" s="247">
        <f>ROUND(I144*H144,2)</f>
        <v>0</v>
      </c>
      <c r="BL144" s="24" t="s">
        <v>207</v>
      </c>
      <c r="BM144" s="24" t="s">
        <v>2164</v>
      </c>
    </row>
    <row r="145" s="12" customFormat="1">
      <c r="B145" s="248"/>
      <c r="C145" s="249"/>
      <c r="D145" s="250" t="s">
        <v>235</v>
      </c>
      <c r="E145" s="251" t="s">
        <v>21</v>
      </c>
      <c r="F145" s="252" t="s">
        <v>2165</v>
      </c>
      <c r="G145" s="249"/>
      <c r="H145" s="253">
        <v>5.7510000000000003</v>
      </c>
      <c r="I145" s="254"/>
      <c r="J145" s="249"/>
      <c r="K145" s="249"/>
      <c r="L145" s="255"/>
      <c r="M145" s="256"/>
      <c r="N145" s="257"/>
      <c r="O145" s="257"/>
      <c r="P145" s="257"/>
      <c r="Q145" s="257"/>
      <c r="R145" s="257"/>
      <c r="S145" s="257"/>
      <c r="T145" s="258"/>
      <c r="AT145" s="259" t="s">
        <v>235</v>
      </c>
      <c r="AU145" s="259" t="s">
        <v>83</v>
      </c>
      <c r="AV145" s="12" t="s">
        <v>83</v>
      </c>
      <c r="AW145" s="12" t="s">
        <v>37</v>
      </c>
      <c r="AX145" s="12" t="s">
        <v>74</v>
      </c>
      <c r="AY145" s="259" t="s">
        <v>200</v>
      </c>
    </row>
    <row r="146" s="12" customFormat="1">
      <c r="B146" s="248"/>
      <c r="C146" s="249"/>
      <c r="D146" s="250" t="s">
        <v>235</v>
      </c>
      <c r="E146" s="251" t="s">
        <v>21</v>
      </c>
      <c r="F146" s="252" t="s">
        <v>2166</v>
      </c>
      <c r="G146" s="249"/>
      <c r="H146" s="253">
        <v>10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AT146" s="259" t="s">
        <v>235</v>
      </c>
      <c r="AU146" s="259" t="s">
        <v>83</v>
      </c>
      <c r="AV146" s="12" t="s">
        <v>83</v>
      </c>
      <c r="AW146" s="12" t="s">
        <v>37</v>
      </c>
      <c r="AX146" s="12" t="s">
        <v>74</v>
      </c>
      <c r="AY146" s="259" t="s">
        <v>200</v>
      </c>
    </row>
    <row r="147" s="12" customFormat="1">
      <c r="B147" s="248"/>
      <c r="C147" s="249"/>
      <c r="D147" s="250" t="s">
        <v>235</v>
      </c>
      <c r="E147" s="251" t="s">
        <v>21</v>
      </c>
      <c r="F147" s="252" t="s">
        <v>2167</v>
      </c>
      <c r="G147" s="249"/>
      <c r="H147" s="253">
        <v>14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AT147" s="259" t="s">
        <v>235</v>
      </c>
      <c r="AU147" s="259" t="s">
        <v>83</v>
      </c>
      <c r="AV147" s="12" t="s">
        <v>83</v>
      </c>
      <c r="AW147" s="12" t="s">
        <v>37</v>
      </c>
      <c r="AX147" s="12" t="s">
        <v>74</v>
      </c>
      <c r="AY147" s="259" t="s">
        <v>200</v>
      </c>
    </row>
    <row r="148" s="13" customFormat="1">
      <c r="B148" s="260"/>
      <c r="C148" s="261"/>
      <c r="D148" s="250" t="s">
        <v>235</v>
      </c>
      <c r="E148" s="262" t="s">
        <v>21</v>
      </c>
      <c r="F148" s="263" t="s">
        <v>255</v>
      </c>
      <c r="G148" s="261"/>
      <c r="H148" s="264">
        <v>29.751000000000001</v>
      </c>
      <c r="I148" s="265"/>
      <c r="J148" s="261"/>
      <c r="K148" s="261"/>
      <c r="L148" s="266"/>
      <c r="M148" s="267"/>
      <c r="N148" s="268"/>
      <c r="O148" s="268"/>
      <c r="P148" s="268"/>
      <c r="Q148" s="268"/>
      <c r="R148" s="268"/>
      <c r="S148" s="268"/>
      <c r="T148" s="269"/>
      <c r="AT148" s="270" t="s">
        <v>235</v>
      </c>
      <c r="AU148" s="270" t="s">
        <v>83</v>
      </c>
      <c r="AV148" s="13" t="s">
        <v>207</v>
      </c>
      <c r="AW148" s="13" t="s">
        <v>37</v>
      </c>
      <c r="AX148" s="13" t="s">
        <v>81</v>
      </c>
      <c r="AY148" s="270" t="s">
        <v>200</v>
      </c>
    </row>
    <row r="149" s="1" customFormat="1" ht="25.5" customHeight="1">
      <c r="B149" s="46"/>
      <c r="C149" s="236" t="s">
        <v>383</v>
      </c>
      <c r="D149" s="236" t="s">
        <v>202</v>
      </c>
      <c r="E149" s="237" t="s">
        <v>2093</v>
      </c>
      <c r="F149" s="238" t="s">
        <v>2094</v>
      </c>
      <c r="G149" s="239" t="s">
        <v>322</v>
      </c>
      <c r="H149" s="240">
        <v>10</v>
      </c>
      <c r="I149" s="241"/>
      <c r="J149" s="242">
        <f>ROUND(I149*H149,2)</f>
        <v>0</v>
      </c>
      <c r="K149" s="238" t="s">
        <v>206</v>
      </c>
      <c r="L149" s="72"/>
      <c r="M149" s="243" t="s">
        <v>21</v>
      </c>
      <c r="N149" s="244" t="s">
        <v>45</v>
      </c>
      <c r="O149" s="47"/>
      <c r="P149" s="245">
        <f>O149*H149</f>
        <v>0</v>
      </c>
      <c r="Q149" s="245">
        <v>0</v>
      </c>
      <c r="R149" s="245">
        <f>Q149*H149</f>
        <v>0</v>
      </c>
      <c r="S149" s="245">
        <v>0.039</v>
      </c>
      <c r="T149" s="246">
        <f>S149*H149</f>
        <v>0.39000000000000001</v>
      </c>
      <c r="AR149" s="24" t="s">
        <v>207</v>
      </c>
      <c r="AT149" s="24" t="s">
        <v>202</v>
      </c>
      <c r="AU149" s="24" t="s">
        <v>83</v>
      </c>
      <c r="AY149" s="24" t="s">
        <v>200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24" t="s">
        <v>81</v>
      </c>
      <c r="BK149" s="247">
        <f>ROUND(I149*H149,2)</f>
        <v>0</v>
      </c>
      <c r="BL149" s="24" t="s">
        <v>207</v>
      </c>
      <c r="BM149" s="24" t="s">
        <v>2095</v>
      </c>
    </row>
    <row r="150" s="1" customFormat="1" ht="16.5" customHeight="1">
      <c r="B150" s="46"/>
      <c r="C150" s="236" t="s">
        <v>465</v>
      </c>
      <c r="D150" s="236" t="s">
        <v>202</v>
      </c>
      <c r="E150" s="237" t="s">
        <v>2096</v>
      </c>
      <c r="F150" s="238" t="s">
        <v>2097</v>
      </c>
      <c r="G150" s="239" t="s">
        <v>205</v>
      </c>
      <c r="H150" s="240">
        <v>131.83000000000001</v>
      </c>
      <c r="I150" s="241"/>
      <c r="J150" s="242">
        <f>ROUND(I150*H150,2)</f>
        <v>0</v>
      </c>
      <c r="K150" s="238" t="s">
        <v>206</v>
      </c>
      <c r="L150" s="72"/>
      <c r="M150" s="243" t="s">
        <v>21</v>
      </c>
      <c r="N150" s="244" t="s">
        <v>45</v>
      </c>
      <c r="O150" s="47"/>
      <c r="P150" s="245">
        <f>O150*H150</f>
        <v>0</v>
      </c>
      <c r="Q150" s="245">
        <v>0</v>
      </c>
      <c r="R150" s="245">
        <f>Q150*H150</f>
        <v>0</v>
      </c>
      <c r="S150" s="245">
        <v>0.0106</v>
      </c>
      <c r="T150" s="246">
        <f>S150*H150</f>
        <v>1.3973980000000001</v>
      </c>
      <c r="AR150" s="24" t="s">
        <v>207</v>
      </c>
      <c r="AT150" s="24" t="s">
        <v>202</v>
      </c>
      <c r="AU150" s="24" t="s">
        <v>83</v>
      </c>
      <c r="AY150" s="24" t="s">
        <v>200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24" t="s">
        <v>81</v>
      </c>
      <c r="BK150" s="247">
        <f>ROUND(I150*H150,2)</f>
        <v>0</v>
      </c>
      <c r="BL150" s="24" t="s">
        <v>207</v>
      </c>
      <c r="BM150" s="24" t="s">
        <v>2098</v>
      </c>
    </row>
    <row r="151" s="1" customFormat="1" ht="16.5" customHeight="1">
      <c r="B151" s="46"/>
      <c r="C151" s="236" t="s">
        <v>333</v>
      </c>
      <c r="D151" s="236" t="s">
        <v>202</v>
      </c>
      <c r="E151" s="237" t="s">
        <v>2168</v>
      </c>
      <c r="F151" s="238" t="s">
        <v>2169</v>
      </c>
      <c r="G151" s="239" t="s">
        <v>205</v>
      </c>
      <c r="H151" s="240">
        <v>26.366</v>
      </c>
      <c r="I151" s="241"/>
      <c r="J151" s="242">
        <f>ROUND(I151*H151,2)</f>
        <v>0</v>
      </c>
      <c r="K151" s="238" t="s">
        <v>206</v>
      </c>
      <c r="L151" s="72"/>
      <c r="M151" s="243" t="s">
        <v>21</v>
      </c>
      <c r="N151" s="244" t="s">
        <v>45</v>
      </c>
      <c r="O151" s="47"/>
      <c r="P151" s="245">
        <f>O151*H151</f>
        <v>0</v>
      </c>
      <c r="Q151" s="245">
        <v>0.0085500000000000003</v>
      </c>
      <c r="R151" s="245">
        <f>Q151*H151</f>
        <v>0.2254293</v>
      </c>
      <c r="S151" s="245">
        <v>0</v>
      </c>
      <c r="T151" s="246">
        <f>S151*H151</f>
        <v>0</v>
      </c>
      <c r="AR151" s="24" t="s">
        <v>207</v>
      </c>
      <c r="AT151" s="24" t="s">
        <v>202</v>
      </c>
      <c r="AU151" s="24" t="s">
        <v>83</v>
      </c>
      <c r="AY151" s="24" t="s">
        <v>200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24" t="s">
        <v>81</v>
      </c>
      <c r="BK151" s="247">
        <f>ROUND(I151*H151,2)</f>
        <v>0</v>
      </c>
      <c r="BL151" s="24" t="s">
        <v>207</v>
      </c>
      <c r="BM151" s="24" t="s">
        <v>2170</v>
      </c>
    </row>
    <row r="152" s="12" customFormat="1">
      <c r="B152" s="248"/>
      <c r="C152" s="249"/>
      <c r="D152" s="250" t="s">
        <v>235</v>
      </c>
      <c r="E152" s="251" t="s">
        <v>21</v>
      </c>
      <c r="F152" s="252" t="s">
        <v>2171</v>
      </c>
      <c r="G152" s="249"/>
      <c r="H152" s="253">
        <v>26.366</v>
      </c>
      <c r="I152" s="254"/>
      <c r="J152" s="249"/>
      <c r="K152" s="249"/>
      <c r="L152" s="255"/>
      <c r="M152" s="256"/>
      <c r="N152" s="257"/>
      <c r="O152" s="257"/>
      <c r="P152" s="257"/>
      <c r="Q152" s="257"/>
      <c r="R152" s="257"/>
      <c r="S152" s="257"/>
      <c r="T152" s="258"/>
      <c r="AT152" s="259" t="s">
        <v>235</v>
      </c>
      <c r="AU152" s="259" t="s">
        <v>83</v>
      </c>
      <c r="AV152" s="12" t="s">
        <v>83</v>
      </c>
      <c r="AW152" s="12" t="s">
        <v>37</v>
      </c>
      <c r="AX152" s="12" t="s">
        <v>81</v>
      </c>
      <c r="AY152" s="259" t="s">
        <v>200</v>
      </c>
    </row>
    <row r="153" s="1" customFormat="1" ht="25.5" customHeight="1">
      <c r="B153" s="46"/>
      <c r="C153" s="236" t="s">
        <v>275</v>
      </c>
      <c r="D153" s="236" t="s">
        <v>202</v>
      </c>
      <c r="E153" s="237" t="s">
        <v>2172</v>
      </c>
      <c r="F153" s="238" t="s">
        <v>2173</v>
      </c>
      <c r="G153" s="239" t="s">
        <v>210</v>
      </c>
      <c r="H153" s="240">
        <v>10</v>
      </c>
      <c r="I153" s="241"/>
      <c r="J153" s="242">
        <f>ROUND(I153*H153,2)</f>
        <v>0</v>
      </c>
      <c r="K153" s="238" t="s">
        <v>206</v>
      </c>
      <c r="L153" s="72"/>
      <c r="M153" s="243" t="s">
        <v>21</v>
      </c>
      <c r="N153" s="244" t="s">
        <v>45</v>
      </c>
      <c r="O153" s="47"/>
      <c r="P153" s="245">
        <f>O153*H153</f>
        <v>0</v>
      </c>
      <c r="Q153" s="245">
        <v>0.48818</v>
      </c>
      <c r="R153" s="245">
        <f>Q153*H153</f>
        <v>4.8818000000000001</v>
      </c>
      <c r="S153" s="245">
        <v>0</v>
      </c>
      <c r="T153" s="246">
        <f>S153*H153</f>
        <v>0</v>
      </c>
      <c r="AR153" s="24" t="s">
        <v>207</v>
      </c>
      <c r="AT153" s="24" t="s">
        <v>202</v>
      </c>
      <c r="AU153" s="24" t="s">
        <v>83</v>
      </c>
      <c r="AY153" s="24" t="s">
        <v>200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24" t="s">
        <v>81</v>
      </c>
      <c r="BK153" s="247">
        <f>ROUND(I153*H153,2)</f>
        <v>0</v>
      </c>
      <c r="BL153" s="24" t="s">
        <v>207</v>
      </c>
      <c r="BM153" s="24" t="s">
        <v>2174</v>
      </c>
    </row>
    <row r="154" s="1" customFormat="1" ht="16.5" customHeight="1">
      <c r="B154" s="46"/>
      <c r="C154" s="236" t="s">
        <v>337</v>
      </c>
      <c r="D154" s="236" t="s">
        <v>202</v>
      </c>
      <c r="E154" s="237" t="s">
        <v>2175</v>
      </c>
      <c r="F154" s="238" t="s">
        <v>2176</v>
      </c>
      <c r="G154" s="239" t="s">
        <v>210</v>
      </c>
      <c r="H154" s="240">
        <v>23.800999999999998</v>
      </c>
      <c r="I154" s="241"/>
      <c r="J154" s="242">
        <f>ROUND(I154*H154,2)</f>
        <v>0</v>
      </c>
      <c r="K154" s="238" t="s">
        <v>206</v>
      </c>
      <c r="L154" s="72"/>
      <c r="M154" s="243" t="s">
        <v>21</v>
      </c>
      <c r="N154" s="244" t="s">
        <v>45</v>
      </c>
      <c r="O154" s="47"/>
      <c r="P154" s="245">
        <f>O154*H154</f>
        <v>0</v>
      </c>
      <c r="Q154" s="245">
        <v>0</v>
      </c>
      <c r="R154" s="245">
        <f>Q154*H154</f>
        <v>0</v>
      </c>
      <c r="S154" s="245">
        <v>0</v>
      </c>
      <c r="T154" s="246">
        <f>S154*H154</f>
        <v>0</v>
      </c>
      <c r="AR154" s="24" t="s">
        <v>207</v>
      </c>
      <c r="AT154" s="24" t="s">
        <v>202</v>
      </c>
      <c r="AU154" s="24" t="s">
        <v>83</v>
      </c>
      <c r="AY154" s="24" t="s">
        <v>200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24" t="s">
        <v>81</v>
      </c>
      <c r="BK154" s="247">
        <f>ROUND(I154*H154,2)</f>
        <v>0</v>
      </c>
      <c r="BL154" s="24" t="s">
        <v>207</v>
      </c>
      <c r="BM154" s="24" t="s">
        <v>2177</v>
      </c>
    </row>
    <row r="155" s="12" customFormat="1">
      <c r="B155" s="248"/>
      <c r="C155" s="249"/>
      <c r="D155" s="250" t="s">
        <v>235</v>
      </c>
      <c r="E155" s="251" t="s">
        <v>21</v>
      </c>
      <c r="F155" s="252" t="s">
        <v>2178</v>
      </c>
      <c r="G155" s="249"/>
      <c r="H155" s="253">
        <v>23.800999999999998</v>
      </c>
      <c r="I155" s="254"/>
      <c r="J155" s="249"/>
      <c r="K155" s="249"/>
      <c r="L155" s="255"/>
      <c r="M155" s="256"/>
      <c r="N155" s="257"/>
      <c r="O155" s="257"/>
      <c r="P155" s="257"/>
      <c r="Q155" s="257"/>
      <c r="R155" s="257"/>
      <c r="S155" s="257"/>
      <c r="T155" s="258"/>
      <c r="AT155" s="259" t="s">
        <v>235</v>
      </c>
      <c r="AU155" s="259" t="s">
        <v>83</v>
      </c>
      <c r="AV155" s="12" t="s">
        <v>83</v>
      </c>
      <c r="AW155" s="12" t="s">
        <v>37</v>
      </c>
      <c r="AX155" s="12" t="s">
        <v>81</v>
      </c>
      <c r="AY155" s="259" t="s">
        <v>200</v>
      </c>
    </row>
    <row r="156" s="1" customFormat="1" ht="25.5" customHeight="1">
      <c r="B156" s="46"/>
      <c r="C156" s="236" t="s">
        <v>323</v>
      </c>
      <c r="D156" s="236" t="s">
        <v>202</v>
      </c>
      <c r="E156" s="237" t="s">
        <v>2100</v>
      </c>
      <c r="F156" s="238" t="s">
        <v>2101</v>
      </c>
      <c r="G156" s="239" t="s">
        <v>205</v>
      </c>
      <c r="H156" s="240">
        <v>131.83000000000001</v>
      </c>
      <c r="I156" s="241"/>
      <c r="J156" s="242">
        <f>ROUND(I156*H156,2)</f>
        <v>0</v>
      </c>
      <c r="K156" s="238" t="s">
        <v>206</v>
      </c>
      <c r="L156" s="72"/>
      <c r="M156" s="243" t="s">
        <v>21</v>
      </c>
      <c r="N156" s="244" t="s">
        <v>45</v>
      </c>
      <c r="O156" s="47"/>
      <c r="P156" s="245">
        <f>O156*H156</f>
        <v>0</v>
      </c>
      <c r="Q156" s="245">
        <v>0.01162</v>
      </c>
      <c r="R156" s="245">
        <f>Q156*H156</f>
        <v>1.5318646000000002</v>
      </c>
      <c r="S156" s="245">
        <v>0</v>
      </c>
      <c r="T156" s="246">
        <f>S156*H156</f>
        <v>0</v>
      </c>
      <c r="AR156" s="24" t="s">
        <v>207</v>
      </c>
      <c r="AT156" s="24" t="s">
        <v>202</v>
      </c>
      <c r="AU156" s="24" t="s">
        <v>83</v>
      </c>
      <c r="AY156" s="24" t="s">
        <v>200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24" t="s">
        <v>81</v>
      </c>
      <c r="BK156" s="247">
        <f>ROUND(I156*H156,2)</f>
        <v>0</v>
      </c>
      <c r="BL156" s="24" t="s">
        <v>207</v>
      </c>
      <c r="BM156" s="24" t="s">
        <v>2102</v>
      </c>
    </row>
    <row r="157" s="12" customFormat="1">
      <c r="B157" s="248"/>
      <c r="C157" s="249"/>
      <c r="D157" s="250" t="s">
        <v>235</v>
      </c>
      <c r="E157" s="251" t="s">
        <v>21</v>
      </c>
      <c r="F157" s="252" t="s">
        <v>2179</v>
      </c>
      <c r="G157" s="249"/>
      <c r="H157" s="253">
        <v>131.83000000000001</v>
      </c>
      <c r="I157" s="254"/>
      <c r="J157" s="249"/>
      <c r="K157" s="249"/>
      <c r="L157" s="255"/>
      <c r="M157" s="256"/>
      <c r="N157" s="257"/>
      <c r="O157" s="257"/>
      <c r="P157" s="257"/>
      <c r="Q157" s="257"/>
      <c r="R157" s="257"/>
      <c r="S157" s="257"/>
      <c r="T157" s="258"/>
      <c r="AT157" s="259" t="s">
        <v>235</v>
      </c>
      <c r="AU157" s="259" t="s">
        <v>83</v>
      </c>
      <c r="AV157" s="12" t="s">
        <v>83</v>
      </c>
      <c r="AW157" s="12" t="s">
        <v>37</v>
      </c>
      <c r="AX157" s="12" t="s">
        <v>81</v>
      </c>
      <c r="AY157" s="259" t="s">
        <v>200</v>
      </c>
    </row>
    <row r="158" s="1" customFormat="1" ht="16.5" customHeight="1">
      <c r="B158" s="46"/>
      <c r="C158" s="236" t="s">
        <v>340</v>
      </c>
      <c r="D158" s="236" t="s">
        <v>202</v>
      </c>
      <c r="E158" s="237" t="s">
        <v>2180</v>
      </c>
      <c r="F158" s="238" t="s">
        <v>2181</v>
      </c>
      <c r="G158" s="239" t="s">
        <v>205</v>
      </c>
      <c r="H158" s="240">
        <v>61.170000000000002</v>
      </c>
      <c r="I158" s="241"/>
      <c r="J158" s="242">
        <f>ROUND(I158*H158,2)</f>
        <v>0</v>
      </c>
      <c r="K158" s="238" t="s">
        <v>206</v>
      </c>
      <c r="L158" s="72"/>
      <c r="M158" s="243" t="s">
        <v>21</v>
      </c>
      <c r="N158" s="244" t="s">
        <v>45</v>
      </c>
      <c r="O158" s="47"/>
      <c r="P158" s="245">
        <f>O158*H158</f>
        <v>0</v>
      </c>
      <c r="Q158" s="245">
        <v>0</v>
      </c>
      <c r="R158" s="245">
        <f>Q158*H158</f>
        <v>0</v>
      </c>
      <c r="S158" s="245">
        <v>0</v>
      </c>
      <c r="T158" s="246">
        <f>S158*H158</f>
        <v>0</v>
      </c>
      <c r="AR158" s="24" t="s">
        <v>207</v>
      </c>
      <c r="AT158" s="24" t="s">
        <v>202</v>
      </c>
      <c r="AU158" s="24" t="s">
        <v>83</v>
      </c>
      <c r="AY158" s="24" t="s">
        <v>200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24" t="s">
        <v>81</v>
      </c>
      <c r="BK158" s="247">
        <f>ROUND(I158*H158,2)</f>
        <v>0</v>
      </c>
      <c r="BL158" s="24" t="s">
        <v>207</v>
      </c>
      <c r="BM158" s="24" t="s">
        <v>2182</v>
      </c>
    </row>
    <row r="159" s="11" customFormat="1" ht="29.88" customHeight="1">
      <c r="B159" s="220"/>
      <c r="C159" s="221"/>
      <c r="D159" s="222" t="s">
        <v>73</v>
      </c>
      <c r="E159" s="234" t="s">
        <v>1301</v>
      </c>
      <c r="F159" s="234" t="s">
        <v>1880</v>
      </c>
      <c r="G159" s="221"/>
      <c r="H159" s="221"/>
      <c r="I159" s="224"/>
      <c r="J159" s="235">
        <f>BK159</f>
        <v>0</v>
      </c>
      <c r="K159" s="221"/>
      <c r="L159" s="226"/>
      <c r="M159" s="227"/>
      <c r="N159" s="228"/>
      <c r="O159" s="228"/>
      <c r="P159" s="229">
        <f>P160</f>
        <v>0</v>
      </c>
      <c r="Q159" s="228"/>
      <c r="R159" s="229">
        <f>R160</f>
        <v>0</v>
      </c>
      <c r="S159" s="228"/>
      <c r="T159" s="230">
        <f>T160</f>
        <v>0</v>
      </c>
      <c r="AR159" s="231" t="s">
        <v>81</v>
      </c>
      <c r="AT159" s="232" t="s">
        <v>73</v>
      </c>
      <c r="AU159" s="232" t="s">
        <v>81</v>
      </c>
      <c r="AY159" s="231" t="s">
        <v>200</v>
      </c>
      <c r="BK159" s="233">
        <f>BK160</f>
        <v>0</v>
      </c>
    </row>
    <row r="160" s="1" customFormat="1" ht="25.5" customHeight="1">
      <c r="B160" s="46"/>
      <c r="C160" s="236" t="s">
        <v>245</v>
      </c>
      <c r="D160" s="236" t="s">
        <v>202</v>
      </c>
      <c r="E160" s="237" t="s">
        <v>2103</v>
      </c>
      <c r="F160" s="238" t="s">
        <v>2104</v>
      </c>
      <c r="G160" s="239" t="s">
        <v>274</v>
      </c>
      <c r="H160" s="240">
        <v>77.424000000000007</v>
      </c>
      <c r="I160" s="241"/>
      <c r="J160" s="242">
        <f>ROUND(I160*H160,2)</f>
        <v>0</v>
      </c>
      <c r="K160" s="238" t="s">
        <v>206</v>
      </c>
      <c r="L160" s="72"/>
      <c r="M160" s="243" t="s">
        <v>21</v>
      </c>
      <c r="N160" s="244" t="s">
        <v>45</v>
      </c>
      <c r="O160" s="47"/>
      <c r="P160" s="245">
        <f>O160*H160</f>
        <v>0</v>
      </c>
      <c r="Q160" s="245">
        <v>0</v>
      </c>
      <c r="R160" s="245">
        <f>Q160*H160</f>
        <v>0</v>
      </c>
      <c r="S160" s="245">
        <v>0</v>
      </c>
      <c r="T160" s="246">
        <f>S160*H160</f>
        <v>0</v>
      </c>
      <c r="AR160" s="24" t="s">
        <v>207</v>
      </c>
      <c r="AT160" s="24" t="s">
        <v>202</v>
      </c>
      <c r="AU160" s="24" t="s">
        <v>83</v>
      </c>
      <c r="AY160" s="24" t="s">
        <v>200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24" t="s">
        <v>81</v>
      </c>
      <c r="BK160" s="247">
        <f>ROUND(I160*H160,2)</f>
        <v>0</v>
      </c>
      <c r="BL160" s="24" t="s">
        <v>207</v>
      </c>
      <c r="BM160" s="24" t="s">
        <v>2105</v>
      </c>
    </row>
    <row r="161" s="11" customFormat="1" ht="37.44" customHeight="1">
      <c r="B161" s="220"/>
      <c r="C161" s="221"/>
      <c r="D161" s="222" t="s">
        <v>73</v>
      </c>
      <c r="E161" s="223" t="s">
        <v>938</v>
      </c>
      <c r="F161" s="223" t="s">
        <v>938</v>
      </c>
      <c r="G161" s="221"/>
      <c r="H161" s="221"/>
      <c r="I161" s="224"/>
      <c r="J161" s="225">
        <f>BK161</f>
        <v>0</v>
      </c>
      <c r="K161" s="221"/>
      <c r="L161" s="226"/>
      <c r="M161" s="227"/>
      <c r="N161" s="228"/>
      <c r="O161" s="228"/>
      <c r="P161" s="229">
        <f>P162</f>
        <v>0</v>
      </c>
      <c r="Q161" s="228"/>
      <c r="R161" s="229">
        <f>R162</f>
        <v>0</v>
      </c>
      <c r="S161" s="228"/>
      <c r="T161" s="230">
        <f>T162</f>
        <v>0</v>
      </c>
      <c r="AR161" s="231" t="s">
        <v>83</v>
      </c>
      <c r="AT161" s="232" t="s">
        <v>73</v>
      </c>
      <c r="AU161" s="232" t="s">
        <v>74</v>
      </c>
      <c r="AY161" s="231" t="s">
        <v>200</v>
      </c>
      <c r="BK161" s="233">
        <f>BK162</f>
        <v>0</v>
      </c>
    </row>
    <row r="162" s="11" customFormat="1" ht="19.92" customHeight="1">
      <c r="B162" s="220"/>
      <c r="C162" s="221"/>
      <c r="D162" s="222" t="s">
        <v>73</v>
      </c>
      <c r="E162" s="234" t="s">
        <v>1025</v>
      </c>
      <c r="F162" s="234" t="s">
        <v>2106</v>
      </c>
      <c r="G162" s="221"/>
      <c r="H162" s="221"/>
      <c r="I162" s="224"/>
      <c r="J162" s="235">
        <f>BK162</f>
        <v>0</v>
      </c>
      <c r="K162" s="221"/>
      <c r="L162" s="226"/>
      <c r="M162" s="227"/>
      <c r="N162" s="228"/>
      <c r="O162" s="228"/>
      <c r="P162" s="229">
        <f>SUM(P163:P164)</f>
        <v>0</v>
      </c>
      <c r="Q162" s="228"/>
      <c r="R162" s="229">
        <f>SUM(R163:R164)</f>
        <v>0</v>
      </c>
      <c r="S162" s="228"/>
      <c r="T162" s="230">
        <f>SUM(T163:T164)</f>
        <v>0</v>
      </c>
      <c r="AR162" s="231" t="s">
        <v>83</v>
      </c>
      <c r="AT162" s="232" t="s">
        <v>73</v>
      </c>
      <c r="AU162" s="232" t="s">
        <v>81</v>
      </c>
      <c r="AY162" s="231" t="s">
        <v>200</v>
      </c>
      <c r="BK162" s="233">
        <f>SUM(BK163:BK164)</f>
        <v>0</v>
      </c>
    </row>
    <row r="163" s="1" customFormat="1" ht="16.5" customHeight="1">
      <c r="B163" s="46"/>
      <c r="C163" s="236" t="s">
        <v>293</v>
      </c>
      <c r="D163" s="236" t="s">
        <v>202</v>
      </c>
      <c r="E163" s="237" t="s">
        <v>2107</v>
      </c>
      <c r="F163" s="238" t="s">
        <v>2108</v>
      </c>
      <c r="G163" s="239" t="s">
        <v>205</v>
      </c>
      <c r="H163" s="240">
        <v>23</v>
      </c>
      <c r="I163" s="241"/>
      <c r="J163" s="242">
        <f>ROUND(I163*H163,2)</f>
        <v>0</v>
      </c>
      <c r="K163" s="238" t="s">
        <v>1619</v>
      </c>
      <c r="L163" s="72"/>
      <c r="M163" s="243" t="s">
        <v>21</v>
      </c>
      <c r="N163" s="244" t="s">
        <v>45</v>
      </c>
      <c r="O163" s="47"/>
      <c r="P163" s="245">
        <f>O163*H163</f>
        <v>0</v>
      </c>
      <c r="Q163" s="245">
        <v>0</v>
      </c>
      <c r="R163" s="245">
        <f>Q163*H163</f>
        <v>0</v>
      </c>
      <c r="S163" s="245">
        <v>0</v>
      </c>
      <c r="T163" s="246">
        <f>S163*H163</f>
        <v>0</v>
      </c>
      <c r="AR163" s="24" t="s">
        <v>230</v>
      </c>
      <c r="AT163" s="24" t="s">
        <v>202</v>
      </c>
      <c r="AU163" s="24" t="s">
        <v>83</v>
      </c>
      <c r="AY163" s="24" t="s">
        <v>200</v>
      </c>
      <c r="BE163" s="247">
        <f>IF(N163="základní",J163,0)</f>
        <v>0</v>
      </c>
      <c r="BF163" s="247">
        <f>IF(N163="snížená",J163,0)</f>
        <v>0</v>
      </c>
      <c r="BG163" s="247">
        <f>IF(N163="zákl. přenesená",J163,0)</f>
        <v>0</v>
      </c>
      <c r="BH163" s="247">
        <f>IF(N163="sníž. přenesená",J163,0)</f>
        <v>0</v>
      </c>
      <c r="BI163" s="247">
        <f>IF(N163="nulová",J163,0)</f>
        <v>0</v>
      </c>
      <c r="BJ163" s="24" t="s">
        <v>81</v>
      </c>
      <c r="BK163" s="247">
        <f>ROUND(I163*H163,2)</f>
        <v>0</v>
      </c>
      <c r="BL163" s="24" t="s">
        <v>230</v>
      </c>
      <c r="BM163" s="24" t="s">
        <v>2109</v>
      </c>
    </row>
    <row r="164" s="1" customFormat="1" ht="16.5" customHeight="1">
      <c r="B164" s="46"/>
      <c r="C164" s="236" t="s">
        <v>371</v>
      </c>
      <c r="D164" s="236" t="s">
        <v>202</v>
      </c>
      <c r="E164" s="237" t="s">
        <v>1031</v>
      </c>
      <c r="F164" s="238" t="s">
        <v>2110</v>
      </c>
      <c r="G164" s="239" t="s">
        <v>569</v>
      </c>
      <c r="H164" s="286"/>
      <c r="I164" s="241"/>
      <c r="J164" s="242">
        <f>ROUND(I164*H164,2)</f>
        <v>0</v>
      </c>
      <c r="K164" s="238" t="s">
        <v>206</v>
      </c>
      <c r="L164" s="72"/>
      <c r="M164" s="243" t="s">
        <v>21</v>
      </c>
      <c r="N164" s="281" t="s">
        <v>45</v>
      </c>
      <c r="O164" s="282"/>
      <c r="P164" s="283">
        <f>O164*H164</f>
        <v>0</v>
      </c>
      <c r="Q164" s="283">
        <v>0</v>
      </c>
      <c r="R164" s="283">
        <f>Q164*H164</f>
        <v>0</v>
      </c>
      <c r="S164" s="283">
        <v>0</v>
      </c>
      <c r="T164" s="284">
        <f>S164*H164</f>
        <v>0</v>
      </c>
      <c r="AR164" s="24" t="s">
        <v>230</v>
      </c>
      <c r="AT164" s="24" t="s">
        <v>202</v>
      </c>
      <c r="AU164" s="24" t="s">
        <v>83</v>
      </c>
      <c r="AY164" s="24" t="s">
        <v>200</v>
      </c>
      <c r="BE164" s="247">
        <f>IF(N164="základní",J164,0)</f>
        <v>0</v>
      </c>
      <c r="BF164" s="247">
        <f>IF(N164="snížená",J164,0)</f>
        <v>0</v>
      </c>
      <c r="BG164" s="247">
        <f>IF(N164="zákl. přenesená",J164,0)</f>
        <v>0</v>
      </c>
      <c r="BH164" s="247">
        <f>IF(N164="sníž. přenesená",J164,0)</f>
        <v>0</v>
      </c>
      <c r="BI164" s="247">
        <f>IF(N164="nulová",J164,0)</f>
        <v>0</v>
      </c>
      <c r="BJ164" s="24" t="s">
        <v>81</v>
      </c>
      <c r="BK164" s="247">
        <f>ROUND(I164*H164,2)</f>
        <v>0</v>
      </c>
      <c r="BL164" s="24" t="s">
        <v>230</v>
      </c>
      <c r="BM164" s="24" t="s">
        <v>2111</v>
      </c>
    </row>
    <row r="165" s="1" customFormat="1" ht="6.96" customHeight="1">
      <c r="B165" s="67"/>
      <c r="C165" s="68"/>
      <c r="D165" s="68"/>
      <c r="E165" s="68"/>
      <c r="F165" s="68"/>
      <c r="G165" s="68"/>
      <c r="H165" s="68"/>
      <c r="I165" s="179"/>
      <c r="J165" s="68"/>
      <c r="K165" s="68"/>
      <c r="L165" s="72"/>
    </row>
  </sheetData>
  <sheetProtection sheet="1" autoFilter="0" formatColumns="0" formatRows="0" objects="1" scenarios="1" spinCount="100000" saltValue="SQc+IjS9Awm0uijU/OkYradqaWNKLEaoS4ZWCq+e5tbfGU1J4ldIj9FlbnlgUpR03w3SKNmL9t9OHVLOoGH6GQ==" hashValue="iIeNtA1GzzNXEi/Sq5BiHMdFwjQX5eevC4Kfs0crY5hIj1sS00mVq69cO+lNIn+bsoThyJKqdxxzYrcrHDuLSQ==" algorithmName="SHA-512" password="CC35"/>
  <autoFilter ref="C97:K164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84:H84"/>
    <mergeCell ref="E88:H88"/>
    <mergeCell ref="E86:H86"/>
    <mergeCell ref="E90:H90"/>
    <mergeCell ref="G1:H1"/>
    <mergeCell ref="L2:V2"/>
  </mergeCells>
  <hyperlinks>
    <hyperlink ref="F1:G1" location="C2" display="1) Krycí list soupisu"/>
    <hyperlink ref="G1:H1" location="C62" display="2) Rekapitulace"/>
    <hyperlink ref="J1" location="C9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50"/>
      <c r="C1" s="150"/>
      <c r="D1" s="151" t="s">
        <v>1</v>
      </c>
      <c r="E1" s="150"/>
      <c r="F1" s="152" t="s">
        <v>151</v>
      </c>
      <c r="G1" s="152" t="s">
        <v>152</v>
      </c>
      <c r="H1" s="152"/>
      <c r="I1" s="153"/>
      <c r="J1" s="152" t="s">
        <v>153</v>
      </c>
      <c r="K1" s="151" t="s">
        <v>154</v>
      </c>
      <c r="L1" s="152" t="s">
        <v>155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144</v>
      </c>
    </row>
    <row r="3" ht="6.96" customHeight="1">
      <c r="B3" s="25"/>
      <c r="C3" s="26"/>
      <c r="D3" s="26"/>
      <c r="E3" s="26"/>
      <c r="F3" s="26"/>
      <c r="G3" s="26"/>
      <c r="H3" s="26"/>
      <c r="I3" s="154"/>
      <c r="J3" s="26"/>
      <c r="K3" s="27"/>
      <c r="AT3" s="24" t="s">
        <v>83</v>
      </c>
    </row>
    <row r="4" ht="36.96" customHeight="1">
      <c r="B4" s="28"/>
      <c r="C4" s="29"/>
      <c r="D4" s="30" t="s">
        <v>156</v>
      </c>
      <c r="E4" s="29"/>
      <c r="F4" s="29"/>
      <c r="G4" s="29"/>
      <c r="H4" s="29"/>
      <c r="I4" s="155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5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5"/>
      <c r="J6" s="29"/>
      <c r="K6" s="31"/>
    </row>
    <row r="7" ht="16.5" customHeight="1">
      <c r="B7" s="28"/>
      <c r="C7" s="29"/>
      <c r="D7" s="29"/>
      <c r="E7" s="156" t="str">
        <f>'Rekapitulace stavby'!K6</f>
        <v>Park pod Vlašským dvorem-op</v>
      </c>
      <c r="F7" s="40"/>
      <c r="G7" s="40"/>
      <c r="H7" s="40"/>
      <c r="I7" s="155"/>
      <c r="J7" s="29"/>
      <c r="K7" s="31"/>
    </row>
    <row r="8">
      <c r="B8" s="28"/>
      <c r="C8" s="29"/>
      <c r="D8" s="40" t="s">
        <v>157</v>
      </c>
      <c r="E8" s="29"/>
      <c r="F8" s="29"/>
      <c r="G8" s="29"/>
      <c r="H8" s="29"/>
      <c r="I8" s="155"/>
      <c r="J8" s="29"/>
      <c r="K8" s="31"/>
    </row>
    <row r="9" s="1" customFormat="1" ht="16.5" customHeight="1">
      <c r="B9" s="46"/>
      <c r="C9" s="47"/>
      <c r="D9" s="47"/>
      <c r="E9" s="156" t="s">
        <v>2183</v>
      </c>
      <c r="F9" s="47"/>
      <c r="G9" s="47"/>
      <c r="H9" s="47"/>
      <c r="I9" s="157"/>
      <c r="J9" s="47"/>
      <c r="K9" s="51"/>
    </row>
    <row r="10" s="1" customFormat="1">
      <c r="B10" s="46"/>
      <c r="C10" s="47"/>
      <c r="D10" s="40" t="s">
        <v>159</v>
      </c>
      <c r="E10" s="47"/>
      <c r="F10" s="47"/>
      <c r="G10" s="47"/>
      <c r="H10" s="47"/>
      <c r="I10" s="157"/>
      <c r="J10" s="47"/>
      <c r="K10" s="51"/>
    </row>
    <row r="11" s="1" customFormat="1" ht="36.96" customHeight="1">
      <c r="B11" s="46"/>
      <c r="C11" s="47"/>
      <c r="D11" s="47"/>
      <c r="E11" s="158" t="s">
        <v>2184</v>
      </c>
      <c r="F11" s="47"/>
      <c r="G11" s="47"/>
      <c r="H11" s="47"/>
      <c r="I11" s="157"/>
      <c r="J11" s="47"/>
      <c r="K11" s="51"/>
    </row>
    <row r="12" s="1" customFormat="1">
      <c r="B12" s="46"/>
      <c r="C12" s="47"/>
      <c r="D12" s="47"/>
      <c r="E12" s="47"/>
      <c r="F12" s="47"/>
      <c r="G12" s="47"/>
      <c r="H12" s="47"/>
      <c r="I12" s="157"/>
      <c r="J12" s="47"/>
      <c r="K12" s="51"/>
    </row>
    <row r="13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9" t="s">
        <v>22</v>
      </c>
      <c r="J13" s="35" t="s">
        <v>21</v>
      </c>
      <c r="K13" s="51"/>
    </row>
    <row r="14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9" t="s">
        <v>25</v>
      </c>
      <c r="J14" s="160" t="str">
        <f>'Rekapitulace stavby'!AN8</f>
        <v>9. 11. 2017</v>
      </c>
      <c r="K14" s="51"/>
    </row>
    <row r="15" s="1" customFormat="1" ht="10.8" customHeight="1">
      <c r="B15" s="46"/>
      <c r="C15" s="47"/>
      <c r="D15" s="47"/>
      <c r="E15" s="47"/>
      <c r="F15" s="47"/>
      <c r="G15" s="47"/>
      <c r="H15" s="47"/>
      <c r="I15" s="157"/>
      <c r="J15" s="47"/>
      <c r="K15" s="51"/>
    </row>
    <row r="16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9" t="s">
        <v>28</v>
      </c>
      <c r="J16" s="35" t="s">
        <v>29</v>
      </c>
      <c r="K16" s="51"/>
    </row>
    <row r="17" s="1" customFormat="1" ht="18" customHeight="1">
      <c r="B17" s="46"/>
      <c r="C17" s="47"/>
      <c r="D17" s="47"/>
      <c r="E17" s="35" t="s">
        <v>30</v>
      </c>
      <c r="F17" s="47"/>
      <c r="G17" s="47"/>
      <c r="H17" s="47"/>
      <c r="I17" s="159" t="s">
        <v>31</v>
      </c>
      <c r="J17" s="35" t="s">
        <v>32</v>
      </c>
      <c r="K17" s="51"/>
    </row>
    <row r="18" s="1" customFormat="1" ht="6.96" customHeight="1">
      <c r="B18" s="46"/>
      <c r="C18" s="47"/>
      <c r="D18" s="47"/>
      <c r="E18" s="47"/>
      <c r="F18" s="47"/>
      <c r="G18" s="47"/>
      <c r="H18" s="47"/>
      <c r="I18" s="157"/>
      <c r="J18" s="47"/>
      <c r="K18" s="51"/>
    </row>
    <row r="19" s="1" customFormat="1" ht="14.4" customHeight="1">
      <c r="B19" s="46"/>
      <c r="C19" s="47"/>
      <c r="D19" s="40" t="s">
        <v>33</v>
      </c>
      <c r="E19" s="47"/>
      <c r="F19" s="47"/>
      <c r="G19" s="47"/>
      <c r="H19" s="47"/>
      <c r="I19" s="159" t="s">
        <v>28</v>
      </c>
      <c r="J19" s="35" t="str">
        <f>IF('Rekapitulace stavby'!AN13="Vyplň údaj","",IF('Rekapitulace stavby'!AN13="","",'Rekapitulace stavby'!AN13))</f>
        <v/>
      </c>
      <c r="K19" s="51"/>
    </row>
    <row r="20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9" t="s">
        <v>31</v>
      </c>
      <c r="J20" s="35" t="str">
        <f>IF('Rekapitulace stavby'!AN14="Vyplň údaj","",IF('Rekapitulace stavby'!AN14="","",'Rekapitulace stavby'!AN14))</f>
        <v/>
      </c>
      <c r="K20" s="51"/>
    </row>
    <row r="21" s="1" customFormat="1" ht="6.96" customHeight="1">
      <c r="B21" s="46"/>
      <c r="C21" s="47"/>
      <c r="D21" s="47"/>
      <c r="E21" s="47"/>
      <c r="F21" s="47"/>
      <c r="G21" s="47"/>
      <c r="H21" s="47"/>
      <c r="I21" s="157"/>
      <c r="J21" s="47"/>
      <c r="K21" s="51"/>
    </row>
    <row r="22" s="1" customFormat="1" ht="14.4" customHeight="1">
      <c r="B22" s="46"/>
      <c r="C22" s="47"/>
      <c r="D22" s="40" t="s">
        <v>35</v>
      </c>
      <c r="E22" s="47"/>
      <c r="F22" s="47"/>
      <c r="G22" s="47"/>
      <c r="H22" s="47"/>
      <c r="I22" s="159" t="s">
        <v>28</v>
      </c>
      <c r="J22" s="35" t="str">
        <f>IF('Rekapitulace stavby'!AN16="","",'Rekapitulace stavby'!AN16)</f>
        <v/>
      </c>
      <c r="K22" s="51"/>
    </row>
    <row r="23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9" t="s">
        <v>31</v>
      </c>
      <c r="J23" s="35" t="str">
        <f>IF('Rekapitulace stavby'!AN17="","",'Rekapitulace stavby'!AN17)</f>
        <v/>
      </c>
      <c r="K23" s="51"/>
    </row>
    <row r="24" s="1" customFormat="1" ht="6.96" customHeight="1">
      <c r="B24" s="46"/>
      <c r="C24" s="47"/>
      <c r="D24" s="47"/>
      <c r="E24" s="47"/>
      <c r="F24" s="47"/>
      <c r="G24" s="47"/>
      <c r="H24" s="47"/>
      <c r="I24" s="157"/>
      <c r="J24" s="47"/>
      <c r="K24" s="51"/>
    </row>
    <row r="25" s="1" customFormat="1" ht="14.4" customHeight="1">
      <c r="B25" s="46"/>
      <c r="C25" s="47"/>
      <c r="D25" s="40" t="s">
        <v>38</v>
      </c>
      <c r="E25" s="47"/>
      <c r="F25" s="47"/>
      <c r="G25" s="47"/>
      <c r="H25" s="47"/>
      <c r="I25" s="157"/>
      <c r="J25" s="47"/>
      <c r="K25" s="51"/>
    </row>
    <row r="26" s="7" customFormat="1" ht="71.25" customHeight="1">
      <c r="B26" s="161"/>
      <c r="C26" s="162"/>
      <c r="D26" s="162"/>
      <c r="E26" s="44" t="s">
        <v>39</v>
      </c>
      <c r="F26" s="44"/>
      <c r="G26" s="44"/>
      <c r="H26" s="44"/>
      <c r="I26" s="163"/>
      <c r="J26" s="162"/>
      <c r="K26" s="164"/>
    </row>
    <row r="27" s="1" customFormat="1" ht="6.96" customHeight="1">
      <c r="B27" s="46"/>
      <c r="C27" s="47"/>
      <c r="D27" s="47"/>
      <c r="E27" s="47"/>
      <c r="F27" s="47"/>
      <c r="G27" s="47"/>
      <c r="H27" s="47"/>
      <c r="I27" s="157"/>
      <c r="J27" s="47"/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65"/>
      <c r="J28" s="106"/>
      <c r="K28" s="166"/>
    </row>
    <row r="29" s="1" customFormat="1" ht="25.44" customHeight="1">
      <c r="B29" s="46"/>
      <c r="C29" s="47"/>
      <c r="D29" s="167" t="s">
        <v>40</v>
      </c>
      <c r="E29" s="47"/>
      <c r="F29" s="47"/>
      <c r="G29" s="47"/>
      <c r="H29" s="47"/>
      <c r="I29" s="157"/>
      <c r="J29" s="168">
        <f>ROUND(J96,2)</f>
        <v>0</v>
      </c>
      <c r="K29" s="51"/>
    </row>
    <row r="30" s="1" customFormat="1" ht="6.96" customHeight="1">
      <c r="B30" s="46"/>
      <c r="C30" s="47"/>
      <c r="D30" s="106"/>
      <c r="E30" s="106"/>
      <c r="F30" s="106"/>
      <c r="G30" s="106"/>
      <c r="H30" s="106"/>
      <c r="I30" s="165"/>
      <c r="J30" s="106"/>
      <c r="K30" s="166"/>
    </row>
    <row r="31" s="1" customFormat="1" ht="14.4" customHeight="1">
      <c r="B31" s="46"/>
      <c r="C31" s="47"/>
      <c r="D31" s="47"/>
      <c r="E31" s="47"/>
      <c r="F31" s="52" t="s">
        <v>42</v>
      </c>
      <c r="G31" s="47"/>
      <c r="H31" s="47"/>
      <c r="I31" s="169" t="s">
        <v>41</v>
      </c>
      <c r="J31" s="52" t="s">
        <v>43</v>
      </c>
      <c r="K31" s="51"/>
    </row>
    <row r="32" s="1" customFormat="1" ht="14.4" customHeight="1">
      <c r="B32" s="46"/>
      <c r="C32" s="47"/>
      <c r="D32" s="55" t="s">
        <v>44</v>
      </c>
      <c r="E32" s="55" t="s">
        <v>45</v>
      </c>
      <c r="F32" s="170">
        <f>ROUND(SUM(BE96:BE207), 2)</f>
        <v>0</v>
      </c>
      <c r="G32" s="47"/>
      <c r="H32" s="47"/>
      <c r="I32" s="171">
        <v>0.20999999999999999</v>
      </c>
      <c r="J32" s="170">
        <f>ROUND(ROUND((SUM(BE96:BE207)), 2)*I32, 2)</f>
        <v>0</v>
      </c>
      <c r="K32" s="51"/>
    </row>
    <row r="33" s="1" customFormat="1" ht="14.4" customHeight="1">
      <c r="B33" s="46"/>
      <c r="C33" s="47"/>
      <c r="D33" s="47"/>
      <c r="E33" s="55" t="s">
        <v>46</v>
      </c>
      <c r="F33" s="170">
        <f>ROUND(SUM(BF96:BF207), 2)</f>
        <v>0</v>
      </c>
      <c r="G33" s="47"/>
      <c r="H33" s="47"/>
      <c r="I33" s="171">
        <v>0.14999999999999999</v>
      </c>
      <c r="J33" s="170">
        <f>ROUND(ROUND((SUM(BF96:BF207)), 2)*I33, 2)</f>
        <v>0</v>
      </c>
      <c r="K33" s="51"/>
    </row>
    <row r="34" hidden="1" s="1" customFormat="1" ht="14.4" customHeight="1">
      <c r="B34" s="46"/>
      <c r="C34" s="47"/>
      <c r="D34" s="47"/>
      <c r="E34" s="55" t="s">
        <v>47</v>
      </c>
      <c r="F34" s="170">
        <f>ROUND(SUM(BG96:BG207), 2)</f>
        <v>0</v>
      </c>
      <c r="G34" s="47"/>
      <c r="H34" s="47"/>
      <c r="I34" s="171">
        <v>0.20999999999999999</v>
      </c>
      <c r="J34" s="170">
        <v>0</v>
      </c>
      <c r="K34" s="51"/>
    </row>
    <row r="35" hidden="1" s="1" customFormat="1" ht="14.4" customHeight="1">
      <c r="B35" s="46"/>
      <c r="C35" s="47"/>
      <c r="D35" s="47"/>
      <c r="E35" s="55" t="s">
        <v>48</v>
      </c>
      <c r="F35" s="170">
        <f>ROUND(SUM(BH96:BH207), 2)</f>
        <v>0</v>
      </c>
      <c r="G35" s="47"/>
      <c r="H35" s="47"/>
      <c r="I35" s="171">
        <v>0.14999999999999999</v>
      </c>
      <c r="J35" s="170">
        <v>0</v>
      </c>
      <c r="K35" s="51"/>
    </row>
    <row r="36" hidden="1" s="1" customFormat="1" ht="14.4" customHeight="1">
      <c r="B36" s="46"/>
      <c r="C36" s="47"/>
      <c r="D36" s="47"/>
      <c r="E36" s="55" t="s">
        <v>49</v>
      </c>
      <c r="F36" s="170">
        <f>ROUND(SUM(BI96:BI207), 2)</f>
        <v>0</v>
      </c>
      <c r="G36" s="47"/>
      <c r="H36" s="47"/>
      <c r="I36" s="171">
        <v>0</v>
      </c>
      <c r="J36" s="170">
        <v>0</v>
      </c>
      <c r="K36" s="51"/>
    </row>
    <row r="37" s="1" customFormat="1" ht="6.96" customHeight="1">
      <c r="B37" s="46"/>
      <c r="C37" s="47"/>
      <c r="D37" s="47"/>
      <c r="E37" s="47"/>
      <c r="F37" s="47"/>
      <c r="G37" s="47"/>
      <c r="H37" s="47"/>
      <c r="I37" s="157"/>
      <c r="J37" s="47"/>
      <c r="K37" s="51"/>
    </row>
    <row r="38" s="1" customFormat="1" ht="25.44" customHeight="1">
      <c r="B38" s="46"/>
      <c r="C38" s="172"/>
      <c r="D38" s="173" t="s">
        <v>50</v>
      </c>
      <c r="E38" s="98"/>
      <c r="F38" s="98"/>
      <c r="G38" s="174" t="s">
        <v>51</v>
      </c>
      <c r="H38" s="175" t="s">
        <v>52</v>
      </c>
      <c r="I38" s="176"/>
      <c r="J38" s="177">
        <f>SUM(J29:J36)</f>
        <v>0</v>
      </c>
      <c r="K38" s="178"/>
    </row>
    <row r="39" s="1" customFormat="1" ht="14.4" customHeight="1">
      <c r="B39" s="67"/>
      <c r="C39" s="68"/>
      <c r="D39" s="68"/>
      <c r="E39" s="68"/>
      <c r="F39" s="68"/>
      <c r="G39" s="68"/>
      <c r="H39" s="68"/>
      <c r="I39" s="179"/>
      <c r="J39" s="68"/>
      <c r="K39" s="69"/>
    </row>
    <row r="43" s="1" customFormat="1" ht="6.96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="1" customFormat="1" ht="36.96" customHeight="1">
      <c r="B44" s="46"/>
      <c r="C44" s="30" t="s">
        <v>161</v>
      </c>
      <c r="D44" s="47"/>
      <c r="E44" s="47"/>
      <c r="F44" s="47"/>
      <c r="G44" s="47"/>
      <c r="H44" s="47"/>
      <c r="I44" s="157"/>
      <c r="J44" s="47"/>
      <c r="K44" s="51"/>
    </row>
    <row r="45" s="1" customFormat="1" ht="6.96" customHeight="1">
      <c r="B45" s="46"/>
      <c r="C45" s="47"/>
      <c r="D45" s="47"/>
      <c r="E45" s="47"/>
      <c r="F45" s="47"/>
      <c r="G45" s="47"/>
      <c r="H45" s="47"/>
      <c r="I45" s="157"/>
      <c r="J45" s="47"/>
      <c r="K45" s="51"/>
    </row>
    <row r="46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7"/>
      <c r="J46" s="47"/>
      <c r="K46" s="51"/>
    </row>
    <row r="47" s="1" customFormat="1" ht="16.5" customHeight="1">
      <c r="B47" s="46"/>
      <c r="C47" s="47"/>
      <c r="D47" s="47"/>
      <c r="E47" s="156" t="str">
        <f>E7</f>
        <v>Park pod Vlašským dvorem-op</v>
      </c>
      <c r="F47" s="40"/>
      <c r="G47" s="40"/>
      <c r="H47" s="40"/>
      <c r="I47" s="157"/>
      <c r="J47" s="47"/>
      <c r="K47" s="51"/>
    </row>
    <row r="48">
      <c r="B48" s="28"/>
      <c r="C48" s="40" t="s">
        <v>157</v>
      </c>
      <c r="D48" s="29"/>
      <c r="E48" s="29"/>
      <c r="F48" s="29"/>
      <c r="G48" s="29"/>
      <c r="H48" s="29"/>
      <c r="I48" s="155"/>
      <c r="J48" s="29"/>
      <c r="K48" s="31"/>
    </row>
    <row r="49" s="1" customFormat="1" ht="16.5" customHeight="1">
      <c r="B49" s="46"/>
      <c r="C49" s="47"/>
      <c r="D49" s="47"/>
      <c r="E49" s="156" t="s">
        <v>2183</v>
      </c>
      <c r="F49" s="47"/>
      <c r="G49" s="47"/>
      <c r="H49" s="47"/>
      <c r="I49" s="157"/>
      <c r="J49" s="47"/>
      <c r="K49" s="51"/>
    </row>
    <row r="50" s="1" customFormat="1" ht="14.4" customHeight="1">
      <c r="B50" s="46"/>
      <c r="C50" s="40" t="s">
        <v>159</v>
      </c>
      <c r="D50" s="47"/>
      <c r="E50" s="47"/>
      <c r="F50" s="47"/>
      <c r="G50" s="47"/>
      <c r="H50" s="47"/>
      <c r="I50" s="157"/>
      <c r="J50" s="47"/>
      <c r="K50" s="51"/>
    </row>
    <row r="51" s="1" customFormat="1" ht="17.25" customHeight="1">
      <c r="B51" s="46"/>
      <c r="C51" s="47"/>
      <c r="D51" s="47"/>
      <c r="E51" s="158" t="str">
        <f>E11</f>
        <v>01N - SO 01 Zpevněné plochy nezpůsobilé</v>
      </c>
      <c r="F51" s="47"/>
      <c r="G51" s="47"/>
      <c r="H51" s="47"/>
      <c r="I51" s="157"/>
      <c r="J51" s="47"/>
      <c r="K51" s="51"/>
    </row>
    <row r="52" s="1" customFormat="1" ht="6.96" customHeight="1">
      <c r="B52" s="46"/>
      <c r="C52" s="47"/>
      <c r="D52" s="47"/>
      <c r="E52" s="47"/>
      <c r="F52" s="47"/>
      <c r="G52" s="47"/>
      <c r="H52" s="47"/>
      <c r="I52" s="157"/>
      <c r="J52" s="47"/>
      <c r="K52" s="51"/>
    </row>
    <row r="53" s="1" customFormat="1" ht="18" customHeight="1">
      <c r="B53" s="46"/>
      <c r="C53" s="40" t="s">
        <v>23</v>
      </c>
      <c r="D53" s="47"/>
      <c r="E53" s="47"/>
      <c r="F53" s="35" t="str">
        <f>F14</f>
        <v>Kutná Hora</v>
      </c>
      <c r="G53" s="47"/>
      <c r="H53" s="47"/>
      <c r="I53" s="159" t="s">
        <v>25</v>
      </c>
      <c r="J53" s="160" t="str">
        <f>IF(J14="","",J14)</f>
        <v>9. 11. 2017</v>
      </c>
      <c r="K53" s="51"/>
    </row>
    <row r="54" s="1" customFormat="1" ht="6.96" customHeight="1">
      <c r="B54" s="46"/>
      <c r="C54" s="47"/>
      <c r="D54" s="47"/>
      <c r="E54" s="47"/>
      <c r="F54" s="47"/>
      <c r="G54" s="47"/>
      <c r="H54" s="47"/>
      <c r="I54" s="157"/>
      <c r="J54" s="47"/>
      <c r="K54" s="51"/>
    </row>
    <row r="55" s="1" customFormat="1">
      <c r="B55" s="46"/>
      <c r="C55" s="40" t="s">
        <v>27</v>
      </c>
      <c r="D55" s="47"/>
      <c r="E55" s="47"/>
      <c r="F55" s="35" t="str">
        <f>E17</f>
        <v>Město Kutná Hora, Havlíčkovo nám. 552</v>
      </c>
      <c r="G55" s="47"/>
      <c r="H55" s="47"/>
      <c r="I55" s="159" t="s">
        <v>35</v>
      </c>
      <c r="J55" s="44" t="str">
        <f>E23</f>
        <v xml:space="preserve"> </v>
      </c>
      <c r="K55" s="51"/>
    </row>
    <row r="56" s="1" customFormat="1" ht="14.4" customHeight="1">
      <c r="B56" s="46"/>
      <c r="C56" s="40" t="s">
        <v>33</v>
      </c>
      <c r="D56" s="47"/>
      <c r="E56" s="47"/>
      <c r="F56" s="35" t="str">
        <f>IF(E20="","",E20)</f>
        <v/>
      </c>
      <c r="G56" s="47"/>
      <c r="H56" s="47"/>
      <c r="I56" s="157"/>
      <c r="J56" s="184"/>
      <c r="K56" s="51"/>
    </row>
    <row r="57" s="1" customFormat="1" ht="10.32" customHeight="1">
      <c r="B57" s="46"/>
      <c r="C57" s="47"/>
      <c r="D57" s="47"/>
      <c r="E57" s="47"/>
      <c r="F57" s="47"/>
      <c r="G57" s="47"/>
      <c r="H57" s="47"/>
      <c r="I57" s="157"/>
      <c r="J57" s="47"/>
      <c r="K57" s="51"/>
    </row>
    <row r="58" s="1" customFormat="1" ht="29.28" customHeight="1">
      <c r="B58" s="46"/>
      <c r="C58" s="185" t="s">
        <v>162</v>
      </c>
      <c r="D58" s="172"/>
      <c r="E58" s="172"/>
      <c r="F58" s="172"/>
      <c r="G58" s="172"/>
      <c r="H58" s="172"/>
      <c r="I58" s="186"/>
      <c r="J58" s="187" t="s">
        <v>163</v>
      </c>
      <c r="K58" s="188"/>
    </row>
    <row r="59" s="1" customFormat="1" ht="10.32" customHeight="1">
      <c r="B59" s="46"/>
      <c r="C59" s="47"/>
      <c r="D59" s="47"/>
      <c r="E59" s="47"/>
      <c r="F59" s="47"/>
      <c r="G59" s="47"/>
      <c r="H59" s="47"/>
      <c r="I59" s="157"/>
      <c r="J59" s="47"/>
      <c r="K59" s="51"/>
    </row>
    <row r="60" s="1" customFormat="1" ht="29.28" customHeight="1">
      <c r="B60" s="46"/>
      <c r="C60" s="189" t="s">
        <v>164</v>
      </c>
      <c r="D60" s="47"/>
      <c r="E60" s="47"/>
      <c r="F60" s="47"/>
      <c r="G60" s="47"/>
      <c r="H60" s="47"/>
      <c r="I60" s="157"/>
      <c r="J60" s="168">
        <f>J96</f>
        <v>0</v>
      </c>
      <c r="K60" s="51"/>
      <c r="AU60" s="24" t="s">
        <v>165</v>
      </c>
    </row>
    <row r="61" s="8" customFormat="1" ht="24.96" customHeight="1">
      <c r="B61" s="190"/>
      <c r="C61" s="191"/>
      <c r="D61" s="192" t="s">
        <v>166</v>
      </c>
      <c r="E61" s="193"/>
      <c r="F61" s="193"/>
      <c r="G61" s="193"/>
      <c r="H61" s="193"/>
      <c r="I61" s="194"/>
      <c r="J61" s="195">
        <f>J97</f>
        <v>0</v>
      </c>
      <c r="K61" s="196"/>
    </row>
    <row r="62" s="9" customFormat="1" ht="19.92" customHeight="1">
      <c r="B62" s="197"/>
      <c r="C62" s="198"/>
      <c r="D62" s="199" t="s">
        <v>167</v>
      </c>
      <c r="E62" s="200"/>
      <c r="F62" s="200"/>
      <c r="G62" s="200"/>
      <c r="H62" s="200"/>
      <c r="I62" s="201"/>
      <c r="J62" s="202">
        <f>J98</f>
        <v>0</v>
      </c>
      <c r="K62" s="203"/>
    </row>
    <row r="63" s="9" customFormat="1" ht="19.92" customHeight="1">
      <c r="B63" s="197"/>
      <c r="C63" s="198"/>
      <c r="D63" s="199" t="s">
        <v>168</v>
      </c>
      <c r="E63" s="200"/>
      <c r="F63" s="200"/>
      <c r="G63" s="200"/>
      <c r="H63" s="200"/>
      <c r="I63" s="201"/>
      <c r="J63" s="202">
        <f>J112</f>
        <v>0</v>
      </c>
      <c r="K63" s="203"/>
    </row>
    <row r="64" s="9" customFormat="1" ht="19.92" customHeight="1">
      <c r="B64" s="197"/>
      <c r="C64" s="198"/>
      <c r="D64" s="199" t="s">
        <v>2185</v>
      </c>
      <c r="E64" s="200"/>
      <c r="F64" s="200"/>
      <c r="G64" s="200"/>
      <c r="H64" s="200"/>
      <c r="I64" s="201"/>
      <c r="J64" s="202">
        <f>J121</f>
        <v>0</v>
      </c>
      <c r="K64" s="203"/>
    </row>
    <row r="65" s="9" customFormat="1" ht="19.92" customHeight="1">
      <c r="B65" s="197"/>
      <c r="C65" s="198"/>
      <c r="D65" s="199" t="s">
        <v>170</v>
      </c>
      <c r="E65" s="200"/>
      <c r="F65" s="200"/>
      <c r="G65" s="200"/>
      <c r="H65" s="200"/>
      <c r="I65" s="201"/>
      <c r="J65" s="202">
        <f>J145</f>
        <v>0</v>
      </c>
      <c r="K65" s="203"/>
    </row>
    <row r="66" s="9" customFormat="1" ht="19.92" customHeight="1">
      <c r="B66" s="197"/>
      <c r="C66" s="198"/>
      <c r="D66" s="199" t="s">
        <v>172</v>
      </c>
      <c r="E66" s="200"/>
      <c r="F66" s="200"/>
      <c r="G66" s="200"/>
      <c r="H66" s="200"/>
      <c r="I66" s="201"/>
      <c r="J66" s="202">
        <f>J152</f>
        <v>0</v>
      </c>
      <c r="K66" s="203"/>
    </row>
    <row r="67" s="9" customFormat="1" ht="19.92" customHeight="1">
      <c r="B67" s="197"/>
      <c r="C67" s="198"/>
      <c r="D67" s="199" t="s">
        <v>174</v>
      </c>
      <c r="E67" s="200"/>
      <c r="F67" s="200"/>
      <c r="G67" s="200"/>
      <c r="H67" s="200"/>
      <c r="I67" s="201"/>
      <c r="J67" s="202">
        <f>J161</f>
        <v>0</v>
      </c>
      <c r="K67" s="203"/>
    </row>
    <row r="68" s="9" customFormat="1" ht="19.92" customHeight="1">
      <c r="B68" s="197"/>
      <c r="C68" s="198"/>
      <c r="D68" s="199" t="s">
        <v>2186</v>
      </c>
      <c r="E68" s="200"/>
      <c r="F68" s="200"/>
      <c r="G68" s="200"/>
      <c r="H68" s="200"/>
      <c r="I68" s="201"/>
      <c r="J68" s="202">
        <f>J167</f>
        <v>0</v>
      </c>
      <c r="K68" s="203"/>
    </row>
    <row r="69" s="9" customFormat="1" ht="19.92" customHeight="1">
      <c r="B69" s="197"/>
      <c r="C69" s="198"/>
      <c r="D69" s="199" t="s">
        <v>176</v>
      </c>
      <c r="E69" s="200"/>
      <c r="F69" s="200"/>
      <c r="G69" s="200"/>
      <c r="H69" s="200"/>
      <c r="I69" s="201"/>
      <c r="J69" s="202">
        <f>J173</f>
        <v>0</v>
      </c>
      <c r="K69" s="203"/>
    </row>
    <row r="70" s="9" customFormat="1" ht="19.92" customHeight="1">
      <c r="B70" s="197"/>
      <c r="C70" s="198"/>
      <c r="D70" s="199" t="s">
        <v>177</v>
      </c>
      <c r="E70" s="200"/>
      <c r="F70" s="200"/>
      <c r="G70" s="200"/>
      <c r="H70" s="200"/>
      <c r="I70" s="201"/>
      <c r="J70" s="202">
        <f>J178</f>
        <v>0</v>
      </c>
      <c r="K70" s="203"/>
    </row>
    <row r="71" s="9" customFormat="1" ht="19.92" customHeight="1">
      <c r="B71" s="197"/>
      <c r="C71" s="198"/>
      <c r="D71" s="199" t="s">
        <v>178</v>
      </c>
      <c r="E71" s="200"/>
      <c r="F71" s="200"/>
      <c r="G71" s="200"/>
      <c r="H71" s="200"/>
      <c r="I71" s="201"/>
      <c r="J71" s="202">
        <f>J183</f>
        <v>0</v>
      </c>
      <c r="K71" s="203"/>
    </row>
    <row r="72" s="9" customFormat="1" ht="19.92" customHeight="1">
      <c r="B72" s="197"/>
      <c r="C72" s="198"/>
      <c r="D72" s="199" t="s">
        <v>179</v>
      </c>
      <c r="E72" s="200"/>
      <c r="F72" s="200"/>
      <c r="G72" s="200"/>
      <c r="H72" s="200"/>
      <c r="I72" s="201"/>
      <c r="J72" s="202">
        <f>J191</f>
        <v>0</v>
      </c>
      <c r="K72" s="203"/>
    </row>
    <row r="73" s="9" customFormat="1" ht="19.92" customHeight="1">
      <c r="B73" s="197"/>
      <c r="C73" s="198"/>
      <c r="D73" s="199" t="s">
        <v>181</v>
      </c>
      <c r="E73" s="200"/>
      <c r="F73" s="200"/>
      <c r="G73" s="200"/>
      <c r="H73" s="200"/>
      <c r="I73" s="201"/>
      <c r="J73" s="202">
        <f>J195</f>
        <v>0</v>
      </c>
      <c r="K73" s="203"/>
    </row>
    <row r="74" s="8" customFormat="1" ht="24.96" customHeight="1">
      <c r="B74" s="190"/>
      <c r="C74" s="191"/>
      <c r="D74" s="192" t="s">
        <v>184</v>
      </c>
      <c r="E74" s="193"/>
      <c r="F74" s="193"/>
      <c r="G74" s="193"/>
      <c r="H74" s="193"/>
      <c r="I74" s="194"/>
      <c r="J74" s="195">
        <f>J202</f>
        <v>0</v>
      </c>
      <c r="K74" s="196"/>
    </row>
    <row r="75" s="1" customFormat="1" ht="21.84" customHeight="1">
      <c r="B75" s="46"/>
      <c r="C75" s="47"/>
      <c r="D75" s="47"/>
      <c r="E75" s="47"/>
      <c r="F75" s="47"/>
      <c r="G75" s="47"/>
      <c r="H75" s="47"/>
      <c r="I75" s="157"/>
      <c r="J75" s="47"/>
      <c r="K75" s="51"/>
    </row>
    <row r="76" s="1" customFormat="1" ht="6.96" customHeight="1">
      <c r="B76" s="67"/>
      <c r="C76" s="68"/>
      <c r="D76" s="68"/>
      <c r="E76" s="68"/>
      <c r="F76" s="68"/>
      <c r="G76" s="68"/>
      <c r="H76" s="68"/>
      <c r="I76" s="179"/>
      <c r="J76" s="68"/>
      <c r="K76" s="69"/>
    </row>
    <row r="80" s="1" customFormat="1" ht="6.96" customHeight="1">
      <c r="B80" s="70"/>
      <c r="C80" s="71"/>
      <c r="D80" s="71"/>
      <c r="E80" s="71"/>
      <c r="F80" s="71"/>
      <c r="G80" s="71"/>
      <c r="H80" s="71"/>
      <c r="I80" s="182"/>
      <c r="J80" s="71"/>
      <c r="K80" s="71"/>
      <c r="L80" s="72"/>
    </row>
    <row r="81" s="1" customFormat="1" ht="36.96" customHeight="1">
      <c r="B81" s="46"/>
      <c r="C81" s="73" t="s">
        <v>185</v>
      </c>
      <c r="D81" s="74"/>
      <c r="E81" s="74"/>
      <c r="F81" s="74"/>
      <c r="G81" s="74"/>
      <c r="H81" s="74"/>
      <c r="I81" s="204"/>
      <c r="J81" s="74"/>
      <c r="K81" s="74"/>
      <c r="L81" s="72"/>
    </row>
    <row r="82" s="1" customFormat="1" ht="6.96" customHeight="1">
      <c r="B82" s="46"/>
      <c r="C82" s="74"/>
      <c r="D82" s="74"/>
      <c r="E82" s="74"/>
      <c r="F82" s="74"/>
      <c r="G82" s="74"/>
      <c r="H82" s="74"/>
      <c r="I82" s="204"/>
      <c r="J82" s="74"/>
      <c r="K82" s="74"/>
      <c r="L82" s="72"/>
    </row>
    <row r="83" s="1" customFormat="1" ht="14.4" customHeight="1">
      <c r="B83" s="46"/>
      <c r="C83" s="76" t="s">
        <v>18</v>
      </c>
      <c r="D83" s="74"/>
      <c r="E83" s="74"/>
      <c r="F83" s="74"/>
      <c r="G83" s="74"/>
      <c r="H83" s="74"/>
      <c r="I83" s="204"/>
      <c r="J83" s="74"/>
      <c r="K83" s="74"/>
      <c r="L83" s="72"/>
    </row>
    <row r="84" s="1" customFormat="1" ht="16.5" customHeight="1">
      <c r="B84" s="46"/>
      <c r="C84" s="74"/>
      <c r="D84" s="74"/>
      <c r="E84" s="205" t="str">
        <f>E7</f>
        <v>Park pod Vlašským dvorem-op</v>
      </c>
      <c r="F84" s="76"/>
      <c r="G84" s="76"/>
      <c r="H84" s="76"/>
      <c r="I84" s="204"/>
      <c r="J84" s="74"/>
      <c r="K84" s="74"/>
      <c r="L84" s="72"/>
    </row>
    <row r="85">
      <c r="B85" s="28"/>
      <c r="C85" s="76" t="s">
        <v>157</v>
      </c>
      <c r="D85" s="206"/>
      <c r="E85" s="206"/>
      <c r="F85" s="206"/>
      <c r="G85" s="206"/>
      <c r="H85" s="206"/>
      <c r="I85" s="149"/>
      <c r="J85" s="206"/>
      <c r="K85" s="206"/>
      <c r="L85" s="207"/>
    </row>
    <row r="86" s="1" customFormat="1" ht="16.5" customHeight="1">
      <c r="B86" s="46"/>
      <c r="C86" s="74"/>
      <c r="D86" s="74"/>
      <c r="E86" s="205" t="s">
        <v>2183</v>
      </c>
      <c r="F86" s="74"/>
      <c r="G86" s="74"/>
      <c r="H86" s="74"/>
      <c r="I86" s="204"/>
      <c r="J86" s="74"/>
      <c r="K86" s="74"/>
      <c r="L86" s="72"/>
    </row>
    <row r="87" s="1" customFormat="1" ht="14.4" customHeight="1">
      <c r="B87" s="46"/>
      <c r="C87" s="76" t="s">
        <v>159</v>
      </c>
      <c r="D87" s="74"/>
      <c r="E87" s="74"/>
      <c r="F87" s="74"/>
      <c r="G87" s="74"/>
      <c r="H87" s="74"/>
      <c r="I87" s="204"/>
      <c r="J87" s="74"/>
      <c r="K87" s="74"/>
      <c r="L87" s="72"/>
    </row>
    <row r="88" s="1" customFormat="1" ht="17.25" customHeight="1">
      <c r="B88" s="46"/>
      <c r="C88" s="74"/>
      <c r="D88" s="74"/>
      <c r="E88" s="82" t="str">
        <f>E11</f>
        <v>01N - SO 01 Zpevněné plochy nezpůsobilé</v>
      </c>
      <c r="F88" s="74"/>
      <c r="G88" s="74"/>
      <c r="H88" s="74"/>
      <c r="I88" s="204"/>
      <c r="J88" s="74"/>
      <c r="K88" s="74"/>
      <c r="L88" s="72"/>
    </row>
    <row r="89" s="1" customFormat="1" ht="6.96" customHeight="1">
      <c r="B89" s="46"/>
      <c r="C89" s="74"/>
      <c r="D89" s="74"/>
      <c r="E89" s="74"/>
      <c r="F89" s="74"/>
      <c r="G89" s="74"/>
      <c r="H89" s="74"/>
      <c r="I89" s="204"/>
      <c r="J89" s="74"/>
      <c r="K89" s="74"/>
      <c r="L89" s="72"/>
    </row>
    <row r="90" s="1" customFormat="1" ht="18" customHeight="1">
      <c r="B90" s="46"/>
      <c r="C90" s="76" t="s">
        <v>23</v>
      </c>
      <c r="D90" s="74"/>
      <c r="E90" s="74"/>
      <c r="F90" s="208" t="str">
        <f>F14</f>
        <v>Kutná Hora</v>
      </c>
      <c r="G90" s="74"/>
      <c r="H90" s="74"/>
      <c r="I90" s="209" t="s">
        <v>25</v>
      </c>
      <c r="J90" s="85" t="str">
        <f>IF(J14="","",J14)</f>
        <v>9. 11. 2017</v>
      </c>
      <c r="K90" s="74"/>
      <c r="L90" s="72"/>
    </row>
    <row r="91" s="1" customFormat="1" ht="6.96" customHeight="1">
      <c r="B91" s="46"/>
      <c r="C91" s="74"/>
      <c r="D91" s="74"/>
      <c r="E91" s="74"/>
      <c r="F91" s="74"/>
      <c r="G91" s="74"/>
      <c r="H91" s="74"/>
      <c r="I91" s="204"/>
      <c r="J91" s="74"/>
      <c r="K91" s="74"/>
      <c r="L91" s="72"/>
    </row>
    <row r="92" s="1" customFormat="1">
      <c r="B92" s="46"/>
      <c r="C92" s="76" t="s">
        <v>27</v>
      </c>
      <c r="D92" s="74"/>
      <c r="E92" s="74"/>
      <c r="F92" s="208" t="str">
        <f>E17</f>
        <v>Město Kutná Hora, Havlíčkovo nám. 552</v>
      </c>
      <c r="G92" s="74"/>
      <c r="H92" s="74"/>
      <c r="I92" s="209" t="s">
        <v>35</v>
      </c>
      <c r="J92" s="208" t="str">
        <f>E23</f>
        <v xml:space="preserve"> </v>
      </c>
      <c r="K92" s="74"/>
      <c r="L92" s="72"/>
    </row>
    <row r="93" s="1" customFormat="1" ht="14.4" customHeight="1">
      <c r="B93" s="46"/>
      <c r="C93" s="76" t="s">
        <v>33</v>
      </c>
      <c r="D93" s="74"/>
      <c r="E93" s="74"/>
      <c r="F93" s="208" t="str">
        <f>IF(E20="","",E20)</f>
        <v/>
      </c>
      <c r="G93" s="74"/>
      <c r="H93" s="74"/>
      <c r="I93" s="204"/>
      <c r="J93" s="74"/>
      <c r="K93" s="74"/>
      <c r="L93" s="72"/>
    </row>
    <row r="94" s="1" customFormat="1" ht="10.32" customHeight="1">
      <c r="B94" s="46"/>
      <c r="C94" s="74"/>
      <c r="D94" s="74"/>
      <c r="E94" s="74"/>
      <c r="F94" s="74"/>
      <c r="G94" s="74"/>
      <c r="H94" s="74"/>
      <c r="I94" s="204"/>
      <c r="J94" s="74"/>
      <c r="K94" s="74"/>
      <c r="L94" s="72"/>
    </row>
    <row r="95" s="10" customFormat="1" ht="29.28" customHeight="1">
      <c r="B95" s="210"/>
      <c r="C95" s="211" t="s">
        <v>186</v>
      </c>
      <c r="D95" s="212" t="s">
        <v>59</v>
      </c>
      <c r="E95" s="212" t="s">
        <v>55</v>
      </c>
      <c r="F95" s="212" t="s">
        <v>187</v>
      </c>
      <c r="G95" s="212" t="s">
        <v>188</v>
      </c>
      <c r="H95" s="212" t="s">
        <v>189</v>
      </c>
      <c r="I95" s="213" t="s">
        <v>190</v>
      </c>
      <c r="J95" s="212" t="s">
        <v>163</v>
      </c>
      <c r="K95" s="214" t="s">
        <v>191</v>
      </c>
      <c r="L95" s="215"/>
      <c r="M95" s="102" t="s">
        <v>192</v>
      </c>
      <c r="N95" s="103" t="s">
        <v>44</v>
      </c>
      <c r="O95" s="103" t="s">
        <v>193</v>
      </c>
      <c r="P95" s="103" t="s">
        <v>194</v>
      </c>
      <c r="Q95" s="103" t="s">
        <v>195</v>
      </c>
      <c r="R95" s="103" t="s">
        <v>196</v>
      </c>
      <c r="S95" s="103" t="s">
        <v>197</v>
      </c>
      <c r="T95" s="104" t="s">
        <v>198</v>
      </c>
    </row>
    <row r="96" s="1" customFormat="1" ht="29.28" customHeight="1">
      <c r="B96" s="46"/>
      <c r="C96" s="108" t="s">
        <v>164</v>
      </c>
      <c r="D96" s="74"/>
      <c r="E96" s="74"/>
      <c r="F96" s="74"/>
      <c r="G96" s="74"/>
      <c r="H96" s="74"/>
      <c r="I96" s="204"/>
      <c r="J96" s="216">
        <f>BK96</f>
        <v>0</v>
      </c>
      <c r="K96" s="74"/>
      <c r="L96" s="72"/>
      <c r="M96" s="105"/>
      <c r="N96" s="106"/>
      <c r="O96" s="106"/>
      <c r="P96" s="217">
        <f>P97+P202</f>
        <v>0</v>
      </c>
      <c r="Q96" s="106"/>
      <c r="R96" s="217">
        <f>R97+R202</f>
        <v>0</v>
      </c>
      <c r="S96" s="106"/>
      <c r="T96" s="218">
        <f>T97+T202</f>
        <v>0</v>
      </c>
      <c r="AT96" s="24" t="s">
        <v>73</v>
      </c>
      <c r="AU96" s="24" t="s">
        <v>165</v>
      </c>
      <c r="BK96" s="219">
        <f>BK97+BK202</f>
        <v>0</v>
      </c>
    </row>
    <row r="97" s="11" customFormat="1" ht="37.44" customHeight="1">
      <c r="B97" s="220"/>
      <c r="C97" s="221"/>
      <c r="D97" s="222" t="s">
        <v>73</v>
      </c>
      <c r="E97" s="223" t="s">
        <v>199</v>
      </c>
      <c r="F97" s="223" t="s">
        <v>199</v>
      </c>
      <c r="G97" s="221"/>
      <c r="H97" s="221"/>
      <c r="I97" s="224"/>
      <c r="J97" s="225">
        <f>BK97</f>
        <v>0</v>
      </c>
      <c r="K97" s="221"/>
      <c r="L97" s="226"/>
      <c r="M97" s="227"/>
      <c r="N97" s="228"/>
      <c r="O97" s="228"/>
      <c r="P97" s="229">
        <f>P98+P112+P121+P145+P152+P161+P167+P173+P178+P183+P191+P195</f>
        <v>0</v>
      </c>
      <c r="Q97" s="228"/>
      <c r="R97" s="229">
        <f>R98+R112+R121+R145+R152+R161+R167+R173+R178+R183+R191+R195</f>
        <v>0</v>
      </c>
      <c r="S97" s="228"/>
      <c r="T97" s="230">
        <f>T98+T112+T121+T145+T152+T161+T167+T173+T178+T183+T191+T195</f>
        <v>0</v>
      </c>
      <c r="AR97" s="231" t="s">
        <v>81</v>
      </c>
      <c r="AT97" s="232" t="s">
        <v>73</v>
      </c>
      <c r="AU97" s="232" t="s">
        <v>74</v>
      </c>
      <c r="AY97" s="231" t="s">
        <v>200</v>
      </c>
      <c r="BK97" s="233">
        <f>BK98+BK112+BK121+BK145+BK152+BK161+BK167+BK173+BK178+BK183+BK191+BK195</f>
        <v>0</v>
      </c>
    </row>
    <row r="98" s="11" customFormat="1" ht="19.92" customHeight="1">
      <c r="B98" s="220"/>
      <c r="C98" s="221"/>
      <c r="D98" s="222" t="s">
        <v>73</v>
      </c>
      <c r="E98" s="234" t="s">
        <v>81</v>
      </c>
      <c r="F98" s="234" t="s">
        <v>201</v>
      </c>
      <c r="G98" s="221"/>
      <c r="H98" s="221"/>
      <c r="I98" s="224"/>
      <c r="J98" s="235">
        <f>BK98</f>
        <v>0</v>
      </c>
      <c r="K98" s="221"/>
      <c r="L98" s="226"/>
      <c r="M98" s="227"/>
      <c r="N98" s="228"/>
      <c r="O98" s="228"/>
      <c r="P98" s="229">
        <f>SUM(P99:P111)</f>
        <v>0</v>
      </c>
      <c r="Q98" s="228"/>
      <c r="R98" s="229">
        <f>SUM(R99:R111)</f>
        <v>0</v>
      </c>
      <c r="S98" s="228"/>
      <c r="T98" s="230">
        <f>SUM(T99:T111)</f>
        <v>0</v>
      </c>
      <c r="AR98" s="231" t="s">
        <v>81</v>
      </c>
      <c r="AT98" s="232" t="s">
        <v>73</v>
      </c>
      <c r="AU98" s="232" t="s">
        <v>81</v>
      </c>
      <c r="AY98" s="231" t="s">
        <v>200</v>
      </c>
      <c r="BK98" s="233">
        <f>SUM(BK99:BK111)</f>
        <v>0</v>
      </c>
    </row>
    <row r="99" s="1" customFormat="1" ht="25.5" customHeight="1">
      <c r="B99" s="46"/>
      <c r="C99" s="236" t="s">
        <v>81</v>
      </c>
      <c r="D99" s="236" t="s">
        <v>202</v>
      </c>
      <c r="E99" s="237" t="s">
        <v>203</v>
      </c>
      <c r="F99" s="238" t="s">
        <v>204</v>
      </c>
      <c r="G99" s="239" t="s">
        <v>205</v>
      </c>
      <c r="H99" s="240">
        <v>414.54000000000002</v>
      </c>
      <c r="I99" s="241"/>
      <c r="J99" s="242">
        <f>ROUND(I99*H99,2)</f>
        <v>0</v>
      </c>
      <c r="K99" s="238" t="s">
        <v>206</v>
      </c>
      <c r="L99" s="72"/>
      <c r="M99" s="243" t="s">
        <v>21</v>
      </c>
      <c r="N99" s="244" t="s">
        <v>45</v>
      </c>
      <c r="O99" s="47"/>
      <c r="P99" s="245">
        <f>O99*H99</f>
        <v>0</v>
      </c>
      <c r="Q99" s="245">
        <v>0</v>
      </c>
      <c r="R99" s="245">
        <f>Q99*H99</f>
        <v>0</v>
      </c>
      <c r="S99" s="245">
        <v>0</v>
      </c>
      <c r="T99" s="246">
        <f>S99*H99</f>
        <v>0</v>
      </c>
      <c r="AR99" s="24" t="s">
        <v>207</v>
      </c>
      <c r="AT99" s="24" t="s">
        <v>202</v>
      </c>
      <c r="AU99" s="24" t="s">
        <v>83</v>
      </c>
      <c r="AY99" s="24" t="s">
        <v>200</v>
      </c>
      <c r="BE99" s="247">
        <f>IF(N99="základní",J99,0)</f>
        <v>0</v>
      </c>
      <c r="BF99" s="247">
        <f>IF(N99="snížená",J99,0)</f>
        <v>0</v>
      </c>
      <c r="BG99" s="247">
        <f>IF(N99="zákl. přenesená",J99,0)</f>
        <v>0</v>
      </c>
      <c r="BH99" s="247">
        <f>IF(N99="sníž. přenesená",J99,0)</f>
        <v>0</v>
      </c>
      <c r="BI99" s="247">
        <f>IF(N99="nulová",J99,0)</f>
        <v>0</v>
      </c>
      <c r="BJ99" s="24" t="s">
        <v>81</v>
      </c>
      <c r="BK99" s="247">
        <f>ROUND(I99*H99,2)</f>
        <v>0</v>
      </c>
      <c r="BL99" s="24" t="s">
        <v>207</v>
      </c>
      <c r="BM99" s="24" t="s">
        <v>83</v>
      </c>
    </row>
    <row r="100" s="12" customFormat="1">
      <c r="B100" s="248"/>
      <c r="C100" s="249"/>
      <c r="D100" s="250" t="s">
        <v>235</v>
      </c>
      <c r="E100" s="251" t="s">
        <v>21</v>
      </c>
      <c r="F100" s="252" t="s">
        <v>2187</v>
      </c>
      <c r="G100" s="249"/>
      <c r="H100" s="253">
        <v>414.54000000000002</v>
      </c>
      <c r="I100" s="254"/>
      <c r="J100" s="249"/>
      <c r="K100" s="249"/>
      <c r="L100" s="255"/>
      <c r="M100" s="256"/>
      <c r="N100" s="257"/>
      <c r="O100" s="257"/>
      <c r="P100" s="257"/>
      <c r="Q100" s="257"/>
      <c r="R100" s="257"/>
      <c r="S100" s="257"/>
      <c r="T100" s="258"/>
      <c r="AT100" s="259" t="s">
        <v>235</v>
      </c>
      <c r="AU100" s="259" t="s">
        <v>83</v>
      </c>
      <c r="AV100" s="12" t="s">
        <v>83</v>
      </c>
      <c r="AW100" s="12" t="s">
        <v>37</v>
      </c>
      <c r="AX100" s="12" t="s">
        <v>81</v>
      </c>
      <c r="AY100" s="259" t="s">
        <v>200</v>
      </c>
    </row>
    <row r="101" s="1" customFormat="1" ht="16.5" customHeight="1">
      <c r="B101" s="46"/>
      <c r="C101" s="236" t="s">
        <v>83</v>
      </c>
      <c r="D101" s="236" t="s">
        <v>202</v>
      </c>
      <c r="E101" s="237" t="s">
        <v>208</v>
      </c>
      <c r="F101" s="238" t="s">
        <v>209</v>
      </c>
      <c r="G101" s="239" t="s">
        <v>210</v>
      </c>
      <c r="H101" s="240">
        <v>74.617000000000004</v>
      </c>
      <c r="I101" s="241"/>
      <c r="J101" s="242">
        <f>ROUND(I101*H101,2)</f>
        <v>0</v>
      </c>
      <c r="K101" s="238" t="s">
        <v>206</v>
      </c>
      <c r="L101" s="72"/>
      <c r="M101" s="243" t="s">
        <v>21</v>
      </c>
      <c r="N101" s="244" t="s">
        <v>45</v>
      </c>
      <c r="O101" s="47"/>
      <c r="P101" s="245">
        <f>O101*H101</f>
        <v>0</v>
      </c>
      <c r="Q101" s="245">
        <v>0</v>
      </c>
      <c r="R101" s="245">
        <f>Q101*H101</f>
        <v>0</v>
      </c>
      <c r="S101" s="245">
        <v>0</v>
      </c>
      <c r="T101" s="246">
        <f>S101*H101</f>
        <v>0</v>
      </c>
      <c r="AR101" s="24" t="s">
        <v>207</v>
      </c>
      <c r="AT101" s="24" t="s">
        <v>202</v>
      </c>
      <c r="AU101" s="24" t="s">
        <v>83</v>
      </c>
      <c r="AY101" s="24" t="s">
        <v>200</v>
      </c>
      <c r="BE101" s="247">
        <f>IF(N101="základní",J101,0)</f>
        <v>0</v>
      </c>
      <c r="BF101" s="247">
        <f>IF(N101="snížená",J101,0)</f>
        <v>0</v>
      </c>
      <c r="BG101" s="247">
        <f>IF(N101="zákl. přenesená",J101,0)</f>
        <v>0</v>
      </c>
      <c r="BH101" s="247">
        <f>IF(N101="sníž. přenesená",J101,0)</f>
        <v>0</v>
      </c>
      <c r="BI101" s="247">
        <f>IF(N101="nulová",J101,0)</f>
        <v>0</v>
      </c>
      <c r="BJ101" s="24" t="s">
        <v>81</v>
      </c>
      <c r="BK101" s="247">
        <f>ROUND(I101*H101,2)</f>
        <v>0</v>
      </c>
      <c r="BL101" s="24" t="s">
        <v>207</v>
      </c>
      <c r="BM101" s="24" t="s">
        <v>207</v>
      </c>
    </row>
    <row r="102" s="12" customFormat="1">
      <c r="B102" s="248"/>
      <c r="C102" s="249"/>
      <c r="D102" s="250" t="s">
        <v>235</v>
      </c>
      <c r="E102" s="251" t="s">
        <v>21</v>
      </c>
      <c r="F102" s="252" t="s">
        <v>2188</v>
      </c>
      <c r="G102" s="249"/>
      <c r="H102" s="253">
        <v>74.617000000000004</v>
      </c>
      <c r="I102" s="254"/>
      <c r="J102" s="249"/>
      <c r="K102" s="249"/>
      <c r="L102" s="255"/>
      <c r="M102" s="256"/>
      <c r="N102" s="257"/>
      <c r="O102" s="257"/>
      <c r="P102" s="257"/>
      <c r="Q102" s="257"/>
      <c r="R102" s="257"/>
      <c r="S102" s="257"/>
      <c r="T102" s="258"/>
      <c r="AT102" s="259" t="s">
        <v>235</v>
      </c>
      <c r="AU102" s="259" t="s">
        <v>83</v>
      </c>
      <c r="AV102" s="12" t="s">
        <v>83</v>
      </c>
      <c r="AW102" s="12" t="s">
        <v>37</v>
      </c>
      <c r="AX102" s="12" t="s">
        <v>81</v>
      </c>
      <c r="AY102" s="259" t="s">
        <v>200</v>
      </c>
    </row>
    <row r="103" s="1" customFormat="1" ht="16.5" customHeight="1">
      <c r="B103" s="46"/>
      <c r="C103" s="236" t="s">
        <v>94</v>
      </c>
      <c r="D103" s="236" t="s">
        <v>202</v>
      </c>
      <c r="E103" s="237" t="s">
        <v>211</v>
      </c>
      <c r="F103" s="238" t="s">
        <v>212</v>
      </c>
      <c r="G103" s="239" t="s">
        <v>210</v>
      </c>
      <c r="H103" s="240">
        <v>74.617000000000004</v>
      </c>
      <c r="I103" s="241"/>
      <c r="J103" s="242">
        <f>ROUND(I103*H103,2)</f>
        <v>0</v>
      </c>
      <c r="K103" s="238" t="s">
        <v>206</v>
      </c>
      <c r="L103" s="72"/>
      <c r="M103" s="243" t="s">
        <v>21</v>
      </c>
      <c r="N103" s="244" t="s">
        <v>45</v>
      </c>
      <c r="O103" s="47"/>
      <c r="P103" s="245">
        <f>O103*H103</f>
        <v>0</v>
      </c>
      <c r="Q103" s="245">
        <v>0</v>
      </c>
      <c r="R103" s="245">
        <f>Q103*H103</f>
        <v>0</v>
      </c>
      <c r="S103" s="245">
        <v>0</v>
      </c>
      <c r="T103" s="246">
        <f>S103*H103</f>
        <v>0</v>
      </c>
      <c r="AR103" s="24" t="s">
        <v>207</v>
      </c>
      <c r="AT103" s="24" t="s">
        <v>202</v>
      </c>
      <c r="AU103" s="24" t="s">
        <v>83</v>
      </c>
      <c r="AY103" s="24" t="s">
        <v>200</v>
      </c>
      <c r="BE103" s="247">
        <f>IF(N103="základní",J103,0)</f>
        <v>0</v>
      </c>
      <c r="BF103" s="247">
        <f>IF(N103="snížená",J103,0)</f>
        <v>0</v>
      </c>
      <c r="BG103" s="247">
        <f>IF(N103="zákl. přenesená",J103,0)</f>
        <v>0</v>
      </c>
      <c r="BH103" s="247">
        <f>IF(N103="sníž. přenesená",J103,0)</f>
        <v>0</v>
      </c>
      <c r="BI103" s="247">
        <f>IF(N103="nulová",J103,0)</f>
        <v>0</v>
      </c>
      <c r="BJ103" s="24" t="s">
        <v>81</v>
      </c>
      <c r="BK103" s="247">
        <f>ROUND(I103*H103,2)</f>
        <v>0</v>
      </c>
      <c r="BL103" s="24" t="s">
        <v>207</v>
      </c>
      <c r="BM103" s="24" t="s">
        <v>213</v>
      </c>
    </row>
    <row r="104" s="1" customFormat="1" ht="16.5" customHeight="1">
      <c r="B104" s="46"/>
      <c r="C104" s="236" t="s">
        <v>207</v>
      </c>
      <c r="D104" s="236" t="s">
        <v>202</v>
      </c>
      <c r="E104" s="237" t="s">
        <v>214</v>
      </c>
      <c r="F104" s="238" t="s">
        <v>215</v>
      </c>
      <c r="G104" s="239" t="s">
        <v>210</v>
      </c>
      <c r="H104" s="240">
        <v>74.617000000000004</v>
      </c>
      <c r="I104" s="241"/>
      <c r="J104" s="242">
        <f>ROUND(I104*H104,2)</f>
        <v>0</v>
      </c>
      <c r="K104" s="238" t="s">
        <v>206</v>
      </c>
      <c r="L104" s="72"/>
      <c r="M104" s="243" t="s">
        <v>21</v>
      </c>
      <c r="N104" s="244" t="s">
        <v>45</v>
      </c>
      <c r="O104" s="47"/>
      <c r="P104" s="245">
        <f>O104*H104</f>
        <v>0</v>
      </c>
      <c r="Q104" s="245">
        <v>0</v>
      </c>
      <c r="R104" s="245">
        <f>Q104*H104</f>
        <v>0</v>
      </c>
      <c r="S104" s="245">
        <v>0</v>
      </c>
      <c r="T104" s="246">
        <f>S104*H104</f>
        <v>0</v>
      </c>
      <c r="AR104" s="24" t="s">
        <v>207</v>
      </c>
      <c r="AT104" s="24" t="s">
        <v>202</v>
      </c>
      <c r="AU104" s="24" t="s">
        <v>83</v>
      </c>
      <c r="AY104" s="24" t="s">
        <v>200</v>
      </c>
      <c r="BE104" s="247">
        <f>IF(N104="základní",J104,0)</f>
        <v>0</v>
      </c>
      <c r="BF104" s="247">
        <f>IF(N104="snížená",J104,0)</f>
        <v>0</v>
      </c>
      <c r="BG104" s="247">
        <f>IF(N104="zákl. přenesená",J104,0)</f>
        <v>0</v>
      </c>
      <c r="BH104" s="247">
        <f>IF(N104="sníž. přenesená",J104,0)</f>
        <v>0</v>
      </c>
      <c r="BI104" s="247">
        <f>IF(N104="nulová",J104,0)</f>
        <v>0</v>
      </c>
      <c r="BJ104" s="24" t="s">
        <v>81</v>
      </c>
      <c r="BK104" s="247">
        <f>ROUND(I104*H104,2)</f>
        <v>0</v>
      </c>
      <c r="BL104" s="24" t="s">
        <v>207</v>
      </c>
      <c r="BM104" s="24" t="s">
        <v>216</v>
      </c>
    </row>
    <row r="105" s="1" customFormat="1" ht="16.5" customHeight="1">
      <c r="B105" s="46"/>
      <c r="C105" s="236" t="s">
        <v>217</v>
      </c>
      <c r="D105" s="236" t="s">
        <v>202</v>
      </c>
      <c r="E105" s="237" t="s">
        <v>218</v>
      </c>
      <c r="F105" s="238" t="s">
        <v>219</v>
      </c>
      <c r="G105" s="239" t="s">
        <v>210</v>
      </c>
      <c r="H105" s="240">
        <v>74.617000000000004</v>
      </c>
      <c r="I105" s="241"/>
      <c r="J105" s="242">
        <f>ROUND(I105*H105,2)</f>
        <v>0</v>
      </c>
      <c r="K105" s="238" t="s">
        <v>206</v>
      </c>
      <c r="L105" s="72"/>
      <c r="M105" s="243" t="s">
        <v>21</v>
      </c>
      <c r="N105" s="244" t="s">
        <v>45</v>
      </c>
      <c r="O105" s="47"/>
      <c r="P105" s="245">
        <f>O105*H105</f>
        <v>0</v>
      </c>
      <c r="Q105" s="245">
        <v>0</v>
      </c>
      <c r="R105" s="245">
        <f>Q105*H105</f>
        <v>0</v>
      </c>
      <c r="S105" s="245">
        <v>0</v>
      </c>
      <c r="T105" s="246">
        <f>S105*H105</f>
        <v>0</v>
      </c>
      <c r="AR105" s="24" t="s">
        <v>207</v>
      </c>
      <c r="AT105" s="24" t="s">
        <v>202</v>
      </c>
      <c r="AU105" s="24" t="s">
        <v>83</v>
      </c>
      <c r="AY105" s="24" t="s">
        <v>200</v>
      </c>
      <c r="BE105" s="247">
        <f>IF(N105="základní",J105,0)</f>
        <v>0</v>
      </c>
      <c r="BF105" s="247">
        <f>IF(N105="snížená",J105,0)</f>
        <v>0</v>
      </c>
      <c r="BG105" s="247">
        <f>IF(N105="zákl. přenesená",J105,0)</f>
        <v>0</v>
      </c>
      <c r="BH105" s="247">
        <f>IF(N105="sníž. přenesená",J105,0)</f>
        <v>0</v>
      </c>
      <c r="BI105" s="247">
        <f>IF(N105="nulová",J105,0)</f>
        <v>0</v>
      </c>
      <c r="BJ105" s="24" t="s">
        <v>81</v>
      </c>
      <c r="BK105" s="247">
        <f>ROUND(I105*H105,2)</f>
        <v>0</v>
      </c>
      <c r="BL105" s="24" t="s">
        <v>207</v>
      </c>
      <c r="BM105" s="24" t="s">
        <v>220</v>
      </c>
    </row>
    <row r="106" s="1" customFormat="1" ht="16.5" customHeight="1">
      <c r="B106" s="46"/>
      <c r="C106" s="236" t="s">
        <v>213</v>
      </c>
      <c r="D106" s="236" t="s">
        <v>202</v>
      </c>
      <c r="E106" s="237" t="s">
        <v>221</v>
      </c>
      <c r="F106" s="238" t="s">
        <v>222</v>
      </c>
      <c r="G106" s="239" t="s">
        <v>210</v>
      </c>
      <c r="H106" s="240">
        <v>74.617000000000004</v>
      </c>
      <c r="I106" s="241"/>
      <c r="J106" s="242">
        <f>ROUND(I106*H106,2)</f>
        <v>0</v>
      </c>
      <c r="K106" s="238" t="s">
        <v>206</v>
      </c>
      <c r="L106" s="72"/>
      <c r="M106" s="243" t="s">
        <v>21</v>
      </c>
      <c r="N106" s="244" t="s">
        <v>45</v>
      </c>
      <c r="O106" s="47"/>
      <c r="P106" s="245">
        <f>O106*H106</f>
        <v>0</v>
      </c>
      <c r="Q106" s="245">
        <v>0</v>
      </c>
      <c r="R106" s="245">
        <f>Q106*H106</f>
        <v>0</v>
      </c>
      <c r="S106" s="245">
        <v>0</v>
      </c>
      <c r="T106" s="246">
        <f>S106*H106</f>
        <v>0</v>
      </c>
      <c r="AR106" s="24" t="s">
        <v>207</v>
      </c>
      <c r="AT106" s="24" t="s">
        <v>202</v>
      </c>
      <c r="AU106" s="24" t="s">
        <v>83</v>
      </c>
      <c r="AY106" s="24" t="s">
        <v>200</v>
      </c>
      <c r="BE106" s="247">
        <f>IF(N106="základní",J106,0)</f>
        <v>0</v>
      </c>
      <c r="BF106" s="247">
        <f>IF(N106="snížená",J106,0)</f>
        <v>0</v>
      </c>
      <c r="BG106" s="247">
        <f>IF(N106="zákl. přenesená",J106,0)</f>
        <v>0</v>
      </c>
      <c r="BH106" s="247">
        <f>IF(N106="sníž. přenesená",J106,0)</f>
        <v>0</v>
      </c>
      <c r="BI106" s="247">
        <f>IF(N106="nulová",J106,0)</f>
        <v>0</v>
      </c>
      <c r="BJ106" s="24" t="s">
        <v>81</v>
      </c>
      <c r="BK106" s="247">
        <f>ROUND(I106*H106,2)</f>
        <v>0</v>
      </c>
      <c r="BL106" s="24" t="s">
        <v>207</v>
      </c>
      <c r="BM106" s="24" t="s">
        <v>223</v>
      </c>
    </row>
    <row r="107" s="1" customFormat="1" ht="16.5" customHeight="1">
      <c r="B107" s="46"/>
      <c r="C107" s="236" t="s">
        <v>224</v>
      </c>
      <c r="D107" s="236" t="s">
        <v>202</v>
      </c>
      <c r="E107" s="237" t="s">
        <v>225</v>
      </c>
      <c r="F107" s="238" t="s">
        <v>226</v>
      </c>
      <c r="G107" s="239" t="s">
        <v>210</v>
      </c>
      <c r="H107" s="240">
        <v>74.617000000000004</v>
      </c>
      <c r="I107" s="241"/>
      <c r="J107" s="242">
        <f>ROUND(I107*H107,2)</f>
        <v>0</v>
      </c>
      <c r="K107" s="238" t="s">
        <v>206</v>
      </c>
      <c r="L107" s="72"/>
      <c r="M107" s="243" t="s">
        <v>21</v>
      </c>
      <c r="N107" s="244" t="s">
        <v>45</v>
      </c>
      <c r="O107" s="47"/>
      <c r="P107" s="245">
        <f>O107*H107</f>
        <v>0</v>
      </c>
      <c r="Q107" s="245">
        <v>0</v>
      </c>
      <c r="R107" s="245">
        <f>Q107*H107</f>
        <v>0</v>
      </c>
      <c r="S107" s="245">
        <v>0</v>
      </c>
      <c r="T107" s="246">
        <f>S107*H107</f>
        <v>0</v>
      </c>
      <c r="AR107" s="24" t="s">
        <v>207</v>
      </c>
      <c r="AT107" s="24" t="s">
        <v>202</v>
      </c>
      <c r="AU107" s="24" t="s">
        <v>83</v>
      </c>
      <c r="AY107" s="24" t="s">
        <v>200</v>
      </c>
      <c r="BE107" s="247">
        <f>IF(N107="základní",J107,0)</f>
        <v>0</v>
      </c>
      <c r="BF107" s="247">
        <f>IF(N107="snížená",J107,0)</f>
        <v>0</v>
      </c>
      <c r="BG107" s="247">
        <f>IF(N107="zákl. přenesená",J107,0)</f>
        <v>0</v>
      </c>
      <c r="BH107" s="247">
        <f>IF(N107="sníž. přenesená",J107,0)</f>
        <v>0</v>
      </c>
      <c r="BI107" s="247">
        <f>IF(N107="nulová",J107,0)</f>
        <v>0</v>
      </c>
      <c r="BJ107" s="24" t="s">
        <v>81</v>
      </c>
      <c r="BK107" s="247">
        <f>ROUND(I107*H107,2)</f>
        <v>0</v>
      </c>
      <c r="BL107" s="24" t="s">
        <v>207</v>
      </c>
      <c r="BM107" s="24" t="s">
        <v>227</v>
      </c>
    </row>
    <row r="108" s="1" customFormat="1" ht="25.5" customHeight="1">
      <c r="B108" s="46"/>
      <c r="C108" s="236" t="s">
        <v>216</v>
      </c>
      <c r="D108" s="236" t="s">
        <v>202</v>
      </c>
      <c r="E108" s="237" t="s">
        <v>228</v>
      </c>
      <c r="F108" s="238" t="s">
        <v>229</v>
      </c>
      <c r="G108" s="239" t="s">
        <v>210</v>
      </c>
      <c r="H108" s="240">
        <v>24.5</v>
      </c>
      <c r="I108" s="241"/>
      <c r="J108" s="242">
        <f>ROUND(I108*H108,2)</f>
        <v>0</v>
      </c>
      <c r="K108" s="238" t="s">
        <v>206</v>
      </c>
      <c r="L108" s="72"/>
      <c r="M108" s="243" t="s">
        <v>21</v>
      </c>
      <c r="N108" s="244" t="s">
        <v>45</v>
      </c>
      <c r="O108" s="47"/>
      <c r="P108" s="245">
        <f>O108*H108</f>
        <v>0</v>
      </c>
      <c r="Q108" s="245">
        <v>0</v>
      </c>
      <c r="R108" s="245">
        <f>Q108*H108</f>
        <v>0</v>
      </c>
      <c r="S108" s="245">
        <v>0</v>
      </c>
      <c r="T108" s="246">
        <f>S108*H108</f>
        <v>0</v>
      </c>
      <c r="AR108" s="24" t="s">
        <v>207</v>
      </c>
      <c r="AT108" s="24" t="s">
        <v>202</v>
      </c>
      <c r="AU108" s="24" t="s">
        <v>83</v>
      </c>
      <c r="AY108" s="24" t="s">
        <v>200</v>
      </c>
      <c r="BE108" s="247">
        <f>IF(N108="základní",J108,0)</f>
        <v>0</v>
      </c>
      <c r="BF108" s="247">
        <f>IF(N108="snížená",J108,0)</f>
        <v>0</v>
      </c>
      <c r="BG108" s="247">
        <f>IF(N108="zákl. přenesená",J108,0)</f>
        <v>0</v>
      </c>
      <c r="BH108" s="247">
        <f>IF(N108="sníž. přenesená",J108,0)</f>
        <v>0</v>
      </c>
      <c r="BI108" s="247">
        <f>IF(N108="nulová",J108,0)</f>
        <v>0</v>
      </c>
      <c r="BJ108" s="24" t="s">
        <v>81</v>
      </c>
      <c r="BK108" s="247">
        <f>ROUND(I108*H108,2)</f>
        <v>0</v>
      </c>
      <c r="BL108" s="24" t="s">
        <v>207</v>
      </c>
      <c r="BM108" s="24" t="s">
        <v>230</v>
      </c>
    </row>
    <row r="109" s="1" customFormat="1" ht="16.5" customHeight="1">
      <c r="B109" s="46"/>
      <c r="C109" s="236" t="s">
        <v>231</v>
      </c>
      <c r="D109" s="236" t="s">
        <v>202</v>
      </c>
      <c r="E109" s="237" t="s">
        <v>232</v>
      </c>
      <c r="F109" s="238" t="s">
        <v>233</v>
      </c>
      <c r="G109" s="239" t="s">
        <v>205</v>
      </c>
      <c r="H109" s="240">
        <v>102.67</v>
      </c>
      <c r="I109" s="241"/>
      <c r="J109" s="242">
        <f>ROUND(I109*H109,2)</f>
        <v>0</v>
      </c>
      <c r="K109" s="238" t="s">
        <v>206</v>
      </c>
      <c r="L109" s="72"/>
      <c r="M109" s="243" t="s">
        <v>21</v>
      </c>
      <c r="N109" s="244" t="s">
        <v>45</v>
      </c>
      <c r="O109" s="47"/>
      <c r="P109" s="245">
        <f>O109*H109</f>
        <v>0</v>
      </c>
      <c r="Q109" s="245">
        <v>0</v>
      </c>
      <c r="R109" s="245">
        <f>Q109*H109</f>
        <v>0</v>
      </c>
      <c r="S109" s="245">
        <v>0</v>
      </c>
      <c r="T109" s="246">
        <f>S109*H109</f>
        <v>0</v>
      </c>
      <c r="AR109" s="24" t="s">
        <v>207</v>
      </c>
      <c r="AT109" s="24" t="s">
        <v>202</v>
      </c>
      <c r="AU109" s="24" t="s">
        <v>83</v>
      </c>
      <c r="AY109" s="24" t="s">
        <v>200</v>
      </c>
      <c r="BE109" s="247">
        <f>IF(N109="základní",J109,0)</f>
        <v>0</v>
      </c>
      <c r="BF109" s="247">
        <f>IF(N109="snížená",J109,0)</f>
        <v>0</v>
      </c>
      <c r="BG109" s="247">
        <f>IF(N109="zákl. přenesená",J109,0)</f>
        <v>0</v>
      </c>
      <c r="BH109" s="247">
        <f>IF(N109="sníž. přenesená",J109,0)</f>
        <v>0</v>
      </c>
      <c r="BI109" s="247">
        <f>IF(N109="nulová",J109,0)</f>
        <v>0</v>
      </c>
      <c r="BJ109" s="24" t="s">
        <v>81</v>
      </c>
      <c r="BK109" s="247">
        <f>ROUND(I109*H109,2)</f>
        <v>0</v>
      </c>
      <c r="BL109" s="24" t="s">
        <v>207</v>
      </c>
      <c r="BM109" s="24" t="s">
        <v>234</v>
      </c>
    </row>
    <row r="110" s="1" customFormat="1" ht="16.5" customHeight="1">
      <c r="B110" s="46"/>
      <c r="C110" s="236" t="s">
        <v>220</v>
      </c>
      <c r="D110" s="236" t="s">
        <v>202</v>
      </c>
      <c r="E110" s="237" t="s">
        <v>237</v>
      </c>
      <c r="F110" s="238" t="s">
        <v>238</v>
      </c>
      <c r="G110" s="239" t="s">
        <v>205</v>
      </c>
      <c r="H110" s="240">
        <v>45.539999999999999</v>
      </c>
      <c r="I110" s="241"/>
      <c r="J110" s="242">
        <f>ROUND(I110*H110,2)</f>
        <v>0</v>
      </c>
      <c r="K110" s="238" t="s">
        <v>206</v>
      </c>
      <c r="L110" s="72"/>
      <c r="M110" s="243" t="s">
        <v>21</v>
      </c>
      <c r="N110" s="244" t="s">
        <v>45</v>
      </c>
      <c r="O110" s="47"/>
      <c r="P110" s="245">
        <f>O110*H110</f>
        <v>0</v>
      </c>
      <c r="Q110" s="245">
        <v>0</v>
      </c>
      <c r="R110" s="245">
        <f>Q110*H110</f>
        <v>0</v>
      </c>
      <c r="S110" s="245">
        <v>0</v>
      </c>
      <c r="T110" s="246">
        <f>S110*H110</f>
        <v>0</v>
      </c>
      <c r="AR110" s="24" t="s">
        <v>207</v>
      </c>
      <c r="AT110" s="24" t="s">
        <v>202</v>
      </c>
      <c r="AU110" s="24" t="s">
        <v>83</v>
      </c>
      <c r="AY110" s="24" t="s">
        <v>200</v>
      </c>
      <c r="BE110" s="247">
        <f>IF(N110="základní",J110,0)</f>
        <v>0</v>
      </c>
      <c r="BF110" s="247">
        <f>IF(N110="snížená",J110,0)</f>
        <v>0</v>
      </c>
      <c r="BG110" s="247">
        <f>IF(N110="zákl. přenesená",J110,0)</f>
        <v>0</v>
      </c>
      <c r="BH110" s="247">
        <f>IF(N110="sníž. přenesená",J110,0)</f>
        <v>0</v>
      </c>
      <c r="BI110" s="247">
        <f>IF(N110="nulová",J110,0)</f>
        <v>0</v>
      </c>
      <c r="BJ110" s="24" t="s">
        <v>81</v>
      </c>
      <c r="BK110" s="247">
        <f>ROUND(I110*H110,2)</f>
        <v>0</v>
      </c>
      <c r="BL110" s="24" t="s">
        <v>207</v>
      </c>
      <c r="BM110" s="24" t="s">
        <v>239</v>
      </c>
    </row>
    <row r="111" s="1" customFormat="1" ht="16.5" customHeight="1">
      <c r="B111" s="46"/>
      <c r="C111" s="236" t="s">
        <v>241</v>
      </c>
      <c r="D111" s="236" t="s">
        <v>202</v>
      </c>
      <c r="E111" s="237" t="s">
        <v>242</v>
      </c>
      <c r="F111" s="238" t="s">
        <v>243</v>
      </c>
      <c r="G111" s="239" t="s">
        <v>210</v>
      </c>
      <c r="H111" s="240">
        <v>234</v>
      </c>
      <c r="I111" s="241"/>
      <c r="J111" s="242">
        <f>ROUND(I111*H111,2)</f>
        <v>0</v>
      </c>
      <c r="K111" s="238" t="s">
        <v>206</v>
      </c>
      <c r="L111" s="72"/>
      <c r="M111" s="243" t="s">
        <v>21</v>
      </c>
      <c r="N111" s="244" t="s">
        <v>45</v>
      </c>
      <c r="O111" s="47"/>
      <c r="P111" s="245">
        <f>O111*H111</f>
        <v>0</v>
      </c>
      <c r="Q111" s="245">
        <v>0</v>
      </c>
      <c r="R111" s="245">
        <f>Q111*H111</f>
        <v>0</v>
      </c>
      <c r="S111" s="245">
        <v>0</v>
      </c>
      <c r="T111" s="246">
        <f>S111*H111</f>
        <v>0</v>
      </c>
      <c r="AR111" s="24" t="s">
        <v>207</v>
      </c>
      <c r="AT111" s="24" t="s">
        <v>202</v>
      </c>
      <c r="AU111" s="24" t="s">
        <v>83</v>
      </c>
      <c r="AY111" s="24" t="s">
        <v>200</v>
      </c>
      <c r="BE111" s="247">
        <f>IF(N111="základní",J111,0)</f>
        <v>0</v>
      </c>
      <c r="BF111" s="247">
        <f>IF(N111="snížená",J111,0)</f>
        <v>0</v>
      </c>
      <c r="BG111" s="247">
        <f>IF(N111="zákl. přenesená",J111,0)</f>
        <v>0</v>
      </c>
      <c r="BH111" s="247">
        <f>IF(N111="sníž. přenesená",J111,0)</f>
        <v>0</v>
      </c>
      <c r="BI111" s="247">
        <f>IF(N111="nulová",J111,0)</f>
        <v>0</v>
      </c>
      <c r="BJ111" s="24" t="s">
        <v>81</v>
      </c>
      <c r="BK111" s="247">
        <f>ROUND(I111*H111,2)</f>
        <v>0</v>
      </c>
      <c r="BL111" s="24" t="s">
        <v>207</v>
      </c>
      <c r="BM111" s="24" t="s">
        <v>244</v>
      </c>
    </row>
    <row r="112" s="11" customFormat="1" ht="29.88" customHeight="1">
      <c r="B112" s="220"/>
      <c r="C112" s="221"/>
      <c r="D112" s="222" t="s">
        <v>73</v>
      </c>
      <c r="E112" s="234" t="s">
        <v>245</v>
      </c>
      <c r="F112" s="234" t="s">
        <v>246</v>
      </c>
      <c r="G112" s="221"/>
      <c r="H112" s="221"/>
      <c r="I112" s="224"/>
      <c r="J112" s="235">
        <f>BK112</f>
        <v>0</v>
      </c>
      <c r="K112" s="221"/>
      <c r="L112" s="226"/>
      <c r="M112" s="227"/>
      <c r="N112" s="228"/>
      <c r="O112" s="228"/>
      <c r="P112" s="229">
        <f>SUM(P113:P120)</f>
        <v>0</v>
      </c>
      <c r="Q112" s="228"/>
      <c r="R112" s="229">
        <f>SUM(R113:R120)</f>
        <v>0</v>
      </c>
      <c r="S112" s="228"/>
      <c r="T112" s="230">
        <f>SUM(T113:T120)</f>
        <v>0</v>
      </c>
      <c r="AR112" s="231" t="s">
        <v>81</v>
      </c>
      <c r="AT112" s="232" t="s">
        <v>73</v>
      </c>
      <c r="AU112" s="232" t="s">
        <v>81</v>
      </c>
      <c r="AY112" s="231" t="s">
        <v>200</v>
      </c>
      <c r="BK112" s="233">
        <f>SUM(BK113:BK120)</f>
        <v>0</v>
      </c>
    </row>
    <row r="113" s="1" customFormat="1" ht="16.5" customHeight="1">
      <c r="B113" s="46"/>
      <c r="C113" s="236" t="s">
        <v>223</v>
      </c>
      <c r="D113" s="236" t="s">
        <v>202</v>
      </c>
      <c r="E113" s="237" t="s">
        <v>247</v>
      </c>
      <c r="F113" s="238" t="s">
        <v>248</v>
      </c>
      <c r="G113" s="239" t="s">
        <v>249</v>
      </c>
      <c r="H113" s="240">
        <v>56.301000000000002</v>
      </c>
      <c r="I113" s="241"/>
      <c r="J113" s="242">
        <f>ROUND(I113*H113,2)</f>
        <v>0</v>
      </c>
      <c r="K113" s="238" t="s">
        <v>206</v>
      </c>
      <c r="L113" s="72"/>
      <c r="M113" s="243" t="s">
        <v>21</v>
      </c>
      <c r="N113" s="244" t="s">
        <v>45</v>
      </c>
      <c r="O113" s="47"/>
      <c r="P113" s="245">
        <f>O113*H113</f>
        <v>0</v>
      </c>
      <c r="Q113" s="245">
        <v>0</v>
      </c>
      <c r="R113" s="245">
        <f>Q113*H113</f>
        <v>0</v>
      </c>
      <c r="S113" s="245">
        <v>0</v>
      </c>
      <c r="T113" s="246">
        <f>S113*H113</f>
        <v>0</v>
      </c>
      <c r="AR113" s="24" t="s">
        <v>207</v>
      </c>
      <c r="AT113" s="24" t="s">
        <v>202</v>
      </c>
      <c r="AU113" s="24" t="s">
        <v>83</v>
      </c>
      <c r="AY113" s="24" t="s">
        <v>200</v>
      </c>
      <c r="BE113" s="247">
        <f>IF(N113="základní",J113,0)</f>
        <v>0</v>
      </c>
      <c r="BF113" s="247">
        <f>IF(N113="snížená",J113,0)</f>
        <v>0</v>
      </c>
      <c r="BG113" s="247">
        <f>IF(N113="zákl. přenesená",J113,0)</f>
        <v>0</v>
      </c>
      <c r="BH113" s="247">
        <f>IF(N113="sníž. přenesená",J113,0)</f>
        <v>0</v>
      </c>
      <c r="BI113" s="247">
        <f>IF(N113="nulová",J113,0)</f>
        <v>0</v>
      </c>
      <c r="BJ113" s="24" t="s">
        <v>81</v>
      </c>
      <c r="BK113" s="247">
        <f>ROUND(I113*H113,2)</f>
        <v>0</v>
      </c>
      <c r="BL113" s="24" t="s">
        <v>207</v>
      </c>
      <c r="BM113" s="24" t="s">
        <v>250</v>
      </c>
    </row>
    <row r="114" s="12" customFormat="1">
      <c r="B114" s="248"/>
      <c r="C114" s="249"/>
      <c r="D114" s="250" t="s">
        <v>235</v>
      </c>
      <c r="E114" s="251" t="s">
        <v>21</v>
      </c>
      <c r="F114" s="252" t="s">
        <v>2189</v>
      </c>
      <c r="G114" s="249"/>
      <c r="H114" s="253">
        <v>56.301000000000002</v>
      </c>
      <c r="I114" s="254"/>
      <c r="J114" s="249"/>
      <c r="K114" s="249"/>
      <c r="L114" s="255"/>
      <c r="M114" s="256"/>
      <c r="N114" s="257"/>
      <c r="O114" s="257"/>
      <c r="P114" s="257"/>
      <c r="Q114" s="257"/>
      <c r="R114" s="257"/>
      <c r="S114" s="257"/>
      <c r="T114" s="258"/>
      <c r="AT114" s="259" t="s">
        <v>235</v>
      </c>
      <c r="AU114" s="259" t="s">
        <v>83</v>
      </c>
      <c r="AV114" s="12" t="s">
        <v>83</v>
      </c>
      <c r="AW114" s="12" t="s">
        <v>37</v>
      </c>
      <c r="AX114" s="12" t="s">
        <v>74</v>
      </c>
      <c r="AY114" s="259" t="s">
        <v>200</v>
      </c>
    </row>
    <row r="115" s="13" customFormat="1">
      <c r="B115" s="260"/>
      <c r="C115" s="261"/>
      <c r="D115" s="250" t="s">
        <v>235</v>
      </c>
      <c r="E115" s="262" t="s">
        <v>21</v>
      </c>
      <c r="F115" s="263" t="s">
        <v>255</v>
      </c>
      <c r="G115" s="261"/>
      <c r="H115" s="264">
        <v>56.301000000000002</v>
      </c>
      <c r="I115" s="265"/>
      <c r="J115" s="261"/>
      <c r="K115" s="261"/>
      <c r="L115" s="266"/>
      <c r="M115" s="267"/>
      <c r="N115" s="268"/>
      <c r="O115" s="268"/>
      <c r="P115" s="268"/>
      <c r="Q115" s="268"/>
      <c r="R115" s="268"/>
      <c r="S115" s="268"/>
      <c r="T115" s="269"/>
      <c r="AT115" s="270" t="s">
        <v>235</v>
      </c>
      <c r="AU115" s="270" t="s">
        <v>83</v>
      </c>
      <c r="AV115" s="13" t="s">
        <v>207</v>
      </c>
      <c r="AW115" s="13" t="s">
        <v>37</v>
      </c>
      <c r="AX115" s="13" t="s">
        <v>81</v>
      </c>
      <c r="AY115" s="270" t="s">
        <v>200</v>
      </c>
    </row>
    <row r="116" s="1" customFormat="1" ht="25.5" customHeight="1">
      <c r="B116" s="46"/>
      <c r="C116" s="236" t="s">
        <v>256</v>
      </c>
      <c r="D116" s="236" t="s">
        <v>202</v>
      </c>
      <c r="E116" s="237" t="s">
        <v>257</v>
      </c>
      <c r="F116" s="238" t="s">
        <v>258</v>
      </c>
      <c r="G116" s="239" t="s">
        <v>249</v>
      </c>
      <c r="H116" s="240">
        <v>61.899999999999999</v>
      </c>
      <c r="I116" s="241"/>
      <c r="J116" s="242">
        <f>ROUND(I116*H116,2)</f>
        <v>0</v>
      </c>
      <c r="K116" s="238" t="s">
        <v>206</v>
      </c>
      <c r="L116" s="72"/>
      <c r="M116" s="243" t="s">
        <v>21</v>
      </c>
      <c r="N116" s="244" t="s">
        <v>45</v>
      </c>
      <c r="O116" s="47"/>
      <c r="P116" s="245">
        <f>O116*H116</f>
        <v>0</v>
      </c>
      <c r="Q116" s="245">
        <v>0</v>
      </c>
      <c r="R116" s="245">
        <f>Q116*H116</f>
        <v>0</v>
      </c>
      <c r="S116" s="245">
        <v>0</v>
      </c>
      <c r="T116" s="246">
        <f>S116*H116</f>
        <v>0</v>
      </c>
      <c r="AR116" s="24" t="s">
        <v>207</v>
      </c>
      <c r="AT116" s="24" t="s">
        <v>202</v>
      </c>
      <c r="AU116" s="24" t="s">
        <v>83</v>
      </c>
      <c r="AY116" s="24" t="s">
        <v>200</v>
      </c>
      <c r="BE116" s="247">
        <f>IF(N116="základní",J116,0)</f>
        <v>0</v>
      </c>
      <c r="BF116" s="247">
        <f>IF(N116="snížená",J116,0)</f>
        <v>0</v>
      </c>
      <c r="BG116" s="247">
        <f>IF(N116="zákl. přenesená",J116,0)</f>
        <v>0</v>
      </c>
      <c r="BH116" s="247">
        <f>IF(N116="sníž. přenesená",J116,0)</f>
        <v>0</v>
      </c>
      <c r="BI116" s="247">
        <f>IF(N116="nulová",J116,0)</f>
        <v>0</v>
      </c>
      <c r="BJ116" s="24" t="s">
        <v>81</v>
      </c>
      <c r="BK116" s="247">
        <f>ROUND(I116*H116,2)</f>
        <v>0</v>
      </c>
      <c r="BL116" s="24" t="s">
        <v>207</v>
      </c>
      <c r="BM116" s="24" t="s">
        <v>259</v>
      </c>
    </row>
    <row r="117" s="1" customFormat="1" ht="16.5" customHeight="1">
      <c r="B117" s="46"/>
      <c r="C117" s="271" t="s">
        <v>227</v>
      </c>
      <c r="D117" s="271" t="s">
        <v>260</v>
      </c>
      <c r="E117" s="272" t="s">
        <v>261</v>
      </c>
      <c r="F117" s="273" t="s">
        <v>262</v>
      </c>
      <c r="G117" s="274" t="s">
        <v>249</v>
      </c>
      <c r="H117" s="275">
        <v>56.299999999999997</v>
      </c>
      <c r="I117" s="276"/>
      <c r="J117" s="277">
        <f>ROUND(I117*H117,2)</f>
        <v>0</v>
      </c>
      <c r="K117" s="273" t="s">
        <v>206</v>
      </c>
      <c r="L117" s="278"/>
      <c r="M117" s="279" t="s">
        <v>21</v>
      </c>
      <c r="N117" s="280" t="s">
        <v>45</v>
      </c>
      <c r="O117" s="47"/>
      <c r="P117" s="245">
        <f>O117*H117</f>
        <v>0</v>
      </c>
      <c r="Q117" s="245">
        <v>0</v>
      </c>
      <c r="R117" s="245">
        <f>Q117*H117</f>
        <v>0</v>
      </c>
      <c r="S117" s="245">
        <v>0</v>
      </c>
      <c r="T117" s="246">
        <f>S117*H117</f>
        <v>0</v>
      </c>
      <c r="AR117" s="24" t="s">
        <v>216</v>
      </c>
      <c r="AT117" s="24" t="s">
        <v>260</v>
      </c>
      <c r="AU117" s="24" t="s">
        <v>83</v>
      </c>
      <c r="AY117" s="24" t="s">
        <v>200</v>
      </c>
      <c r="BE117" s="247">
        <f>IF(N117="základní",J117,0)</f>
        <v>0</v>
      </c>
      <c r="BF117" s="247">
        <f>IF(N117="snížená",J117,0)</f>
        <v>0</v>
      </c>
      <c r="BG117" s="247">
        <f>IF(N117="zákl. přenesená",J117,0)</f>
        <v>0</v>
      </c>
      <c r="BH117" s="247">
        <f>IF(N117="sníž. přenesená",J117,0)</f>
        <v>0</v>
      </c>
      <c r="BI117" s="247">
        <f>IF(N117="nulová",J117,0)</f>
        <v>0</v>
      </c>
      <c r="BJ117" s="24" t="s">
        <v>81</v>
      </c>
      <c r="BK117" s="247">
        <f>ROUND(I117*H117,2)</f>
        <v>0</v>
      </c>
      <c r="BL117" s="24" t="s">
        <v>207</v>
      </c>
      <c r="BM117" s="24" t="s">
        <v>263</v>
      </c>
    </row>
    <row r="118" s="1" customFormat="1" ht="16.5" customHeight="1">
      <c r="B118" s="46"/>
      <c r="C118" s="271" t="s">
        <v>10</v>
      </c>
      <c r="D118" s="271" t="s">
        <v>260</v>
      </c>
      <c r="E118" s="272" t="s">
        <v>264</v>
      </c>
      <c r="F118" s="273" t="s">
        <v>265</v>
      </c>
      <c r="G118" s="274" t="s">
        <v>249</v>
      </c>
      <c r="H118" s="275">
        <v>5.5999999999999996</v>
      </c>
      <c r="I118" s="276"/>
      <c r="J118" s="277">
        <f>ROUND(I118*H118,2)</f>
        <v>0</v>
      </c>
      <c r="K118" s="273" t="s">
        <v>1619</v>
      </c>
      <c r="L118" s="278"/>
      <c r="M118" s="279" t="s">
        <v>21</v>
      </c>
      <c r="N118" s="280" t="s">
        <v>45</v>
      </c>
      <c r="O118" s="47"/>
      <c r="P118" s="245">
        <f>O118*H118</f>
        <v>0</v>
      </c>
      <c r="Q118" s="245">
        <v>0</v>
      </c>
      <c r="R118" s="245">
        <f>Q118*H118</f>
        <v>0</v>
      </c>
      <c r="S118" s="245">
        <v>0</v>
      </c>
      <c r="T118" s="246">
        <f>S118*H118</f>
        <v>0</v>
      </c>
      <c r="AR118" s="24" t="s">
        <v>216</v>
      </c>
      <c r="AT118" s="24" t="s">
        <v>260</v>
      </c>
      <c r="AU118" s="24" t="s">
        <v>83</v>
      </c>
      <c r="AY118" s="24" t="s">
        <v>200</v>
      </c>
      <c r="BE118" s="247">
        <f>IF(N118="základní",J118,0)</f>
        <v>0</v>
      </c>
      <c r="BF118" s="247">
        <f>IF(N118="snížená",J118,0)</f>
        <v>0</v>
      </c>
      <c r="BG118" s="247">
        <f>IF(N118="zákl. přenesená",J118,0)</f>
        <v>0</v>
      </c>
      <c r="BH118" s="247">
        <f>IF(N118="sníž. přenesená",J118,0)</f>
        <v>0</v>
      </c>
      <c r="BI118" s="247">
        <f>IF(N118="nulová",J118,0)</f>
        <v>0</v>
      </c>
      <c r="BJ118" s="24" t="s">
        <v>81</v>
      </c>
      <c r="BK118" s="247">
        <f>ROUND(I118*H118,2)</f>
        <v>0</v>
      </c>
      <c r="BL118" s="24" t="s">
        <v>207</v>
      </c>
      <c r="BM118" s="24" t="s">
        <v>267</v>
      </c>
    </row>
    <row r="119" s="1" customFormat="1" ht="16.5" customHeight="1">
      <c r="B119" s="46"/>
      <c r="C119" s="236" t="s">
        <v>230</v>
      </c>
      <c r="D119" s="236" t="s">
        <v>202</v>
      </c>
      <c r="E119" s="237" t="s">
        <v>268</v>
      </c>
      <c r="F119" s="238" t="s">
        <v>269</v>
      </c>
      <c r="G119" s="239" t="s">
        <v>205</v>
      </c>
      <c r="H119" s="240">
        <v>20.427</v>
      </c>
      <c r="I119" s="241"/>
      <c r="J119" s="242">
        <f>ROUND(I119*H119,2)</f>
        <v>0</v>
      </c>
      <c r="K119" s="238" t="s">
        <v>206</v>
      </c>
      <c r="L119" s="72"/>
      <c r="M119" s="243" t="s">
        <v>21</v>
      </c>
      <c r="N119" s="244" t="s">
        <v>45</v>
      </c>
      <c r="O119" s="47"/>
      <c r="P119" s="245">
        <f>O119*H119</f>
        <v>0</v>
      </c>
      <c r="Q119" s="245">
        <v>0</v>
      </c>
      <c r="R119" s="245">
        <f>Q119*H119</f>
        <v>0</v>
      </c>
      <c r="S119" s="245">
        <v>0</v>
      </c>
      <c r="T119" s="246">
        <f>S119*H119</f>
        <v>0</v>
      </c>
      <c r="AR119" s="24" t="s">
        <v>207</v>
      </c>
      <c r="AT119" s="24" t="s">
        <v>202</v>
      </c>
      <c r="AU119" s="24" t="s">
        <v>83</v>
      </c>
      <c r="AY119" s="24" t="s">
        <v>200</v>
      </c>
      <c r="BE119" s="247">
        <f>IF(N119="základní",J119,0)</f>
        <v>0</v>
      </c>
      <c r="BF119" s="247">
        <f>IF(N119="snížená",J119,0)</f>
        <v>0</v>
      </c>
      <c r="BG119" s="247">
        <f>IF(N119="zákl. přenesená",J119,0)</f>
        <v>0</v>
      </c>
      <c r="BH119" s="247">
        <f>IF(N119="sníž. přenesená",J119,0)</f>
        <v>0</v>
      </c>
      <c r="BI119" s="247">
        <f>IF(N119="nulová",J119,0)</f>
        <v>0</v>
      </c>
      <c r="BJ119" s="24" t="s">
        <v>81</v>
      </c>
      <c r="BK119" s="247">
        <f>ROUND(I119*H119,2)</f>
        <v>0</v>
      </c>
      <c r="BL119" s="24" t="s">
        <v>207</v>
      </c>
      <c r="BM119" s="24" t="s">
        <v>270</v>
      </c>
    </row>
    <row r="120" s="1" customFormat="1" ht="16.5" customHeight="1">
      <c r="B120" s="46"/>
      <c r="C120" s="236" t="s">
        <v>278</v>
      </c>
      <c r="D120" s="236" t="s">
        <v>202</v>
      </c>
      <c r="E120" s="237" t="s">
        <v>272</v>
      </c>
      <c r="F120" s="238" t="s">
        <v>273</v>
      </c>
      <c r="G120" s="239" t="s">
        <v>274</v>
      </c>
      <c r="H120" s="240">
        <v>10.935000000000001</v>
      </c>
      <c r="I120" s="241"/>
      <c r="J120" s="242">
        <f>ROUND(I120*H120,2)</f>
        <v>0</v>
      </c>
      <c r="K120" s="238" t="s">
        <v>206</v>
      </c>
      <c r="L120" s="72"/>
      <c r="M120" s="243" t="s">
        <v>21</v>
      </c>
      <c r="N120" s="244" t="s">
        <v>45</v>
      </c>
      <c r="O120" s="47"/>
      <c r="P120" s="245">
        <f>O120*H120</f>
        <v>0</v>
      </c>
      <c r="Q120" s="245">
        <v>0</v>
      </c>
      <c r="R120" s="245">
        <f>Q120*H120</f>
        <v>0</v>
      </c>
      <c r="S120" s="245">
        <v>0</v>
      </c>
      <c r="T120" s="246">
        <f>S120*H120</f>
        <v>0</v>
      </c>
      <c r="AR120" s="24" t="s">
        <v>207</v>
      </c>
      <c r="AT120" s="24" t="s">
        <v>202</v>
      </c>
      <c r="AU120" s="24" t="s">
        <v>83</v>
      </c>
      <c r="AY120" s="24" t="s">
        <v>200</v>
      </c>
      <c r="BE120" s="247">
        <f>IF(N120="základní",J120,0)</f>
        <v>0</v>
      </c>
      <c r="BF120" s="247">
        <f>IF(N120="snížená",J120,0)</f>
        <v>0</v>
      </c>
      <c r="BG120" s="247">
        <f>IF(N120="zákl. přenesená",J120,0)</f>
        <v>0</v>
      </c>
      <c r="BH120" s="247">
        <f>IF(N120="sníž. přenesená",J120,0)</f>
        <v>0</v>
      </c>
      <c r="BI120" s="247">
        <f>IF(N120="nulová",J120,0)</f>
        <v>0</v>
      </c>
      <c r="BJ120" s="24" t="s">
        <v>81</v>
      </c>
      <c r="BK120" s="247">
        <f>ROUND(I120*H120,2)</f>
        <v>0</v>
      </c>
      <c r="BL120" s="24" t="s">
        <v>207</v>
      </c>
      <c r="BM120" s="24" t="s">
        <v>275</v>
      </c>
    </row>
    <row r="121" s="11" customFormat="1" ht="29.88" customHeight="1">
      <c r="B121" s="220"/>
      <c r="C121" s="221"/>
      <c r="D121" s="222" t="s">
        <v>73</v>
      </c>
      <c r="E121" s="234" t="s">
        <v>293</v>
      </c>
      <c r="F121" s="234" t="s">
        <v>2190</v>
      </c>
      <c r="G121" s="221"/>
      <c r="H121" s="221"/>
      <c r="I121" s="224"/>
      <c r="J121" s="235">
        <f>BK121</f>
        <v>0</v>
      </c>
      <c r="K121" s="221"/>
      <c r="L121" s="226"/>
      <c r="M121" s="227"/>
      <c r="N121" s="228"/>
      <c r="O121" s="228"/>
      <c r="P121" s="229">
        <f>SUM(P122:P144)</f>
        <v>0</v>
      </c>
      <c r="Q121" s="228"/>
      <c r="R121" s="229">
        <f>SUM(R122:R144)</f>
        <v>0</v>
      </c>
      <c r="S121" s="228"/>
      <c r="T121" s="230">
        <f>SUM(T122:T144)</f>
        <v>0</v>
      </c>
      <c r="AR121" s="231" t="s">
        <v>81</v>
      </c>
      <c r="AT121" s="232" t="s">
        <v>73</v>
      </c>
      <c r="AU121" s="232" t="s">
        <v>81</v>
      </c>
      <c r="AY121" s="231" t="s">
        <v>200</v>
      </c>
      <c r="BK121" s="233">
        <f>SUM(BK122:BK144)</f>
        <v>0</v>
      </c>
    </row>
    <row r="122" s="1" customFormat="1" ht="16.5" customHeight="1">
      <c r="B122" s="46"/>
      <c r="C122" s="236" t="s">
        <v>234</v>
      </c>
      <c r="D122" s="236" t="s">
        <v>202</v>
      </c>
      <c r="E122" s="237" t="s">
        <v>2191</v>
      </c>
      <c r="F122" s="238" t="s">
        <v>2192</v>
      </c>
      <c r="G122" s="239" t="s">
        <v>210</v>
      </c>
      <c r="H122" s="240">
        <v>3.411</v>
      </c>
      <c r="I122" s="241"/>
      <c r="J122" s="242">
        <f>ROUND(I122*H122,2)</f>
        <v>0</v>
      </c>
      <c r="K122" s="238" t="s">
        <v>206</v>
      </c>
      <c r="L122" s="72"/>
      <c r="M122" s="243" t="s">
        <v>21</v>
      </c>
      <c r="N122" s="244" t="s">
        <v>45</v>
      </c>
      <c r="O122" s="47"/>
      <c r="P122" s="245">
        <f>O122*H122</f>
        <v>0</v>
      </c>
      <c r="Q122" s="245">
        <v>0</v>
      </c>
      <c r="R122" s="245">
        <f>Q122*H122</f>
        <v>0</v>
      </c>
      <c r="S122" s="245">
        <v>0</v>
      </c>
      <c r="T122" s="246">
        <f>S122*H122</f>
        <v>0</v>
      </c>
      <c r="AR122" s="24" t="s">
        <v>207</v>
      </c>
      <c r="AT122" s="24" t="s">
        <v>202</v>
      </c>
      <c r="AU122" s="24" t="s">
        <v>83</v>
      </c>
      <c r="AY122" s="24" t="s">
        <v>200</v>
      </c>
      <c r="BE122" s="247">
        <f>IF(N122="základní",J122,0)</f>
        <v>0</v>
      </c>
      <c r="BF122" s="247">
        <f>IF(N122="snížená",J122,0)</f>
        <v>0</v>
      </c>
      <c r="BG122" s="247">
        <f>IF(N122="zákl. přenesená",J122,0)</f>
        <v>0</v>
      </c>
      <c r="BH122" s="247">
        <f>IF(N122="sníž. přenesená",J122,0)</f>
        <v>0</v>
      </c>
      <c r="BI122" s="247">
        <f>IF(N122="nulová",J122,0)</f>
        <v>0</v>
      </c>
      <c r="BJ122" s="24" t="s">
        <v>81</v>
      </c>
      <c r="BK122" s="247">
        <f>ROUND(I122*H122,2)</f>
        <v>0</v>
      </c>
      <c r="BL122" s="24" t="s">
        <v>207</v>
      </c>
      <c r="BM122" s="24" t="s">
        <v>281</v>
      </c>
    </row>
    <row r="123" s="12" customFormat="1">
      <c r="B123" s="248"/>
      <c r="C123" s="249"/>
      <c r="D123" s="250" t="s">
        <v>235</v>
      </c>
      <c r="E123" s="251" t="s">
        <v>21</v>
      </c>
      <c r="F123" s="252" t="s">
        <v>2193</v>
      </c>
      <c r="G123" s="249"/>
      <c r="H123" s="253">
        <v>3.411</v>
      </c>
      <c r="I123" s="254"/>
      <c r="J123" s="249"/>
      <c r="K123" s="249"/>
      <c r="L123" s="255"/>
      <c r="M123" s="256"/>
      <c r="N123" s="257"/>
      <c r="O123" s="257"/>
      <c r="P123" s="257"/>
      <c r="Q123" s="257"/>
      <c r="R123" s="257"/>
      <c r="S123" s="257"/>
      <c r="T123" s="258"/>
      <c r="AT123" s="259" t="s">
        <v>235</v>
      </c>
      <c r="AU123" s="259" t="s">
        <v>83</v>
      </c>
      <c r="AV123" s="12" t="s">
        <v>83</v>
      </c>
      <c r="AW123" s="12" t="s">
        <v>37</v>
      </c>
      <c r="AX123" s="12" t="s">
        <v>74</v>
      </c>
      <c r="AY123" s="259" t="s">
        <v>200</v>
      </c>
    </row>
    <row r="124" s="13" customFormat="1">
      <c r="B124" s="260"/>
      <c r="C124" s="261"/>
      <c r="D124" s="250" t="s">
        <v>235</v>
      </c>
      <c r="E124" s="262" t="s">
        <v>21</v>
      </c>
      <c r="F124" s="263" t="s">
        <v>255</v>
      </c>
      <c r="G124" s="261"/>
      <c r="H124" s="264">
        <v>3.411</v>
      </c>
      <c r="I124" s="265"/>
      <c r="J124" s="261"/>
      <c r="K124" s="261"/>
      <c r="L124" s="266"/>
      <c r="M124" s="267"/>
      <c r="N124" s="268"/>
      <c r="O124" s="268"/>
      <c r="P124" s="268"/>
      <c r="Q124" s="268"/>
      <c r="R124" s="268"/>
      <c r="S124" s="268"/>
      <c r="T124" s="269"/>
      <c r="AT124" s="270" t="s">
        <v>235</v>
      </c>
      <c r="AU124" s="270" t="s">
        <v>83</v>
      </c>
      <c r="AV124" s="13" t="s">
        <v>207</v>
      </c>
      <c r="AW124" s="13" t="s">
        <v>37</v>
      </c>
      <c r="AX124" s="13" t="s">
        <v>81</v>
      </c>
      <c r="AY124" s="270" t="s">
        <v>200</v>
      </c>
    </row>
    <row r="125" s="1" customFormat="1" ht="16.5" customHeight="1">
      <c r="B125" s="46"/>
      <c r="C125" s="236" t="s">
        <v>286</v>
      </c>
      <c r="D125" s="236" t="s">
        <v>202</v>
      </c>
      <c r="E125" s="237" t="s">
        <v>2150</v>
      </c>
      <c r="F125" s="238" t="s">
        <v>2194</v>
      </c>
      <c r="G125" s="239" t="s">
        <v>205</v>
      </c>
      <c r="H125" s="240">
        <v>36.347999999999999</v>
      </c>
      <c r="I125" s="241"/>
      <c r="J125" s="242">
        <f>ROUND(I125*H125,2)</f>
        <v>0</v>
      </c>
      <c r="K125" s="238" t="s">
        <v>206</v>
      </c>
      <c r="L125" s="72"/>
      <c r="M125" s="243" t="s">
        <v>21</v>
      </c>
      <c r="N125" s="244" t="s">
        <v>45</v>
      </c>
      <c r="O125" s="47"/>
      <c r="P125" s="245">
        <f>O125*H125</f>
        <v>0</v>
      </c>
      <c r="Q125" s="245">
        <v>0</v>
      </c>
      <c r="R125" s="245">
        <f>Q125*H125</f>
        <v>0</v>
      </c>
      <c r="S125" s="245">
        <v>0</v>
      </c>
      <c r="T125" s="246">
        <f>S125*H125</f>
        <v>0</v>
      </c>
      <c r="AR125" s="24" t="s">
        <v>207</v>
      </c>
      <c r="AT125" s="24" t="s">
        <v>202</v>
      </c>
      <c r="AU125" s="24" t="s">
        <v>83</v>
      </c>
      <c r="AY125" s="24" t="s">
        <v>200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24" t="s">
        <v>81</v>
      </c>
      <c r="BK125" s="247">
        <f>ROUND(I125*H125,2)</f>
        <v>0</v>
      </c>
      <c r="BL125" s="24" t="s">
        <v>207</v>
      </c>
      <c r="BM125" s="24" t="s">
        <v>285</v>
      </c>
    </row>
    <row r="126" s="12" customFormat="1">
      <c r="B126" s="248"/>
      <c r="C126" s="249"/>
      <c r="D126" s="250" t="s">
        <v>235</v>
      </c>
      <c r="E126" s="251" t="s">
        <v>21</v>
      </c>
      <c r="F126" s="252" t="s">
        <v>2195</v>
      </c>
      <c r="G126" s="249"/>
      <c r="H126" s="253">
        <v>36.347999999999999</v>
      </c>
      <c r="I126" s="254"/>
      <c r="J126" s="249"/>
      <c r="K126" s="249"/>
      <c r="L126" s="255"/>
      <c r="M126" s="256"/>
      <c r="N126" s="257"/>
      <c r="O126" s="257"/>
      <c r="P126" s="257"/>
      <c r="Q126" s="257"/>
      <c r="R126" s="257"/>
      <c r="S126" s="257"/>
      <c r="T126" s="258"/>
      <c r="AT126" s="259" t="s">
        <v>235</v>
      </c>
      <c r="AU126" s="259" t="s">
        <v>83</v>
      </c>
      <c r="AV126" s="12" t="s">
        <v>83</v>
      </c>
      <c r="AW126" s="12" t="s">
        <v>37</v>
      </c>
      <c r="AX126" s="12" t="s">
        <v>74</v>
      </c>
      <c r="AY126" s="259" t="s">
        <v>200</v>
      </c>
    </row>
    <row r="127" s="13" customFormat="1">
      <c r="B127" s="260"/>
      <c r="C127" s="261"/>
      <c r="D127" s="250" t="s">
        <v>235</v>
      </c>
      <c r="E127" s="262" t="s">
        <v>21</v>
      </c>
      <c r="F127" s="263" t="s">
        <v>255</v>
      </c>
      <c r="G127" s="261"/>
      <c r="H127" s="264">
        <v>36.347999999999999</v>
      </c>
      <c r="I127" s="265"/>
      <c r="J127" s="261"/>
      <c r="K127" s="261"/>
      <c r="L127" s="266"/>
      <c r="M127" s="267"/>
      <c r="N127" s="268"/>
      <c r="O127" s="268"/>
      <c r="P127" s="268"/>
      <c r="Q127" s="268"/>
      <c r="R127" s="268"/>
      <c r="S127" s="268"/>
      <c r="T127" s="269"/>
      <c r="AT127" s="270" t="s">
        <v>235</v>
      </c>
      <c r="AU127" s="270" t="s">
        <v>83</v>
      </c>
      <c r="AV127" s="13" t="s">
        <v>207</v>
      </c>
      <c r="AW127" s="13" t="s">
        <v>37</v>
      </c>
      <c r="AX127" s="13" t="s">
        <v>81</v>
      </c>
      <c r="AY127" s="270" t="s">
        <v>200</v>
      </c>
    </row>
    <row r="128" s="1" customFormat="1" ht="16.5" customHeight="1">
      <c r="B128" s="46"/>
      <c r="C128" s="236" t="s">
        <v>239</v>
      </c>
      <c r="D128" s="236" t="s">
        <v>202</v>
      </c>
      <c r="E128" s="237" t="s">
        <v>2196</v>
      </c>
      <c r="F128" s="238" t="s">
        <v>2197</v>
      </c>
      <c r="G128" s="239" t="s">
        <v>205</v>
      </c>
      <c r="H128" s="240">
        <v>34.950000000000003</v>
      </c>
      <c r="I128" s="241"/>
      <c r="J128" s="242">
        <f>ROUND(I128*H128,2)</f>
        <v>0</v>
      </c>
      <c r="K128" s="238" t="s">
        <v>206</v>
      </c>
      <c r="L128" s="72"/>
      <c r="M128" s="243" t="s">
        <v>21</v>
      </c>
      <c r="N128" s="244" t="s">
        <v>45</v>
      </c>
      <c r="O128" s="47"/>
      <c r="P128" s="245">
        <f>O128*H128</f>
        <v>0</v>
      </c>
      <c r="Q128" s="245">
        <v>0</v>
      </c>
      <c r="R128" s="245">
        <f>Q128*H128</f>
        <v>0</v>
      </c>
      <c r="S128" s="245">
        <v>0</v>
      </c>
      <c r="T128" s="246">
        <f>S128*H128</f>
        <v>0</v>
      </c>
      <c r="AR128" s="24" t="s">
        <v>207</v>
      </c>
      <c r="AT128" s="24" t="s">
        <v>202</v>
      </c>
      <c r="AU128" s="24" t="s">
        <v>83</v>
      </c>
      <c r="AY128" s="24" t="s">
        <v>200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24" t="s">
        <v>81</v>
      </c>
      <c r="BK128" s="247">
        <f>ROUND(I128*H128,2)</f>
        <v>0</v>
      </c>
      <c r="BL128" s="24" t="s">
        <v>207</v>
      </c>
      <c r="BM128" s="24" t="s">
        <v>289</v>
      </c>
    </row>
    <row r="129" s="12" customFormat="1">
      <c r="B129" s="248"/>
      <c r="C129" s="249"/>
      <c r="D129" s="250" t="s">
        <v>235</v>
      </c>
      <c r="E129" s="251" t="s">
        <v>21</v>
      </c>
      <c r="F129" s="252" t="s">
        <v>2198</v>
      </c>
      <c r="G129" s="249"/>
      <c r="H129" s="253">
        <v>34.950000000000003</v>
      </c>
      <c r="I129" s="254"/>
      <c r="J129" s="249"/>
      <c r="K129" s="249"/>
      <c r="L129" s="255"/>
      <c r="M129" s="256"/>
      <c r="N129" s="257"/>
      <c r="O129" s="257"/>
      <c r="P129" s="257"/>
      <c r="Q129" s="257"/>
      <c r="R129" s="257"/>
      <c r="S129" s="257"/>
      <c r="T129" s="258"/>
      <c r="AT129" s="259" t="s">
        <v>235</v>
      </c>
      <c r="AU129" s="259" t="s">
        <v>83</v>
      </c>
      <c r="AV129" s="12" t="s">
        <v>83</v>
      </c>
      <c r="AW129" s="12" t="s">
        <v>37</v>
      </c>
      <c r="AX129" s="12" t="s">
        <v>74</v>
      </c>
      <c r="AY129" s="259" t="s">
        <v>200</v>
      </c>
    </row>
    <row r="130" s="13" customFormat="1">
      <c r="B130" s="260"/>
      <c r="C130" s="261"/>
      <c r="D130" s="250" t="s">
        <v>235</v>
      </c>
      <c r="E130" s="262" t="s">
        <v>21</v>
      </c>
      <c r="F130" s="263" t="s">
        <v>255</v>
      </c>
      <c r="G130" s="261"/>
      <c r="H130" s="264">
        <v>34.950000000000003</v>
      </c>
      <c r="I130" s="265"/>
      <c r="J130" s="261"/>
      <c r="K130" s="261"/>
      <c r="L130" s="266"/>
      <c r="M130" s="267"/>
      <c r="N130" s="268"/>
      <c r="O130" s="268"/>
      <c r="P130" s="268"/>
      <c r="Q130" s="268"/>
      <c r="R130" s="268"/>
      <c r="S130" s="268"/>
      <c r="T130" s="269"/>
      <c r="AT130" s="270" t="s">
        <v>235</v>
      </c>
      <c r="AU130" s="270" t="s">
        <v>83</v>
      </c>
      <c r="AV130" s="13" t="s">
        <v>207</v>
      </c>
      <c r="AW130" s="13" t="s">
        <v>37</v>
      </c>
      <c r="AX130" s="13" t="s">
        <v>81</v>
      </c>
      <c r="AY130" s="270" t="s">
        <v>200</v>
      </c>
    </row>
    <row r="131" s="1" customFormat="1" ht="16.5" customHeight="1">
      <c r="B131" s="46"/>
      <c r="C131" s="271" t="s">
        <v>9</v>
      </c>
      <c r="D131" s="271" t="s">
        <v>260</v>
      </c>
      <c r="E131" s="272" t="s">
        <v>2199</v>
      </c>
      <c r="F131" s="273" t="s">
        <v>2200</v>
      </c>
      <c r="G131" s="274" t="s">
        <v>210</v>
      </c>
      <c r="H131" s="275">
        <v>4.2629999999999999</v>
      </c>
      <c r="I131" s="276"/>
      <c r="J131" s="277">
        <f>ROUND(I131*H131,2)</f>
        <v>0</v>
      </c>
      <c r="K131" s="273" t="s">
        <v>206</v>
      </c>
      <c r="L131" s="278"/>
      <c r="M131" s="279" t="s">
        <v>21</v>
      </c>
      <c r="N131" s="280" t="s">
        <v>45</v>
      </c>
      <c r="O131" s="47"/>
      <c r="P131" s="245">
        <f>O131*H131</f>
        <v>0</v>
      </c>
      <c r="Q131" s="245">
        <v>0</v>
      </c>
      <c r="R131" s="245">
        <f>Q131*H131</f>
        <v>0</v>
      </c>
      <c r="S131" s="245">
        <v>0</v>
      </c>
      <c r="T131" s="246">
        <f>S131*H131</f>
        <v>0</v>
      </c>
      <c r="AR131" s="24" t="s">
        <v>216</v>
      </c>
      <c r="AT131" s="24" t="s">
        <v>260</v>
      </c>
      <c r="AU131" s="24" t="s">
        <v>83</v>
      </c>
      <c r="AY131" s="24" t="s">
        <v>200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24" t="s">
        <v>81</v>
      </c>
      <c r="BK131" s="247">
        <f>ROUND(I131*H131,2)</f>
        <v>0</v>
      </c>
      <c r="BL131" s="24" t="s">
        <v>207</v>
      </c>
      <c r="BM131" s="24" t="s">
        <v>292</v>
      </c>
    </row>
    <row r="132" s="1" customFormat="1" ht="16.5" customHeight="1">
      <c r="B132" s="46"/>
      <c r="C132" s="236" t="s">
        <v>244</v>
      </c>
      <c r="D132" s="236" t="s">
        <v>202</v>
      </c>
      <c r="E132" s="237" t="s">
        <v>1072</v>
      </c>
      <c r="F132" s="238" t="s">
        <v>1073</v>
      </c>
      <c r="G132" s="239" t="s">
        <v>210</v>
      </c>
      <c r="H132" s="240">
        <v>5.8209999999999997</v>
      </c>
      <c r="I132" s="241"/>
      <c r="J132" s="242">
        <f>ROUND(I132*H132,2)</f>
        <v>0</v>
      </c>
      <c r="K132" s="238" t="s">
        <v>206</v>
      </c>
      <c r="L132" s="72"/>
      <c r="M132" s="243" t="s">
        <v>21</v>
      </c>
      <c r="N132" s="244" t="s">
        <v>45</v>
      </c>
      <c r="O132" s="47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AR132" s="24" t="s">
        <v>207</v>
      </c>
      <c r="AT132" s="24" t="s">
        <v>202</v>
      </c>
      <c r="AU132" s="24" t="s">
        <v>83</v>
      </c>
      <c r="AY132" s="24" t="s">
        <v>200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24" t="s">
        <v>81</v>
      </c>
      <c r="BK132" s="247">
        <f>ROUND(I132*H132,2)</f>
        <v>0</v>
      </c>
      <c r="BL132" s="24" t="s">
        <v>207</v>
      </c>
      <c r="BM132" s="24" t="s">
        <v>293</v>
      </c>
    </row>
    <row r="133" s="12" customFormat="1">
      <c r="B133" s="248"/>
      <c r="C133" s="249"/>
      <c r="D133" s="250" t="s">
        <v>235</v>
      </c>
      <c r="E133" s="251" t="s">
        <v>21</v>
      </c>
      <c r="F133" s="252" t="s">
        <v>2201</v>
      </c>
      <c r="G133" s="249"/>
      <c r="H133" s="253">
        <v>5.8209999999999997</v>
      </c>
      <c r="I133" s="254"/>
      <c r="J133" s="249"/>
      <c r="K133" s="249"/>
      <c r="L133" s="255"/>
      <c r="M133" s="256"/>
      <c r="N133" s="257"/>
      <c r="O133" s="257"/>
      <c r="P133" s="257"/>
      <c r="Q133" s="257"/>
      <c r="R133" s="257"/>
      <c r="S133" s="257"/>
      <c r="T133" s="258"/>
      <c r="AT133" s="259" t="s">
        <v>235</v>
      </c>
      <c r="AU133" s="259" t="s">
        <v>83</v>
      </c>
      <c r="AV133" s="12" t="s">
        <v>83</v>
      </c>
      <c r="AW133" s="12" t="s">
        <v>37</v>
      </c>
      <c r="AX133" s="12" t="s">
        <v>74</v>
      </c>
      <c r="AY133" s="259" t="s">
        <v>200</v>
      </c>
    </row>
    <row r="134" s="13" customFormat="1">
      <c r="B134" s="260"/>
      <c r="C134" s="261"/>
      <c r="D134" s="250" t="s">
        <v>235</v>
      </c>
      <c r="E134" s="262" t="s">
        <v>21</v>
      </c>
      <c r="F134" s="263" t="s">
        <v>255</v>
      </c>
      <c r="G134" s="261"/>
      <c r="H134" s="264">
        <v>5.8209999999999997</v>
      </c>
      <c r="I134" s="265"/>
      <c r="J134" s="261"/>
      <c r="K134" s="261"/>
      <c r="L134" s="266"/>
      <c r="M134" s="267"/>
      <c r="N134" s="268"/>
      <c r="O134" s="268"/>
      <c r="P134" s="268"/>
      <c r="Q134" s="268"/>
      <c r="R134" s="268"/>
      <c r="S134" s="268"/>
      <c r="T134" s="269"/>
      <c r="AT134" s="270" t="s">
        <v>235</v>
      </c>
      <c r="AU134" s="270" t="s">
        <v>83</v>
      </c>
      <c r="AV134" s="13" t="s">
        <v>207</v>
      </c>
      <c r="AW134" s="13" t="s">
        <v>37</v>
      </c>
      <c r="AX134" s="13" t="s">
        <v>81</v>
      </c>
      <c r="AY134" s="270" t="s">
        <v>200</v>
      </c>
    </row>
    <row r="135" s="1" customFormat="1" ht="16.5" customHeight="1">
      <c r="B135" s="46"/>
      <c r="C135" s="236" t="s">
        <v>299</v>
      </c>
      <c r="D135" s="236" t="s">
        <v>202</v>
      </c>
      <c r="E135" s="237" t="s">
        <v>1076</v>
      </c>
      <c r="F135" s="238" t="s">
        <v>1077</v>
      </c>
      <c r="G135" s="239" t="s">
        <v>210</v>
      </c>
      <c r="H135" s="240">
        <v>5.8209999999999997</v>
      </c>
      <c r="I135" s="241"/>
      <c r="J135" s="242">
        <f>ROUND(I135*H135,2)</f>
        <v>0</v>
      </c>
      <c r="K135" s="238" t="s">
        <v>206</v>
      </c>
      <c r="L135" s="72"/>
      <c r="M135" s="243" t="s">
        <v>21</v>
      </c>
      <c r="N135" s="244" t="s">
        <v>45</v>
      </c>
      <c r="O135" s="47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AR135" s="24" t="s">
        <v>207</v>
      </c>
      <c r="AT135" s="24" t="s">
        <v>202</v>
      </c>
      <c r="AU135" s="24" t="s">
        <v>83</v>
      </c>
      <c r="AY135" s="24" t="s">
        <v>200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24" t="s">
        <v>81</v>
      </c>
      <c r="BK135" s="247">
        <f>ROUND(I135*H135,2)</f>
        <v>0</v>
      </c>
      <c r="BL135" s="24" t="s">
        <v>207</v>
      </c>
      <c r="BM135" s="24" t="s">
        <v>296</v>
      </c>
    </row>
    <row r="136" s="1" customFormat="1" ht="16.5" customHeight="1">
      <c r="B136" s="46"/>
      <c r="C136" s="236" t="s">
        <v>250</v>
      </c>
      <c r="D136" s="236" t="s">
        <v>202</v>
      </c>
      <c r="E136" s="237" t="s">
        <v>1084</v>
      </c>
      <c r="F136" s="238" t="s">
        <v>1085</v>
      </c>
      <c r="G136" s="239" t="s">
        <v>210</v>
      </c>
      <c r="H136" s="240">
        <v>5.8209999999999997</v>
      </c>
      <c r="I136" s="241"/>
      <c r="J136" s="242">
        <f>ROUND(I136*H136,2)</f>
        <v>0</v>
      </c>
      <c r="K136" s="238" t="s">
        <v>206</v>
      </c>
      <c r="L136" s="72"/>
      <c r="M136" s="243" t="s">
        <v>21</v>
      </c>
      <c r="N136" s="244" t="s">
        <v>45</v>
      </c>
      <c r="O136" s="47"/>
      <c r="P136" s="245">
        <f>O136*H136</f>
        <v>0</v>
      </c>
      <c r="Q136" s="245">
        <v>0</v>
      </c>
      <c r="R136" s="245">
        <f>Q136*H136</f>
        <v>0</v>
      </c>
      <c r="S136" s="245">
        <v>0</v>
      </c>
      <c r="T136" s="246">
        <f>S136*H136</f>
        <v>0</v>
      </c>
      <c r="AR136" s="24" t="s">
        <v>207</v>
      </c>
      <c r="AT136" s="24" t="s">
        <v>202</v>
      </c>
      <c r="AU136" s="24" t="s">
        <v>83</v>
      </c>
      <c r="AY136" s="24" t="s">
        <v>200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24" t="s">
        <v>81</v>
      </c>
      <c r="BK136" s="247">
        <f>ROUND(I136*H136,2)</f>
        <v>0</v>
      </c>
      <c r="BL136" s="24" t="s">
        <v>207</v>
      </c>
      <c r="BM136" s="24" t="s">
        <v>302</v>
      </c>
    </row>
    <row r="137" s="1" customFormat="1" ht="16.5" customHeight="1">
      <c r="B137" s="46"/>
      <c r="C137" s="236" t="s">
        <v>307</v>
      </c>
      <c r="D137" s="236" t="s">
        <v>202</v>
      </c>
      <c r="E137" s="237" t="s">
        <v>214</v>
      </c>
      <c r="F137" s="238" t="s">
        <v>215</v>
      </c>
      <c r="G137" s="239" t="s">
        <v>210</v>
      </c>
      <c r="H137" s="240">
        <v>5.8209999999999997</v>
      </c>
      <c r="I137" s="241"/>
      <c r="J137" s="242">
        <f>ROUND(I137*H137,2)</f>
        <v>0</v>
      </c>
      <c r="K137" s="238" t="s">
        <v>206</v>
      </c>
      <c r="L137" s="72"/>
      <c r="M137" s="243" t="s">
        <v>21</v>
      </c>
      <c r="N137" s="244" t="s">
        <v>45</v>
      </c>
      <c r="O137" s="47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AR137" s="24" t="s">
        <v>207</v>
      </c>
      <c r="AT137" s="24" t="s">
        <v>202</v>
      </c>
      <c r="AU137" s="24" t="s">
        <v>83</v>
      </c>
      <c r="AY137" s="24" t="s">
        <v>200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24" t="s">
        <v>81</v>
      </c>
      <c r="BK137" s="247">
        <f>ROUND(I137*H137,2)</f>
        <v>0</v>
      </c>
      <c r="BL137" s="24" t="s">
        <v>207</v>
      </c>
      <c r="BM137" s="24" t="s">
        <v>306</v>
      </c>
    </row>
    <row r="138" s="1" customFormat="1" ht="16.5" customHeight="1">
      <c r="B138" s="46"/>
      <c r="C138" s="236" t="s">
        <v>259</v>
      </c>
      <c r="D138" s="236" t="s">
        <v>202</v>
      </c>
      <c r="E138" s="237" t="s">
        <v>221</v>
      </c>
      <c r="F138" s="238" t="s">
        <v>222</v>
      </c>
      <c r="G138" s="239" t="s">
        <v>210</v>
      </c>
      <c r="H138" s="240">
        <v>5.8209999999999997</v>
      </c>
      <c r="I138" s="241"/>
      <c r="J138" s="242">
        <f>ROUND(I138*H138,2)</f>
        <v>0</v>
      </c>
      <c r="K138" s="238" t="s">
        <v>206</v>
      </c>
      <c r="L138" s="72"/>
      <c r="M138" s="243" t="s">
        <v>21</v>
      </c>
      <c r="N138" s="244" t="s">
        <v>45</v>
      </c>
      <c r="O138" s="47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AR138" s="24" t="s">
        <v>207</v>
      </c>
      <c r="AT138" s="24" t="s">
        <v>202</v>
      </c>
      <c r="AU138" s="24" t="s">
        <v>83</v>
      </c>
      <c r="AY138" s="24" t="s">
        <v>200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24" t="s">
        <v>81</v>
      </c>
      <c r="BK138" s="247">
        <f>ROUND(I138*H138,2)</f>
        <v>0</v>
      </c>
      <c r="BL138" s="24" t="s">
        <v>207</v>
      </c>
      <c r="BM138" s="24" t="s">
        <v>310</v>
      </c>
    </row>
    <row r="139" s="1" customFormat="1" ht="16.5" customHeight="1">
      <c r="B139" s="46"/>
      <c r="C139" s="236" t="s">
        <v>312</v>
      </c>
      <c r="D139" s="236" t="s">
        <v>202</v>
      </c>
      <c r="E139" s="237" t="s">
        <v>225</v>
      </c>
      <c r="F139" s="238" t="s">
        <v>226</v>
      </c>
      <c r="G139" s="239" t="s">
        <v>210</v>
      </c>
      <c r="H139" s="240">
        <v>5.8209999999999997</v>
      </c>
      <c r="I139" s="241"/>
      <c r="J139" s="242">
        <f>ROUND(I139*H139,2)</f>
        <v>0</v>
      </c>
      <c r="K139" s="238" t="s">
        <v>206</v>
      </c>
      <c r="L139" s="72"/>
      <c r="M139" s="243" t="s">
        <v>21</v>
      </c>
      <c r="N139" s="244" t="s">
        <v>45</v>
      </c>
      <c r="O139" s="47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AR139" s="24" t="s">
        <v>207</v>
      </c>
      <c r="AT139" s="24" t="s">
        <v>202</v>
      </c>
      <c r="AU139" s="24" t="s">
        <v>83</v>
      </c>
      <c r="AY139" s="24" t="s">
        <v>200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24" t="s">
        <v>81</v>
      </c>
      <c r="BK139" s="247">
        <f>ROUND(I139*H139,2)</f>
        <v>0</v>
      </c>
      <c r="BL139" s="24" t="s">
        <v>207</v>
      </c>
      <c r="BM139" s="24" t="s">
        <v>311</v>
      </c>
    </row>
    <row r="140" s="1" customFormat="1" ht="16.5" customHeight="1">
      <c r="B140" s="46"/>
      <c r="C140" s="236" t="s">
        <v>263</v>
      </c>
      <c r="D140" s="236" t="s">
        <v>202</v>
      </c>
      <c r="E140" s="237" t="s">
        <v>232</v>
      </c>
      <c r="F140" s="238" t="s">
        <v>233</v>
      </c>
      <c r="G140" s="239" t="s">
        <v>205</v>
      </c>
      <c r="H140" s="240">
        <v>7.2759999999999998</v>
      </c>
      <c r="I140" s="241"/>
      <c r="J140" s="242">
        <f>ROUND(I140*H140,2)</f>
        <v>0</v>
      </c>
      <c r="K140" s="238" t="s">
        <v>206</v>
      </c>
      <c r="L140" s="72"/>
      <c r="M140" s="243" t="s">
        <v>21</v>
      </c>
      <c r="N140" s="244" t="s">
        <v>45</v>
      </c>
      <c r="O140" s="47"/>
      <c r="P140" s="245">
        <f>O140*H140</f>
        <v>0</v>
      </c>
      <c r="Q140" s="245">
        <v>0</v>
      </c>
      <c r="R140" s="245">
        <f>Q140*H140</f>
        <v>0</v>
      </c>
      <c r="S140" s="245">
        <v>0</v>
      </c>
      <c r="T140" s="246">
        <f>S140*H140</f>
        <v>0</v>
      </c>
      <c r="AR140" s="24" t="s">
        <v>207</v>
      </c>
      <c r="AT140" s="24" t="s">
        <v>202</v>
      </c>
      <c r="AU140" s="24" t="s">
        <v>83</v>
      </c>
      <c r="AY140" s="24" t="s">
        <v>200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24" t="s">
        <v>81</v>
      </c>
      <c r="BK140" s="247">
        <f>ROUND(I140*H140,2)</f>
        <v>0</v>
      </c>
      <c r="BL140" s="24" t="s">
        <v>207</v>
      </c>
      <c r="BM140" s="24" t="s">
        <v>313</v>
      </c>
    </row>
    <row r="141" s="12" customFormat="1">
      <c r="B141" s="248"/>
      <c r="C141" s="249"/>
      <c r="D141" s="250" t="s">
        <v>235</v>
      </c>
      <c r="E141" s="251" t="s">
        <v>21</v>
      </c>
      <c r="F141" s="252" t="s">
        <v>2202</v>
      </c>
      <c r="G141" s="249"/>
      <c r="H141" s="253">
        <v>7.2759999999999998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AT141" s="259" t="s">
        <v>235</v>
      </c>
      <c r="AU141" s="259" t="s">
        <v>83</v>
      </c>
      <c r="AV141" s="12" t="s">
        <v>83</v>
      </c>
      <c r="AW141" s="12" t="s">
        <v>37</v>
      </c>
      <c r="AX141" s="12" t="s">
        <v>74</v>
      </c>
      <c r="AY141" s="259" t="s">
        <v>200</v>
      </c>
    </row>
    <row r="142" s="13" customFormat="1">
      <c r="B142" s="260"/>
      <c r="C142" s="261"/>
      <c r="D142" s="250" t="s">
        <v>235</v>
      </c>
      <c r="E142" s="262" t="s">
        <v>21</v>
      </c>
      <c r="F142" s="263" t="s">
        <v>255</v>
      </c>
      <c r="G142" s="261"/>
      <c r="H142" s="264">
        <v>7.2759999999999998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AT142" s="270" t="s">
        <v>235</v>
      </c>
      <c r="AU142" s="270" t="s">
        <v>83</v>
      </c>
      <c r="AV142" s="13" t="s">
        <v>207</v>
      </c>
      <c r="AW142" s="13" t="s">
        <v>37</v>
      </c>
      <c r="AX142" s="13" t="s">
        <v>81</v>
      </c>
      <c r="AY142" s="270" t="s">
        <v>200</v>
      </c>
    </row>
    <row r="143" s="1" customFormat="1" ht="16.5" customHeight="1">
      <c r="B143" s="46"/>
      <c r="C143" s="236" t="s">
        <v>319</v>
      </c>
      <c r="D143" s="236" t="s">
        <v>202</v>
      </c>
      <c r="E143" s="237" t="s">
        <v>1092</v>
      </c>
      <c r="F143" s="238" t="s">
        <v>1093</v>
      </c>
      <c r="G143" s="239" t="s">
        <v>210</v>
      </c>
      <c r="H143" s="240">
        <v>5.8209999999999997</v>
      </c>
      <c r="I143" s="241"/>
      <c r="J143" s="242">
        <f>ROUND(I143*H143,2)</f>
        <v>0</v>
      </c>
      <c r="K143" s="238" t="s">
        <v>206</v>
      </c>
      <c r="L143" s="72"/>
      <c r="M143" s="243" t="s">
        <v>21</v>
      </c>
      <c r="N143" s="244" t="s">
        <v>45</v>
      </c>
      <c r="O143" s="47"/>
      <c r="P143" s="245">
        <f>O143*H143</f>
        <v>0</v>
      </c>
      <c r="Q143" s="245">
        <v>0</v>
      </c>
      <c r="R143" s="245">
        <f>Q143*H143</f>
        <v>0</v>
      </c>
      <c r="S143" s="245">
        <v>0</v>
      </c>
      <c r="T143" s="246">
        <f>S143*H143</f>
        <v>0</v>
      </c>
      <c r="AR143" s="24" t="s">
        <v>207</v>
      </c>
      <c r="AT143" s="24" t="s">
        <v>202</v>
      </c>
      <c r="AU143" s="24" t="s">
        <v>83</v>
      </c>
      <c r="AY143" s="24" t="s">
        <v>200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24" t="s">
        <v>81</v>
      </c>
      <c r="BK143" s="247">
        <f>ROUND(I143*H143,2)</f>
        <v>0</v>
      </c>
      <c r="BL143" s="24" t="s">
        <v>207</v>
      </c>
      <c r="BM143" s="24" t="s">
        <v>318</v>
      </c>
    </row>
    <row r="144" s="1" customFormat="1" ht="16.5" customHeight="1">
      <c r="B144" s="46"/>
      <c r="C144" s="236" t="s">
        <v>267</v>
      </c>
      <c r="D144" s="236" t="s">
        <v>202</v>
      </c>
      <c r="E144" s="237" t="s">
        <v>2203</v>
      </c>
      <c r="F144" s="238" t="s">
        <v>2204</v>
      </c>
      <c r="G144" s="239" t="s">
        <v>274</v>
      </c>
      <c r="H144" s="240">
        <v>25.123999999999999</v>
      </c>
      <c r="I144" s="241"/>
      <c r="J144" s="242">
        <f>ROUND(I144*H144,2)</f>
        <v>0</v>
      </c>
      <c r="K144" s="238" t="s">
        <v>206</v>
      </c>
      <c r="L144" s="72"/>
      <c r="M144" s="243" t="s">
        <v>21</v>
      </c>
      <c r="N144" s="244" t="s">
        <v>45</v>
      </c>
      <c r="O144" s="47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AR144" s="24" t="s">
        <v>207</v>
      </c>
      <c r="AT144" s="24" t="s">
        <v>202</v>
      </c>
      <c r="AU144" s="24" t="s">
        <v>83</v>
      </c>
      <c r="AY144" s="24" t="s">
        <v>200</v>
      </c>
      <c r="BE144" s="247">
        <f>IF(N144="základní",J144,0)</f>
        <v>0</v>
      </c>
      <c r="BF144" s="247">
        <f>IF(N144="snížená",J144,0)</f>
        <v>0</v>
      </c>
      <c r="BG144" s="247">
        <f>IF(N144="zákl. přenesená",J144,0)</f>
        <v>0</v>
      </c>
      <c r="BH144" s="247">
        <f>IF(N144="sníž. přenesená",J144,0)</f>
        <v>0</v>
      </c>
      <c r="BI144" s="247">
        <f>IF(N144="nulová",J144,0)</f>
        <v>0</v>
      </c>
      <c r="BJ144" s="24" t="s">
        <v>81</v>
      </c>
      <c r="BK144" s="247">
        <f>ROUND(I144*H144,2)</f>
        <v>0</v>
      </c>
      <c r="BL144" s="24" t="s">
        <v>207</v>
      </c>
      <c r="BM144" s="24" t="s">
        <v>323</v>
      </c>
    </row>
    <row r="145" s="11" customFormat="1" ht="29.88" customHeight="1">
      <c r="B145" s="220"/>
      <c r="C145" s="221"/>
      <c r="D145" s="222" t="s">
        <v>73</v>
      </c>
      <c r="E145" s="234" t="s">
        <v>297</v>
      </c>
      <c r="F145" s="234" t="s">
        <v>298</v>
      </c>
      <c r="G145" s="221"/>
      <c r="H145" s="221"/>
      <c r="I145" s="224"/>
      <c r="J145" s="235">
        <f>BK145</f>
        <v>0</v>
      </c>
      <c r="K145" s="221"/>
      <c r="L145" s="226"/>
      <c r="M145" s="227"/>
      <c r="N145" s="228"/>
      <c r="O145" s="228"/>
      <c r="P145" s="229">
        <f>SUM(P146:P151)</f>
        <v>0</v>
      </c>
      <c r="Q145" s="228"/>
      <c r="R145" s="229">
        <f>SUM(R146:R151)</f>
        <v>0</v>
      </c>
      <c r="S145" s="228"/>
      <c r="T145" s="230">
        <f>SUM(T146:T151)</f>
        <v>0</v>
      </c>
      <c r="AR145" s="231" t="s">
        <v>81</v>
      </c>
      <c r="AT145" s="232" t="s">
        <v>73</v>
      </c>
      <c r="AU145" s="232" t="s">
        <v>81</v>
      </c>
      <c r="AY145" s="231" t="s">
        <v>200</v>
      </c>
      <c r="BK145" s="233">
        <f>SUM(BK146:BK151)</f>
        <v>0</v>
      </c>
    </row>
    <row r="146" s="1" customFormat="1" ht="16.5" customHeight="1">
      <c r="B146" s="46"/>
      <c r="C146" s="236" t="s">
        <v>328</v>
      </c>
      <c r="D146" s="236" t="s">
        <v>202</v>
      </c>
      <c r="E146" s="237" t="s">
        <v>300</v>
      </c>
      <c r="F146" s="238" t="s">
        <v>301</v>
      </c>
      <c r="G146" s="239" t="s">
        <v>205</v>
      </c>
      <c r="H146" s="240">
        <v>414.54000000000002</v>
      </c>
      <c r="I146" s="241"/>
      <c r="J146" s="242">
        <f>ROUND(I146*H146,2)</f>
        <v>0</v>
      </c>
      <c r="K146" s="238" t="s">
        <v>206</v>
      </c>
      <c r="L146" s="72"/>
      <c r="M146" s="243" t="s">
        <v>21</v>
      </c>
      <c r="N146" s="244" t="s">
        <v>45</v>
      </c>
      <c r="O146" s="47"/>
      <c r="P146" s="245">
        <f>O146*H146</f>
        <v>0</v>
      </c>
      <c r="Q146" s="245">
        <v>0</v>
      </c>
      <c r="R146" s="245">
        <f>Q146*H146</f>
        <v>0</v>
      </c>
      <c r="S146" s="245">
        <v>0</v>
      </c>
      <c r="T146" s="246">
        <f>S146*H146</f>
        <v>0</v>
      </c>
      <c r="AR146" s="24" t="s">
        <v>207</v>
      </c>
      <c r="AT146" s="24" t="s">
        <v>202</v>
      </c>
      <c r="AU146" s="24" t="s">
        <v>83</v>
      </c>
      <c r="AY146" s="24" t="s">
        <v>200</v>
      </c>
      <c r="BE146" s="247">
        <f>IF(N146="základní",J146,0)</f>
        <v>0</v>
      </c>
      <c r="BF146" s="247">
        <f>IF(N146="snížená",J146,0)</f>
        <v>0</v>
      </c>
      <c r="BG146" s="247">
        <f>IF(N146="zákl. přenesená",J146,0)</f>
        <v>0</v>
      </c>
      <c r="BH146" s="247">
        <f>IF(N146="sníž. přenesená",J146,0)</f>
        <v>0</v>
      </c>
      <c r="BI146" s="247">
        <f>IF(N146="nulová",J146,0)</f>
        <v>0</v>
      </c>
      <c r="BJ146" s="24" t="s">
        <v>81</v>
      </c>
      <c r="BK146" s="247">
        <f>ROUND(I146*H146,2)</f>
        <v>0</v>
      </c>
      <c r="BL146" s="24" t="s">
        <v>207</v>
      </c>
      <c r="BM146" s="24" t="s">
        <v>327</v>
      </c>
    </row>
    <row r="147" s="12" customFormat="1">
      <c r="B147" s="248"/>
      <c r="C147" s="249"/>
      <c r="D147" s="250" t="s">
        <v>235</v>
      </c>
      <c r="E147" s="251" t="s">
        <v>21</v>
      </c>
      <c r="F147" s="252" t="s">
        <v>2187</v>
      </c>
      <c r="G147" s="249"/>
      <c r="H147" s="253">
        <v>414.54000000000002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AT147" s="259" t="s">
        <v>235</v>
      </c>
      <c r="AU147" s="259" t="s">
        <v>83</v>
      </c>
      <c r="AV147" s="12" t="s">
        <v>83</v>
      </c>
      <c r="AW147" s="12" t="s">
        <v>37</v>
      </c>
      <c r="AX147" s="12" t="s">
        <v>81</v>
      </c>
      <c r="AY147" s="259" t="s">
        <v>200</v>
      </c>
    </row>
    <row r="148" s="1" customFormat="1" ht="16.5" customHeight="1">
      <c r="B148" s="46"/>
      <c r="C148" s="236" t="s">
        <v>270</v>
      </c>
      <c r="D148" s="236" t="s">
        <v>202</v>
      </c>
      <c r="E148" s="237" t="s">
        <v>304</v>
      </c>
      <c r="F148" s="238" t="s">
        <v>305</v>
      </c>
      <c r="G148" s="239" t="s">
        <v>205</v>
      </c>
      <c r="H148" s="240">
        <v>414.54000000000002</v>
      </c>
      <c r="I148" s="241"/>
      <c r="J148" s="242">
        <f>ROUND(I148*H148,2)</f>
        <v>0</v>
      </c>
      <c r="K148" s="238" t="s">
        <v>206</v>
      </c>
      <c r="L148" s="72"/>
      <c r="M148" s="243" t="s">
        <v>21</v>
      </c>
      <c r="N148" s="244" t="s">
        <v>45</v>
      </c>
      <c r="O148" s="47"/>
      <c r="P148" s="245">
        <f>O148*H148</f>
        <v>0</v>
      </c>
      <c r="Q148" s="245">
        <v>0</v>
      </c>
      <c r="R148" s="245">
        <f>Q148*H148</f>
        <v>0</v>
      </c>
      <c r="S148" s="245">
        <v>0</v>
      </c>
      <c r="T148" s="246">
        <f>S148*H148</f>
        <v>0</v>
      </c>
      <c r="AR148" s="24" t="s">
        <v>207</v>
      </c>
      <c r="AT148" s="24" t="s">
        <v>202</v>
      </c>
      <c r="AU148" s="24" t="s">
        <v>83</v>
      </c>
      <c r="AY148" s="24" t="s">
        <v>200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24" t="s">
        <v>81</v>
      </c>
      <c r="BK148" s="247">
        <f>ROUND(I148*H148,2)</f>
        <v>0</v>
      </c>
      <c r="BL148" s="24" t="s">
        <v>207</v>
      </c>
      <c r="BM148" s="24" t="s">
        <v>329</v>
      </c>
    </row>
    <row r="149" s="1" customFormat="1" ht="16.5" customHeight="1">
      <c r="B149" s="46"/>
      <c r="C149" s="236" t="s">
        <v>333</v>
      </c>
      <c r="D149" s="236" t="s">
        <v>202</v>
      </c>
      <c r="E149" s="237" t="s">
        <v>308</v>
      </c>
      <c r="F149" s="238" t="s">
        <v>309</v>
      </c>
      <c r="G149" s="239" t="s">
        <v>205</v>
      </c>
      <c r="H149" s="240">
        <v>414.54000000000002</v>
      </c>
      <c r="I149" s="241"/>
      <c r="J149" s="242">
        <f>ROUND(I149*H149,2)</f>
        <v>0</v>
      </c>
      <c r="K149" s="238" t="s">
        <v>206</v>
      </c>
      <c r="L149" s="72"/>
      <c r="M149" s="243" t="s">
        <v>21</v>
      </c>
      <c r="N149" s="244" t="s">
        <v>45</v>
      </c>
      <c r="O149" s="47"/>
      <c r="P149" s="245">
        <f>O149*H149</f>
        <v>0</v>
      </c>
      <c r="Q149" s="245">
        <v>0</v>
      </c>
      <c r="R149" s="245">
        <f>Q149*H149</f>
        <v>0</v>
      </c>
      <c r="S149" s="245">
        <v>0</v>
      </c>
      <c r="T149" s="246">
        <f>S149*H149</f>
        <v>0</v>
      </c>
      <c r="AR149" s="24" t="s">
        <v>207</v>
      </c>
      <c r="AT149" s="24" t="s">
        <v>202</v>
      </c>
      <c r="AU149" s="24" t="s">
        <v>83</v>
      </c>
      <c r="AY149" s="24" t="s">
        <v>200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24" t="s">
        <v>81</v>
      </c>
      <c r="BK149" s="247">
        <f>ROUND(I149*H149,2)</f>
        <v>0</v>
      </c>
      <c r="BL149" s="24" t="s">
        <v>207</v>
      </c>
      <c r="BM149" s="24" t="s">
        <v>330</v>
      </c>
    </row>
    <row r="150" s="1" customFormat="1" ht="16.5" customHeight="1">
      <c r="B150" s="46"/>
      <c r="C150" s="236" t="s">
        <v>275</v>
      </c>
      <c r="D150" s="236" t="s">
        <v>202</v>
      </c>
      <c r="E150" s="237" t="s">
        <v>232</v>
      </c>
      <c r="F150" s="238" t="s">
        <v>233</v>
      </c>
      <c r="G150" s="239" t="s">
        <v>205</v>
      </c>
      <c r="H150" s="240">
        <v>414.54000000000002</v>
      </c>
      <c r="I150" s="241"/>
      <c r="J150" s="242">
        <f>ROUND(I150*H150,2)</f>
        <v>0</v>
      </c>
      <c r="K150" s="238" t="s">
        <v>206</v>
      </c>
      <c r="L150" s="72"/>
      <c r="M150" s="243" t="s">
        <v>21</v>
      </c>
      <c r="N150" s="244" t="s">
        <v>45</v>
      </c>
      <c r="O150" s="47"/>
      <c r="P150" s="245">
        <f>O150*H150</f>
        <v>0</v>
      </c>
      <c r="Q150" s="245">
        <v>0</v>
      </c>
      <c r="R150" s="245">
        <f>Q150*H150</f>
        <v>0</v>
      </c>
      <c r="S150" s="245">
        <v>0</v>
      </c>
      <c r="T150" s="246">
        <f>S150*H150</f>
        <v>0</v>
      </c>
      <c r="AR150" s="24" t="s">
        <v>207</v>
      </c>
      <c r="AT150" s="24" t="s">
        <v>202</v>
      </c>
      <c r="AU150" s="24" t="s">
        <v>83</v>
      </c>
      <c r="AY150" s="24" t="s">
        <v>200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24" t="s">
        <v>81</v>
      </c>
      <c r="BK150" s="247">
        <f>ROUND(I150*H150,2)</f>
        <v>0</v>
      </c>
      <c r="BL150" s="24" t="s">
        <v>207</v>
      </c>
      <c r="BM150" s="24" t="s">
        <v>334</v>
      </c>
    </row>
    <row r="151" s="1" customFormat="1" ht="25.5" customHeight="1">
      <c r="B151" s="46"/>
      <c r="C151" s="236" t="s">
        <v>337</v>
      </c>
      <c r="D151" s="236" t="s">
        <v>202</v>
      </c>
      <c r="E151" s="237" t="s">
        <v>294</v>
      </c>
      <c r="F151" s="238" t="s">
        <v>295</v>
      </c>
      <c r="G151" s="239" t="s">
        <v>274</v>
      </c>
      <c r="H151" s="240">
        <v>251.92400000000001</v>
      </c>
      <c r="I151" s="241"/>
      <c r="J151" s="242">
        <f>ROUND(I151*H151,2)</f>
        <v>0</v>
      </c>
      <c r="K151" s="238" t="s">
        <v>206</v>
      </c>
      <c r="L151" s="72"/>
      <c r="M151" s="243" t="s">
        <v>21</v>
      </c>
      <c r="N151" s="244" t="s">
        <v>45</v>
      </c>
      <c r="O151" s="47"/>
      <c r="P151" s="245">
        <f>O151*H151</f>
        <v>0</v>
      </c>
      <c r="Q151" s="245">
        <v>0</v>
      </c>
      <c r="R151" s="245">
        <f>Q151*H151</f>
        <v>0</v>
      </c>
      <c r="S151" s="245">
        <v>0</v>
      </c>
      <c r="T151" s="246">
        <f>S151*H151</f>
        <v>0</v>
      </c>
      <c r="AR151" s="24" t="s">
        <v>207</v>
      </c>
      <c r="AT151" s="24" t="s">
        <v>202</v>
      </c>
      <c r="AU151" s="24" t="s">
        <v>83</v>
      </c>
      <c r="AY151" s="24" t="s">
        <v>200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24" t="s">
        <v>81</v>
      </c>
      <c r="BK151" s="247">
        <f>ROUND(I151*H151,2)</f>
        <v>0</v>
      </c>
      <c r="BL151" s="24" t="s">
        <v>207</v>
      </c>
      <c r="BM151" s="24" t="s">
        <v>336</v>
      </c>
    </row>
    <row r="152" s="11" customFormat="1" ht="29.88" customHeight="1">
      <c r="B152" s="220"/>
      <c r="C152" s="221"/>
      <c r="D152" s="222" t="s">
        <v>73</v>
      </c>
      <c r="E152" s="234" t="s">
        <v>331</v>
      </c>
      <c r="F152" s="234" t="s">
        <v>332</v>
      </c>
      <c r="G152" s="221"/>
      <c r="H152" s="221"/>
      <c r="I152" s="224"/>
      <c r="J152" s="235">
        <f>BK152</f>
        <v>0</v>
      </c>
      <c r="K152" s="221"/>
      <c r="L152" s="226"/>
      <c r="M152" s="227"/>
      <c r="N152" s="228"/>
      <c r="O152" s="228"/>
      <c r="P152" s="229">
        <f>SUM(P153:P160)</f>
        <v>0</v>
      </c>
      <c r="Q152" s="228"/>
      <c r="R152" s="229">
        <f>SUM(R153:R160)</f>
        <v>0</v>
      </c>
      <c r="S152" s="228"/>
      <c r="T152" s="230">
        <f>SUM(T153:T160)</f>
        <v>0</v>
      </c>
      <c r="AR152" s="231" t="s">
        <v>81</v>
      </c>
      <c r="AT152" s="232" t="s">
        <v>73</v>
      </c>
      <c r="AU152" s="232" t="s">
        <v>81</v>
      </c>
      <c r="AY152" s="231" t="s">
        <v>200</v>
      </c>
      <c r="BK152" s="233">
        <f>SUM(BK153:BK160)</f>
        <v>0</v>
      </c>
    </row>
    <row r="153" s="1" customFormat="1" ht="25.5" customHeight="1">
      <c r="B153" s="46"/>
      <c r="C153" s="236" t="s">
        <v>281</v>
      </c>
      <c r="D153" s="236" t="s">
        <v>202</v>
      </c>
      <c r="E153" s="237" t="s">
        <v>316</v>
      </c>
      <c r="F153" s="238" t="s">
        <v>317</v>
      </c>
      <c r="G153" s="239" t="s">
        <v>205</v>
      </c>
      <c r="H153" s="240">
        <v>6.0800000000000001</v>
      </c>
      <c r="I153" s="241"/>
      <c r="J153" s="242">
        <f>ROUND(I153*H153,2)</f>
        <v>0</v>
      </c>
      <c r="K153" s="238" t="s">
        <v>206</v>
      </c>
      <c r="L153" s="72"/>
      <c r="M153" s="243" t="s">
        <v>21</v>
      </c>
      <c r="N153" s="244" t="s">
        <v>45</v>
      </c>
      <c r="O153" s="47"/>
      <c r="P153" s="245">
        <f>O153*H153</f>
        <v>0</v>
      </c>
      <c r="Q153" s="245">
        <v>0</v>
      </c>
      <c r="R153" s="245">
        <f>Q153*H153</f>
        <v>0</v>
      </c>
      <c r="S153" s="245">
        <v>0</v>
      </c>
      <c r="T153" s="246">
        <f>S153*H153</f>
        <v>0</v>
      </c>
      <c r="AR153" s="24" t="s">
        <v>207</v>
      </c>
      <c r="AT153" s="24" t="s">
        <v>202</v>
      </c>
      <c r="AU153" s="24" t="s">
        <v>83</v>
      </c>
      <c r="AY153" s="24" t="s">
        <v>200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24" t="s">
        <v>81</v>
      </c>
      <c r="BK153" s="247">
        <f>ROUND(I153*H153,2)</f>
        <v>0</v>
      </c>
      <c r="BL153" s="24" t="s">
        <v>207</v>
      </c>
      <c r="BM153" s="24" t="s">
        <v>338</v>
      </c>
    </row>
    <row r="154" s="12" customFormat="1">
      <c r="B154" s="248"/>
      <c r="C154" s="249"/>
      <c r="D154" s="250" t="s">
        <v>235</v>
      </c>
      <c r="E154" s="251" t="s">
        <v>21</v>
      </c>
      <c r="F154" s="252" t="s">
        <v>2205</v>
      </c>
      <c r="G154" s="249"/>
      <c r="H154" s="253">
        <v>6.0800000000000001</v>
      </c>
      <c r="I154" s="254"/>
      <c r="J154" s="249"/>
      <c r="K154" s="249"/>
      <c r="L154" s="255"/>
      <c r="M154" s="256"/>
      <c r="N154" s="257"/>
      <c r="O154" s="257"/>
      <c r="P154" s="257"/>
      <c r="Q154" s="257"/>
      <c r="R154" s="257"/>
      <c r="S154" s="257"/>
      <c r="T154" s="258"/>
      <c r="AT154" s="259" t="s">
        <v>235</v>
      </c>
      <c r="AU154" s="259" t="s">
        <v>83</v>
      </c>
      <c r="AV154" s="12" t="s">
        <v>83</v>
      </c>
      <c r="AW154" s="12" t="s">
        <v>37</v>
      </c>
      <c r="AX154" s="12" t="s">
        <v>81</v>
      </c>
      <c r="AY154" s="259" t="s">
        <v>200</v>
      </c>
    </row>
    <row r="155" s="1" customFormat="1" ht="16.5" customHeight="1">
      <c r="B155" s="46"/>
      <c r="C155" s="271" t="s">
        <v>340</v>
      </c>
      <c r="D155" s="271" t="s">
        <v>260</v>
      </c>
      <c r="E155" s="272" t="s">
        <v>320</v>
      </c>
      <c r="F155" s="273" t="s">
        <v>321</v>
      </c>
      <c r="G155" s="274" t="s">
        <v>322</v>
      </c>
      <c r="H155" s="275">
        <v>17.058</v>
      </c>
      <c r="I155" s="276"/>
      <c r="J155" s="277">
        <f>ROUND(I155*H155,2)</f>
        <v>0</v>
      </c>
      <c r="K155" s="273" t="s">
        <v>206</v>
      </c>
      <c r="L155" s="278"/>
      <c r="M155" s="279" t="s">
        <v>21</v>
      </c>
      <c r="N155" s="280" t="s">
        <v>45</v>
      </c>
      <c r="O155" s="47"/>
      <c r="P155" s="245">
        <f>O155*H155</f>
        <v>0</v>
      </c>
      <c r="Q155" s="245">
        <v>0</v>
      </c>
      <c r="R155" s="245">
        <f>Q155*H155</f>
        <v>0</v>
      </c>
      <c r="S155" s="245">
        <v>0</v>
      </c>
      <c r="T155" s="246">
        <f>S155*H155</f>
        <v>0</v>
      </c>
      <c r="AR155" s="24" t="s">
        <v>216</v>
      </c>
      <c r="AT155" s="24" t="s">
        <v>260</v>
      </c>
      <c r="AU155" s="24" t="s">
        <v>83</v>
      </c>
      <c r="AY155" s="24" t="s">
        <v>200</v>
      </c>
      <c r="BE155" s="247">
        <f>IF(N155="základní",J155,0)</f>
        <v>0</v>
      </c>
      <c r="BF155" s="247">
        <f>IF(N155="snížená",J155,0)</f>
        <v>0</v>
      </c>
      <c r="BG155" s="247">
        <f>IF(N155="zákl. přenesená",J155,0)</f>
        <v>0</v>
      </c>
      <c r="BH155" s="247">
        <f>IF(N155="sníž. přenesená",J155,0)</f>
        <v>0</v>
      </c>
      <c r="BI155" s="247">
        <f>IF(N155="nulová",J155,0)</f>
        <v>0</v>
      </c>
      <c r="BJ155" s="24" t="s">
        <v>81</v>
      </c>
      <c r="BK155" s="247">
        <f>ROUND(I155*H155,2)</f>
        <v>0</v>
      </c>
      <c r="BL155" s="24" t="s">
        <v>207</v>
      </c>
      <c r="BM155" s="24" t="s">
        <v>339</v>
      </c>
    </row>
    <row r="156" s="12" customFormat="1">
      <c r="B156" s="248"/>
      <c r="C156" s="249"/>
      <c r="D156" s="250" t="s">
        <v>235</v>
      </c>
      <c r="E156" s="251" t="s">
        <v>21</v>
      </c>
      <c r="F156" s="252" t="s">
        <v>2206</v>
      </c>
      <c r="G156" s="249"/>
      <c r="H156" s="253">
        <v>17.058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AT156" s="259" t="s">
        <v>235</v>
      </c>
      <c r="AU156" s="259" t="s">
        <v>83</v>
      </c>
      <c r="AV156" s="12" t="s">
        <v>83</v>
      </c>
      <c r="AW156" s="12" t="s">
        <v>37</v>
      </c>
      <c r="AX156" s="12" t="s">
        <v>74</v>
      </c>
      <c r="AY156" s="259" t="s">
        <v>200</v>
      </c>
    </row>
    <row r="157" s="13" customFormat="1">
      <c r="B157" s="260"/>
      <c r="C157" s="261"/>
      <c r="D157" s="250" t="s">
        <v>235</v>
      </c>
      <c r="E157" s="262" t="s">
        <v>21</v>
      </c>
      <c r="F157" s="263" t="s">
        <v>255</v>
      </c>
      <c r="G157" s="261"/>
      <c r="H157" s="264">
        <v>17.058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AT157" s="270" t="s">
        <v>235</v>
      </c>
      <c r="AU157" s="270" t="s">
        <v>83</v>
      </c>
      <c r="AV157" s="13" t="s">
        <v>207</v>
      </c>
      <c r="AW157" s="13" t="s">
        <v>37</v>
      </c>
      <c r="AX157" s="13" t="s">
        <v>81</v>
      </c>
      <c r="AY157" s="270" t="s">
        <v>200</v>
      </c>
    </row>
    <row r="158" s="1" customFormat="1" ht="16.5" customHeight="1">
      <c r="B158" s="46"/>
      <c r="C158" s="236" t="s">
        <v>285</v>
      </c>
      <c r="D158" s="236" t="s">
        <v>202</v>
      </c>
      <c r="E158" s="237" t="s">
        <v>290</v>
      </c>
      <c r="F158" s="238" t="s">
        <v>326</v>
      </c>
      <c r="G158" s="239" t="s">
        <v>205</v>
      </c>
      <c r="H158" s="240">
        <v>6.0800000000000001</v>
      </c>
      <c r="I158" s="241"/>
      <c r="J158" s="242">
        <f>ROUND(I158*H158,2)</f>
        <v>0</v>
      </c>
      <c r="K158" s="238" t="s">
        <v>206</v>
      </c>
      <c r="L158" s="72"/>
      <c r="M158" s="243" t="s">
        <v>21</v>
      </c>
      <c r="N158" s="244" t="s">
        <v>45</v>
      </c>
      <c r="O158" s="47"/>
      <c r="P158" s="245">
        <f>O158*H158</f>
        <v>0</v>
      </c>
      <c r="Q158" s="245">
        <v>0</v>
      </c>
      <c r="R158" s="245">
        <f>Q158*H158</f>
        <v>0</v>
      </c>
      <c r="S158" s="245">
        <v>0</v>
      </c>
      <c r="T158" s="246">
        <f>S158*H158</f>
        <v>0</v>
      </c>
      <c r="AR158" s="24" t="s">
        <v>207</v>
      </c>
      <c r="AT158" s="24" t="s">
        <v>202</v>
      </c>
      <c r="AU158" s="24" t="s">
        <v>83</v>
      </c>
      <c r="AY158" s="24" t="s">
        <v>200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24" t="s">
        <v>81</v>
      </c>
      <c r="BK158" s="247">
        <f>ROUND(I158*H158,2)</f>
        <v>0</v>
      </c>
      <c r="BL158" s="24" t="s">
        <v>207</v>
      </c>
      <c r="BM158" s="24" t="s">
        <v>341</v>
      </c>
    </row>
    <row r="159" s="1" customFormat="1" ht="16.5" customHeight="1">
      <c r="B159" s="46"/>
      <c r="C159" s="236" t="s">
        <v>348</v>
      </c>
      <c r="D159" s="236" t="s">
        <v>202</v>
      </c>
      <c r="E159" s="237" t="s">
        <v>232</v>
      </c>
      <c r="F159" s="238" t="s">
        <v>233</v>
      </c>
      <c r="G159" s="239" t="s">
        <v>205</v>
      </c>
      <c r="H159" s="240">
        <v>6.0800000000000001</v>
      </c>
      <c r="I159" s="241"/>
      <c r="J159" s="242">
        <f>ROUND(I159*H159,2)</f>
        <v>0</v>
      </c>
      <c r="K159" s="238" t="s">
        <v>206</v>
      </c>
      <c r="L159" s="72"/>
      <c r="M159" s="243" t="s">
        <v>21</v>
      </c>
      <c r="N159" s="244" t="s">
        <v>45</v>
      </c>
      <c r="O159" s="47"/>
      <c r="P159" s="245">
        <f>O159*H159</f>
        <v>0</v>
      </c>
      <c r="Q159" s="245">
        <v>0</v>
      </c>
      <c r="R159" s="245">
        <f>Q159*H159</f>
        <v>0</v>
      </c>
      <c r="S159" s="245">
        <v>0</v>
      </c>
      <c r="T159" s="246">
        <f>S159*H159</f>
        <v>0</v>
      </c>
      <c r="AR159" s="24" t="s">
        <v>207</v>
      </c>
      <c r="AT159" s="24" t="s">
        <v>202</v>
      </c>
      <c r="AU159" s="24" t="s">
        <v>83</v>
      </c>
      <c r="AY159" s="24" t="s">
        <v>200</v>
      </c>
      <c r="BE159" s="247">
        <f>IF(N159="základní",J159,0)</f>
        <v>0</v>
      </c>
      <c r="BF159" s="247">
        <f>IF(N159="snížená",J159,0)</f>
        <v>0</v>
      </c>
      <c r="BG159" s="247">
        <f>IF(N159="zákl. přenesená",J159,0)</f>
        <v>0</v>
      </c>
      <c r="BH159" s="247">
        <f>IF(N159="sníž. přenesená",J159,0)</f>
        <v>0</v>
      </c>
      <c r="BI159" s="247">
        <f>IF(N159="nulová",J159,0)</f>
        <v>0</v>
      </c>
      <c r="BJ159" s="24" t="s">
        <v>81</v>
      </c>
      <c r="BK159" s="247">
        <f>ROUND(I159*H159,2)</f>
        <v>0</v>
      </c>
      <c r="BL159" s="24" t="s">
        <v>207</v>
      </c>
      <c r="BM159" s="24" t="s">
        <v>346</v>
      </c>
    </row>
    <row r="160" s="1" customFormat="1" ht="16.5" customHeight="1">
      <c r="B160" s="46"/>
      <c r="C160" s="236" t="s">
        <v>289</v>
      </c>
      <c r="D160" s="236" t="s">
        <v>202</v>
      </c>
      <c r="E160" s="237" t="s">
        <v>272</v>
      </c>
      <c r="F160" s="238" t="s">
        <v>273</v>
      </c>
      <c r="G160" s="239" t="s">
        <v>274</v>
      </c>
      <c r="H160" s="240">
        <v>3.782</v>
      </c>
      <c r="I160" s="241"/>
      <c r="J160" s="242">
        <f>ROUND(I160*H160,2)</f>
        <v>0</v>
      </c>
      <c r="K160" s="238" t="s">
        <v>206</v>
      </c>
      <c r="L160" s="72"/>
      <c r="M160" s="243" t="s">
        <v>21</v>
      </c>
      <c r="N160" s="244" t="s">
        <v>45</v>
      </c>
      <c r="O160" s="47"/>
      <c r="P160" s="245">
        <f>O160*H160</f>
        <v>0</v>
      </c>
      <c r="Q160" s="245">
        <v>0</v>
      </c>
      <c r="R160" s="245">
        <f>Q160*H160</f>
        <v>0</v>
      </c>
      <c r="S160" s="245">
        <v>0</v>
      </c>
      <c r="T160" s="246">
        <f>S160*H160</f>
        <v>0</v>
      </c>
      <c r="AR160" s="24" t="s">
        <v>207</v>
      </c>
      <c r="AT160" s="24" t="s">
        <v>202</v>
      </c>
      <c r="AU160" s="24" t="s">
        <v>83</v>
      </c>
      <c r="AY160" s="24" t="s">
        <v>200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24" t="s">
        <v>81</v>
      </c>
      <c r="BK160" s="247">
        <f>ROUND(I160*H160,2)</f>
        <v>0</v>
      </c>
      <c r="BL160" s="24" t="s">
        <v>207</v>
      </c>
      <c r="BM160" s="24" t="s">
        <v>351</v>
      </c>
    </row>
    <row r="161" s="11" customFormat="1" ht="29.88" customHeight="1">
      <c r="B161" s="220"/>
      <c r="C161" s="221"/>
      <c r="D161" s="222" t="s">
        <v>73</v>
      </c>
      <c r="E161" s="234" t="s">
        <v>357</v>
      </c>
      <c r="F161" s="234" t="s">
        <v>358</v>
      </c>
      <c r="G161" s="221"/>
      <c r="H161" s="221"/>
      <c r="I161" s="224"/>
      <c r="J161" s="235">
        <f>BK161</f>
        <v>0</v>
      </c>
      <c r="K161" s="221"/>
      <c r="L161" s="226"/>
      <c r="M161" s="227"/>
      <c r="N161" s="228"/>
      <c r="O161" s="228"/>
      <c r="P161" s="229">
        <f>SUM(P162:P166)</f>
        <v>0</v>
      </c>
      <c r="Q161" s="228"/>
      <c r="R161" s="229">
        <f>SUM(R162:R166)</f>
        <v>0</v>
      </c>
      <c r="S161" s="228"/>
      <c r="T161" s="230">
        <f>SUM(T162:T166)</f>
        <v>0</v>
      </c>
      <c r="AR161" s="231" t="s">
        <v>81</v>
      </c>
      <c r="AT161" s="232" t="s">
        <v>73</v>
      </c>
      <c r="AU161" s="232" t="s">
        <v>81</v>
      </c>
      <c r="AY161" s="231" t="s">
        <v>200</v>
      </c>
      <c r="BK161" s="233">
        <f>SUM(BK162:BK166)</f>
        <v>0</v>
      </c>
    </row>
    <row r="162" s="1" customFormat="1" ht="16.5" customHeight="1">
      <c r="B162" s="46"/>
      <c r="C162" s="236" t="s">
        <v>354</v>
      </c>
      <c r="D162" s="236" t="s">
        <v>202</v>
      </c>
      <c r="E162" s="237" t="s">
        <v>359</v>
      </c>
      <c r="F162" s="238" t="s">
        <v>360</v>
      </c>
      <c r="G162" s="239" t="s">
        <v>322</v>
      </c>
      <c r="H162" s="240">
        <v>11</v>
      </c>
      <c r="I162" s="241"/>
      <c r="J162" s="242">
        <f>ROUND(I162*H162,2)</f>
        <v>0</v>
      </c>
      <c r="K162" s="238" t="s">
        <v>206</v>
      </c>
      <c r="L162" s="72"/>
      <c r="M162" s="243" t="s">
        <v>21</v>
      </c>
      <c r="N162" s="244" t="s">
        <v>45</v>
      </c>
      <c r="O162" s="47"/>
      <c r="P162" s="245">
        <f>O162*H162</f>
        <v>0</v>
      </c>
      <c r="Q162" s="245">
        <v>0</v>
      </c>
      <c r="R162" s="245">
        <f>Q162*H162</f>
        <v>0</v>
      </c>
      <c r="S162" s="245">
        <v>0</v>
      </c>
      <c r="T162" s="246">
        <f>S162*H162</f>
        <v>0</v>
      </c>
      <c r="AR162" s="24" t="s">
        <v>207</v>
      </c>
      <c r="AT162" s="24" t="s">
        <v>202</v>
      </c>
      <c r="AU162" s="24" t="s">
        <v>83</v>
      </c>
      <c r="AY162" s="24" t="s">
        <v>200</v>
      </c>
      <c r="BE162" s="247">
        <f>IF(N162="základní",J162,0)</f>
        <v>0</v>
      </c>
      <c r="BF162" s="247">
        <f>IF(N162="snížená",J162,0)</f>
        <v>0</v>
      </c>
      <c r="BG162" s="247">
        <f>IF(N162="zákl. přenesená",J162,0)</f>
        <v>0</v>
      </c>
      <c r="BH162" s="247">
        <f>IF(N162="sníž. přenesená",J162,0)</f>
        <v>0</v>
      </c>
      <c r="BI162" s="247">
        <f>IF(N162="nulová",J162,0)</f>
        <v>0</v>
      </c>
      <c r="BJ162" s="24" t="s">
        <v>81</v>
      </c>
      <c r="BK162" s="247">
        <f>ROUND(I162*H162,2)</f>
        <v>0</v>
      </c>
      <c r="BL162" s="24" t="s">
        <v>207</v>
      </c>
      <c r="BM162" s="24" t="s">
        <v>353</v>
      </c>
    </row>
    <row r="163" s="1" customFormat="1" ht="25.5" customHeight="1">
      <c r="B163" s="46"/>
      <c r="C163" s="271" t="s">
        <v>292</v>
      </c>
      <c r="D163" s="271" t="s">
        <v>260</v>
      </c>
      <c r="E163" s="272" t="s">
        <v>362</v>
      </c>
      <c r="F163" s="273" t="s">
        <v>2207</v>
      </c>
      <c r="G163" s="274" t="s">
        <v>322</v>
      </c>
      <c r="H163" s="275">
        <v>11</v>
      </c>
      <c r="I163" s="276"/>
      <c r="J163" s="277">
        <f>ROUND(I163*H163,2)</f>
        <v>0</v>
      </c>
      <c r="K163" s="273" t="s">
        <v>206</v>
      </c>
      <c r="L163" s="278"/>
      <c r="M163" s="279" t="s">
        <v>21</v>
      </c>
      <c r="N163" s="280" t="s">
        <v>45</v>
      </c>
      <c r="O163" s="47"/>
      <c r="P163" s="245">
        <f>O163*H163</f>
        <v>0</v>
      </c>
      <c r="Q163" s="245">
        <v>0</v>
      </c>
      <c r="R163" s="245">
        <f>Q163*H163</f>
        <v>0</v>
      </c>
      <c r="S163" s="245">
        <v>0</v>
      </c>
      <c r="T163" s="246">
        <f>S163*H163</f>
        <v>0</v>
      </c>
      <c r="AR163" s="24" t="s">
        <v>216</v>
      </c>
      <c r="AT163" s="24" t="s">
        <v>260</v>
      </c>
      <c r="AU163" s="24" t="s">
        <v>83</v>
      </c>
      <c r="AY163" s="24" t="s">
        <v>200</v>
      </c>
      <c r="BE163" s="247">
        <f>IF(N163="základní",J163,0)</f>
        <v>0</v>
      </c>
      <c r="BF163" s="247">
        <f>IF(N163="snížená",J163,0)</f>
        <v>0</v>
      </c>
      <c r="BG163" s="247">
        <f>IF(N163="zákl. přenesená",J163,0)</f>
        <v>0</v>
      </c>
      <c r="BH163" s="247">
        <f>IF(N163="sníž. přenesená",J163,0)</f>
        <v>0</v>
      </c>
      <c r="BI163" s="247">
        <f>IF(N163="nulová",J163,0)</f>
        <v>0</v>
      </c>
      <c r="BJ163" s="24" t="s">
        <v>81</v>
      </c>
      <c r="BK163" s="247">
        <f>ROUND(I163*H163,2)</f>
        <v>0</v>
      </c>
      <c r="BL163" s="24" t="s">
        <v>207</v>
      </c>
      <c r="BM163" s="24" t="s">
        <v>355</v>
      </c>
    </row>
    <row r="164" s="1" customFormat="1" ht="16.5" customHeight="1">
      <c r="B164" s="46"/>
      <c r="C164" s="236" t="s">
        <v>245</v>
      </c>
      <c r="D164" s="236" t="s">
        <v>202</v>
      </c>
      <c r="E164" s="237" t="s">
        <v>365</v>
      </c>
      <c r="F164" s="238" t="s">
        <v>366</v>
      </c>
      <c r="G164" s="239" t="s">
        <v>322</v>
      </c>
      <c r="H164" s="240">
        <v>1</v>
      </c>
      <c r="I164" s="241"/>
      <c r="J164" s="242">
        <f>ROUND(I164*H164,2)</f>
        <v>0</v>
      </c>
      <c r="K164" s="238" t="s">
        <v>1619</v>
      </c>
      <c r="L164" s="72"/>
      <c r="M164" s="243" t="s">
        <v>21</v>
      </c>
      <c r="N164" s="244" t="s">
        <v>45</v>
      </c>
      <c r="O164" s="47"/>
      <c r="P164" s="245">
        <f>O164*H164</f>
        <v>0</v>
      </c>
      <c r="Q164" s="245">
        <v>0</v>
      </c>
      <c r="R164" s="245">
        <f>Q164*H164</f>
        <v>0</v>
      </c>
      <c r="S164" s="245">
        <v>0</v>
      </c>
      <c r="T164" s="246">
        <f>S164*H164</f>
        <v>0</v>
      </c>
      <c r="AR164" s="24" t="s">
        <v>207</v>
      </c>
      <c r="AT164" s="24" t="s">
        <v>202</v>
      </c>
      <c r="AU164" s="24" t="s">
        <v>83</v>
      </c>
      <c r="AY164" s="24" t="s">
        <v>200</v>
      </c>
      <c r="BE164" s="247">
        <f>IF(N164="základní",J164,0)</f>
        <v>0</v>
      </c>
      <c r="BF164" s="247">
        <f>IF(N164="snížená",J164,0)</f>
        <v>0</v>
      </c>
      <c r="BG164" s="247">
        <f>IF(N164="zákl. přenesená",J164,0)</f>
        <v>0</v>
      </c>
      <c r="BH164" s="247">
        <f>IF(N164="sníž. přenesená",J164,0)</f>
        <v>0</v>
      </c>
      <c r="BI164" s="247">
        <f>IF(N164="nulová",J164,0)</f>
        <v>0</v>
      </c>
      <c r="BJ164" s="24" t="s">
        <v>81</v>
      </c>
      <c r="BK164" s="247">
        <f>ROUND(I164*H164,2)</f>
        <v>0</v>
      </c>
      <c r="BL164" s="24" t="s">
        <v>207</v>
      </c>
      <c r="BM164" s="24" t="s">
        <v>356</v>
      </c>
    </row>
    <row r="165" s="1" customFormat="1" ht="16.5" customHeight="1">
      <c r="B165" s="46"/>
      <c r="C165" s="271" t="s">
        <v>293</v>
      </c>
      <c r="D165" s="271" t="s">
        <v>260</v>
      </c>
      <c r="E165" s="272" t="s">
        <v>368</v>
      </c>
      <c r="F165" s="273" t="s">
        <v>369</v>
      </c>
      <c r="G165" s="274" t="s">
        <v>322</v>
      </c>
      <c r="H165" s="275">
        <v>1</v>
      </c>
      <c r="I165" s="276"/>
      <c r="J165" s="277">
        <f>ROUND(I165*H165,2)</f>
        <v>0</v>
      </c>
      <c r="K165" s="273" t="s">
        <v>1619</v>
      </c>
      <c r="L165" s="278"/>
      <c r="M165" s="279" t="s">
        <v>21</v>
      </c>
      <c r="N165" s="280" t="s">
        <v>45</v>
      </c>
      <c r="O165" s="47"/>
      <c r="P165" s="245">
        <f>O165*H165</f>
        <v>0</v>
      </c>
      <c r="Q165" s="245">
        <v>0</v>
      </c>
      <c r="R165" s="245">
        <f>Q165*H165</f>
        <v>0</v>
      </c>
      <c r="S165" s="245">
        <v>0</v>
      </c>
      <c r="T165" s="246">
        <f>S165*H165</f>
        <v>0</v>
      </c>
      <c r="AR165" s="24" t="s">
        <v>216</v>
      </c>
      <c r="AT165" s="24" t="s">
        <v>260</v>
      </c>
      <c r="AU165" s="24" t="s">
        <v>83</v>
      </c>
      <c r="AY165" s="24" t="s">
        <v>200</v>
      </c>
      <c r="BE165" s="247">
        <f>IF(N165="základní",J165,0)</f>
        <v>0</v>
      </c>
      <c r="BF165" s="247">
        <f>IF(N165="snížená",J165,0)</f>
        <v>0</v>
      </c>
      <c r="BG165" s="247">
        <f>IF(N165="zákl. přenesená",J165,0)</f>
        <v>0</v>
      </c>
      <c r="BH165" s="247">
        <f>IF(N165="sníž. přenesená",J165,0)</f>
        <v>0</v>
      </c>
      <c r="BI165" s="247">
        <f>IF(N165="nulová",J165,0)</f>
        <v>0</v>
      </c>
      <c r="BJ165" s="24" t="s">
        <v>81</v>
      </c>
      <c r="BK165" s="247">
        <f>ROUND(I165*H165,2)</f>
        <v>0</v>
      </c>
      <c r="BL165" s="24" t="s">
        <v>207</v>
      </c>
      <c r="BM165" s="24" t="s">
        <v>361</v>
      </c>
    </row>
    <row r="166" s="1" customFormat="1" ht="16.5" customHeight="1">
      <c r="B166" s="46"/>
      <c r="C166" s="236" t="s">
        <v>371</v>
      </c>
      <c r="D166" s="236" t="s">
        <v>202</v>
      </c>
      <c r="E166" s="237" t="s">
        <v>272</v>
      </c>
      <c r="F166" s="238" t="s">
        <v>273</v>
      </c>
      <c r="G166" s="239" t="s">
        <v>274</v>
      </c>
      <c r="H166" s="240">
        <v>6.9020000000000001</v>
      </c>
      <c r="I166" s="241"/>
      <c r="J166" s="242">
        <f>ROUND(I166*H166,2)</f>
        <v>0</v>
      </c>
      <c r="K166" s="238" t="s">
        <v>206</v>
      </c>
      <c r="L166" s="72"/>
      <c r="M166" s="243" t="s">
        <v>21</v>
      </c>
      <c r="N166" s="244" t="s">
        <v>45</v>
      </c>
      <c r="O166" s="47"/>
      <c r="P166" s="245">
        <f>O166*H166</f>
        <v>0</v>
      </c>
      <c r="Q166" s="245">
        <v>0</v>
      </c>
      <c r="R166" s="245">
        <f>Q166*H166</f>
        <v>0</v>
      </c>
      <c r="S166" s="245">
        <v>0</v>
      </c>
      <c r="T166" s="246">
        <f>S166*H166</f>
        <v>0</v>
      </c>
      <c r="AR166" s="24" t="s">
        <v>207</v>
      </c>
      <c r="AT166" s="24" t="s">
        <v>202</v>
      </c>
      <c r="AU166" s="24" t="s">
        <v>83</v>
      </c>
      <c r="AY166" s="24" t="s">
        <v>200</v>
      </c>
      <c r="BE166" s="247">
        <f>IF(N166="základní",J166,0)</f>
        <v>0</v>
      </c>
      <c r="BF166" s="247">
        <f>IF(N166="snížená",J166,0)</f>
        <v>0</v>
      </c>
      <c r="BG166" s="247">
        <f>IF(N166="zákl. přenesená",J166,0)</f>
        <v>0</v>
      </c>
      <c r="BH166" s="247">
        <f>IF(N166="sníž. přenesená",J166,0)</f>
        <v>0</v>
      </c>
      <c r="BI166" s="247">
        <f>IF(N166="nulová",J166,0)</f>
        <v>0</v>
      </c>
      <c r="BJ166" s="24" t="s">
        <v>81</v>
      </c>
      <c r="BK166" s="247">
        <f>ROUND(I166*H166,2)</f>
        <v>0</v>
      </c>
      <c r="BL166" s="24" t="s">
        <v>207</v>
      </c>
      <c r="BM166" s="24" t="s">
        <v>364</v>
      </c>
    </row>
    <row r="167" s="11" customFormat="1" ht="29.88" customHeight="1">
      <c r="B167" s="220"/>
      <c r="C167" s="221"/>
      <c r="D167" s="222" t="s">
        <v>73</v>
      </c>
      <c r="E167" s="234" t="s">
        <v>373</v>
      </c>
      <c r="F167" s="234" t="s">
        <v>2208</v>
      </c>
      <c r="G167" s="221"/>
      <c r="H167" s="221"/>
      <c r="I167" s="224"/>
      <c r="J167" s="235">
        <f>BK167</f>
        <v>0</v>
      </c>
      <c r="K167" s="221"/>
      <c r="L167" s="226"/>
      <c r="M167" s="227"/>
      <c r="N167" s="228"/>
      <c r="O167" s="228"/>
      <c r="P167" s="229">
        <f>SUM(P168:P172)</f>
        <v>0</v>
      </c>
      <c r="Q167" s="228"/>
      <c r="R167" s="229">
        <f>SUM(R168:R172)</f>
        <v>0</v>
      </c>
      <c r="S167" s="228"/>
      <c r="T167" s="230">
        <f>SUM(T168:T172)</f>
        <v>0</v>
      </c>
      <c r="AR167" s="231" t="s">
        <v>81</v>
      </c>
      <c r="AT167" s="232" t="s">
        <v>73</v>
      </c>
      <c r="AU167" s="232" t="s">
        <v>81</v>
      </c>
      <c r="AY167" s="231" t="s">
        <v>200</v>
      </c>
      <c r="BK167" s="233">
        <f>SUM(BK168:BK172)</f>
        <v>0</v>
      </c>
    </row>
    <row r="168" s="1" customFormat="1" ht="16.5" customHeight="1">
      <c r="B168" s="46"/>
      <c r="C168" s="236" t="s">
        <v>296</v>
      </c>
      <c r="D168" s="236" t="s">
        <v>202</v>
      </c>
      <c r="E168" s="237" t="s">
        <v>2209</v>
      </c>
      <c r="F168" s="238" t="s">
        <v>2210</v>
      </c>
      <c r="G168" s="239" t="s">
        <v>322</v>
      </c>
      <c r="H168" s="240">
        <v>2</v>
      </c>
      <c r="I168" s="241"/>
      <c r="J168" s="242">
        <f>ROUND(I168*H168,2)</f>
        <v>0</v>
      </c>
      <c r="K168" s="238" t="s">
        <v>1619</v>
      </c>
      <c r="L168" s="72"/>
      <c r="M168" s="243" t="s">
        <v>21</v>
      </c>
      <c r="N168" s="244" t="s">
        <v>45</v>
      </c>
      <c r="O168" s="47"/>
      <c r="P168" s="245">
        <f>O168*H168</f>
        <v>0</v>
      </c>
      <c r="Q168" s="245">
        <v>0</v>
      </c>
      <c r="R168" s="245">
        <f>Q168*H168</f>
        <v>0</v>
      </c>
      <c r="S168" s="245">
        <v>0</v>
      </c>
      <c r="T168" s="246">
        <f>S168*H168</f>
        <v>0</v>
      </c>
      <c r="AR168" s="24" t="s">
        <v>207</v>
      </c>
      <c r="AT168" s="24" t="s">
        <v>202</v>
      </c>
      <c r="AU168" s="24" t="s">
        <v>83</v>
      </c>
      <c r="AY168" s="24" t="s">
        <v>200</v>
      </c>
      <c r="BE168" s="247">
        <f>IF(N168="základní",J168,0)</f>
        <v>0</v>
      </c>
      <c r="BF168" s="247">
        <f>IF(N168="snížená",J168,0)</f>
        <v>0</v>
      </c>
      <c r="BG168" s="247">
        <f>IF(N168="zákl. přenesená",J168,0)</f>
        <v>0</v>
      </c>
      <c r="BH168" s="247">
        <f>IF(N168="sníž. přenesená",J168,0)</f>
        <v>0</v>
      </c>
      <c r="BI168" s="247">
        <f>IF(N168="nulová",J168,0)</f>
        <v>0</v>
      </c>
      <c r="BJ168" s="24" t="s">
        <v>81</v>
      </c>
      <c r="BK168" s="247">
        <f>ROUND(I168*H168,2)</f>
        <v>0</v>
      </c>
      <c r="BL168" s="24" t="s">
        <v>207</v>
      </c>
      <c r="BM168" s="24" t="s">
        <v>367</v>
      </c>
    </row>
    <row r="169" s="1" customFormat="1" ht="16.5" customHeight="1">
      <c r="B169" s="46"/>
      <c r="C169" s="271" t="s">
        <v>383</v>
      </c>
      <c r="D169" s="271" t="s">
        <v>260</v>
      </c>
      <c r="E169" s="272" t="s">
        <v>2211</v>
      </c>
      <c r="F169" s="273" t="s">
        <v>2212</v>
      </c>
      <c r="G169" s="274" t="s">
        <v>322</v>
      </c>
      <c r="H169" s="275">
        <v>2</v>
      </c>
      <c r="I169" s="276"/>
      <c r="J169" s="277">
        <f>ROUND(I169*H169,2)</f>
        <v>0</v>
      </c>
      <c r="K169" s="273" t="s">
        <v>1619</v>
      </c>
      <c r="L169" s="278"/>
      <c r="M169" s="279" t="s">
        <v>21</v>
      </c>
      <c r="N169" s="280" t="s">
        <v>45</v>
      </c>
      <c r="O169" s="47"/>
      <c r="P169" s="245">
        <f>O169*H169</f>
        <v>0</v>
      </c>
      <c r="Q169" s="245">
        <v>0</v>
      </c>
      <c r="R169" s="245">
        <f>Q169*H169</f>
        <v>0</v>
      </c>
      <c r="S169" s="245">
        <v>0</v>
      </c>
      <c r="T169" s="246">
        <f>S169*H169</f>
        <v>0</v>
      </c>
      <c r="AR169" s="24" t="s">
        <v>216</v>
      </c>
      <c r="AT169" s="24" t="s">
        <v>260</v>
      </c>
      <c r="AU169" s="24" t="s">
        <v>83</v>
      </c>
      <c r="AY169" s="24" t="s">
        <v>200</v>
      </c>
      <c r="BE169" s="247">
        <f>IF(N169="základní",J169,0)</f>
        <v>0</v>
      </c>
      <c r="BF169" s="247">
        <f>IF(N169="snížená",J169,0)</f>
        <v>0</v>
      </c>
      <c r="BG169" s="247">
        <f>IF(N169="zákl. přenesená",J169,0)</f>
        <v>0</v>
      </c>
      <c r="BH169" s="247">
        <f>IF(N169="sníž. přenesená",J169,0)</f>
        <v>0</v>
      </c>
      <c r="BI169" s="247">
        <f>IF(N169="nulová",J169,0)</f>
        <v>0</v>
      </c>
      <c r="BJ169" s="24" t="s">
        <v>81</v>
      </c>
      <c r="BK169" s="247">
        <f>ROUND(I169*H169,2)</f>
        <v>0</v>
      </c>
      <c r="BL169" s="24" t="s">
        <v>207</v>
      </c>
      <c r="BM169" s="24" t="s">
        <v>370</v>
      </c>
    </row>
    <row r="170" s="1" customFormat="1" ht="16.5" customHeight="1">
      <c r="B170" s="46"/>
      <c r="C170" s="236" t="s">
        <v>302</v>
      </c>
      <c r="D170" s="236" t="s">
        <v>202</v>
      </c>
      <c r="E170" s="237" t="s">
        <v>2213</v>
      </c>
      <c r="F170" s="238" t="s">
        <v>2214</v>
      </c>
      <c r="G170" s="239" t="s">
        <v>322</v>
      </c>
      <c r="H170" s="240">
        <v>2</v>
      </c>
      <c r="I170" s="241"/>
      <c r="J170" s="242">
        <f>ROUND(I170*H170,2)</f>
        <v>0</v>
      </c>
      <c r="K170" s="238" t="s">
        <v>1619</v>
      </c>
      <c r="L170" s="72"/>
      <c r="M170" s="243" t="s">
        <v>21</v>
      </c>
      <c r="N170" s="244" t="s">
        <v>45</v>
      </c>
      <c r="O170" s="47"/>
      <c r="P170" s="245">
        <f>O170*H170</f>
        <v>0</v>
      </c>
      <c r="Q170" s="245">
        <v>0</v>
      </c>
      <c r="R170" s="245">
        <f>Q170*H170</f>
        <v>0</v>
      </c>
      <c r="S170" s="245">
        <v>0</v>
      </c>
      <c r="T170" s="246">
        <f>S170*H170</f>
        <v>0</v>
      </c>
      <c r="AR170" s="24" t="s">
        <v>207</v>
      </c>
      <c r="AT170" s="24" t="s">
        <v>202</v>
      </c>
      <c r="AU170" s="24" t="s">
        <v>83</v>
      </c>
      <c r="AY170" s="24" t="s">
        <v>200</v>
      </c>
      <c r="BE170" s="247">
        <f>IF(N170="základní",J170,0)</f>
        <v>0</v>
      </c>
      <c r="BF170" s="247">
        <f>IF(N170="snížená",J170,0)</f>
        <v>0</v>
      </c>
      <c r="BG170" s="247">
        <f>IF(N170="zákl. přenesená",J170,0)</f>
        <v>0</v>
      </c>
      <c r="BH170" s="247">
        <f>IF(N170="sníž. přenesená",J170,0)</f>
        <v>0</v>
      </c>
      <c r="BI170" s="247">
        <f>IF(N170="nulová",J170,0)</f>
        <v>0</v>
      </c>
      <c r="BJ170" s="24" t="s">
        <v>81</v>
      </c>
      <c r="BK170" s="247">
        <f>ROUND(I170*H170,2)</f>
        <v>0</v>
      </c>
      <c r="BL170" s="24" t="s">
        <v>207</v>
      </c>
      <c r="BM170" s="24" t="s">
        <v>372</v>
      </c>
    </row>
    <row r="171" s="1" customFormat="1" ht="16.5" customHeight="1">
      <c r="B171" s="46"/>
      <c r="C171" s="271" t="s">
        <v>396</v>
      </c>
      <c r="D171" s="271" t="s">
        <v>260</v>
      </c>
      <c r="E171" s="272" t="s">
        <v>2215</v>
      </c>
      <c r="F171" s="273" t="s">
        <v>2216</v>
      </c>
      <c r="G171" s="274" t="s">
        <v>322</v>
      </c>
      <c r="H171" s="275">
        <v>2</v>
      </c>
      <c r="I171" s="276"/>
      <c r="J171" s="277">
        <f>ROUND(I171*H171,2)</f>
        <v>0</v>
      </c>
      <c r="K171" s="273" t="s">
        <v>1619</v>
      </c>
      <c r="L171" s="278"/>
      <c r="M171" s="279" t="s">
        <v>21</v>
      </c>
      <c r="N171" s="280" t="s">
        <v>45</v>
      </c>
      <c r="O171" s="47"/>
      <c r="P171" s="245">
        <f>O171*H171</f>
        <v>0</v>
      </c>
      <c r="Q171" s="245">
        <v>0</v>
      </c>
      <c r="R171" s="245">
        <f>Q171*H171</f>
        <v>0</v>
      </c>
      <c r="S171" s="245">
        <v>0</v>
      </c>
      <c r="T171" s="246">
        <f>S171*H171</f>
        <v>0</v>
      </c>
      <c r="AR171" s="24" t="s">
        <v>216</v>
      </c>
      <c r="AT171" s="24" t="s">
        <v>260</v>
      </c>
      <c r="AU171" s="24" t="s">
        <v>83</v>
      </c>
      <c r="AY171" s="24" t="s">
        <v>200</v>
      </c>
      <c r="BE171" s="247">
        <f>IF(N171="základní",J171,0)</f>
        <v>0</v>
      </c>
      <c r="BF171" s="247">
        <f>IF(N171="snížená",J171,0)</f>
        <v>0</v>
      </c>
      <c r="BG171" s="247">
        <f>IF(N171="zákl. přenesená",J171,0)</f>
        <v>0</v>
      </c>
      <c r="BH171" s="247">
        <f>IF(N171="sníž. přenesená",J171,0)</f>
        <v>0</v>
      </c>
      <c r="BI171" s="247">
        <f>IF(N171="nulová",J171,0)</f>
        <v>0</v>
      </c>
      <c r="BJ171" s="24" t="s">
        <v>81</v>
      </c>
      <c r="BK171" s="247">
        <f>ROUND(I171*H171,2)</f>
        <v>0</v>
      </c>
      <c r="BL171" s="24" t="s">
        <v>207</v>
      </c>
      <c r="BM171" s="24" t="s">
        <v>377</v>
      </c>
    </row>
    <row r="172" s="1" customFormat="1" ht="16.5" customHeight="1">
      <c r="B172" s="46"/>
      <c r="C172" s="236" t="s">
        <v>306</v>
      </c>
      <c r="D172" s="236" t="s">
        <v>202</v>
      </c>
      <c r="E172" s="237" t="s">
        <v>272</v>
      </c>
      <c r="F172" s="238" t="s">
        <v>273</v>
      </c>
      <c r="G172" s="239" t="s">
        <v>274</v>
      </c>
      <c r="H172" s="240">
        <v>32.457000000000001</v>
      </c>
      <c r="I172" s="241"/>
      <c r="J172" s="242">
        <f>ROUND(I172*H172,2)</f>
        <v>0</v>
      </c>
      <c r="K172" s="238" t="s">
        <v>206</v>
      </c>
      <c r="L172" s="72"/>
      <c r="M172" s="243" t="s">
        <v>21</v>
      </c>
      <c r="N172" s="244" t="s">
        <v>45</v>
      </c>
      <c r="O172" s="47"/>
      <c r="P172" s="245">
        <f>O172*H172</f>
        <v>0</v>
      </c>
      <c r="Q172" s="245">
        <v>0</v>
      </c>
      <c r="R172" s="245">
        <f>Q172*H172</f>
        <v>0</v>
      </c>
      <c r="S172" s="245">
        <v>0</v>
      </c>
      <c r="T172" s="246">
        <f>S172*H172</f>
        <v>0</v>
      </c>
      <c r="AR172" s="24" t="s">
        <v>207</v>
      </c>
      <c r="AT172" s="24" t="s">
        <v>202</v>
      </c>
      <c r="AU172" s="24" t="s">
        <v>83</v>
      </c>
      <c r="AY172" s="24" t="s">
        <v>200</v>
      </c>
      <c r="BE172" s="247">
        <f>IF(N172="základní",J172,0)</f>
        <v>0</v>
      </c>
      <c r="BF172" s="247">
        <f>IF(N172="snížená",J172,0)</f>
        <v>0</v>
      </c>
      <c r="BG172" s="247">
        <f>IF(N172="zákl. přenesená",J172,0)</f>
        <v>0</v>
      </c>
      <c r="BH172" s="247">
        <f>IF(N172="sníž. přenesená",J172,0)</f>
        <v>0</v>
      </c>
      <c r="BI172" s="247">
        <f>IF(N172="nulová",J172,0)</f>
        <v>0</v>
      </c>
      <c r="BJ172" s="24" t="s">
        <v>81</v>
      </c>
      <c r="BK172" s="247">
        <f>ROUND(I172*H172,2)</f>
        <v>0</v>
      </c>
      <c r="BL172" s="24" t="s">
        <v>207</v>
      </c>
      <c r="BM172" s="24" t="s">
        <v>378</v>
      </c>
    </row>
    <row r="173" s="11" customFormat="1" ht="29.88" customHeight="1">
      <c r="B173" s="220"/>
      <c r="C173" s="221"/>
      <c r="D173" s="222" t="s">
        <v>73</v>
      </c>
      <c r="E173" s="234" t="s">
        <v>372</v>
      </c>
      <c r="F173" s="234" t="s">
        <v>379</v>
      </c>
      <c r="G173" s="221"/>
      <c r="H173" s="221"/>
      <c r="I173" s="224"/>
      <c r="J173" s="235">
        <f>BK173</f>
        <v>0</v>
      </c>
      <c r="K173" s="221"/>
      <c r="L173" s="226"/>
      <c r="M173" s="227"/>
      <c r="N173" s="228"/>
      <c r="O173" s="228"/>
      <c r="P173" s="229">
        <f>SUM(P174:P177)</f>
        <v>0</v>
      </c>
      <c r="Q173" s="228"/>
      <c r="R173" s="229">
        <f>SUM(R174:R177)</f>
        <v>0</v>
      </c>
      <c r="S173" s="228"/>
      <c r="T173" s="230">
        <f>SUM(T174:T177)</f>
        <v>0</v>
      </c>
      <c r="AR173" s="231" t="s">
        <v>81</v>
      </c>
      <c r="AT173" s="232" t="s">
        <v>73</v>
      </c>
      <c r="AU173" s="232" t="s">
        <v>81</v>
      </c>
      <c r="AY173" s="231" t="s">
        <v>200</v>
      </c>
      <c r="BK173" s="233">
        <f>SUM(BK174:BK177)</f>
        <v>0</v>
      </c>
    </row>
    <row r="174" s="1" customFormat="1" ht="16.5" customHeight="1">
      <c r="B174" s="46"/>
      <c r="C174" s="236" t="s">
        <v>403</v>
      </c>
      <c r="D174" s="236" t="s">
        <v>202</v>
      </c>
      <c r="E174" s="237" t="s">
        <v>380</v>
      </c>
      <c r="F174" s="238" t="s">
        <v>381</v>
      </c>
      <c r="G174" s="239" t="s">
        <v>249</v>
      </c>
      <c r="H174" s="240">
        <v>1.21</v>
      </c>
      <c r="I174" s="241"/>
      <c r="J174" s="242">
        <f>ROUND(I174*H174,2)</f>
        <v>0</v>
      </c>
      <c r="K174" s="238" t="s">
        <v>206</v>
      </c>
      <c r="L174" s="72"/>
      <c r="M174" s="243" t="s">
        <v>21</v>
      </c>
      <c r="N174" s="244" t="s">
        <v>45</v>
      </c>
      <c r="O174" s="47"/>
      <c r="P174" s="245">
        <f>O174*H174</f>
        <v>0</v>
      </c>
      <c r="Q174" s="245">
        <v>0</v>
      </c>
      <c r="R174" s="245">
        <f>Q174*H174</f>
        <v>0</v>
      </c>
      <c r="S174" s="245">
        <v>0</v>
      </c>
      <c r="T174" s="246">
        <f>S174*H174</f>
        <v>0</v>
      </c>
      <c r="AR174" s="24" t="s">
        <v>207</v>
      </c>
      <c r="AT174" s="24" t="s">
        <v>202</v>
      </c>
      <c r="AU174" s="24" t="s">
        <v>83</v>
      </c>
      <c r="AY174" s="24" t="s">
        <v>200</v>
      </c>
      <c r="BE174" s="247">
        <f>IF(N174="základní",J174,0)</f>
        <v>0</v>
      </c>
      <c r="BF174" s="247">
        <f>IF(N174="snížená",J174,0)</f>
        <v>0</v>
      </c>
      <c r="BG174" s="247">
        <f>IF(N174="zákl. přenesená",J174,0)</f>
        <v>0</v>
      </c>
      <c r="BH174" s="247">
        <f>IF(N174="sníž. přenesená",J174,0)</f>
        <v>0</v>
      </c>
      <c r="BI174" s="247">
        <f>IF(N174="nulová",J174,0)</f>
        <v>0</v>
      </c>
      <c r="BJ174" s="24" t="s">
        <v>81</v>
      </c>
      <c r="BK174" s="247">
        <f>ROUND(I174*H174,2)</f>
        <v>0</v>
      </c>
      <c r="BL174" s="24" t="s">
        <v>207</v>
      </c>
      <c r="BM174" s="24" t="s">
        <v>382</v>
      </c>
    </row>
    <row r="175" s="1" customFormat="1" ht="16.5" customHeight="1">
      <c r="B175" s="46"/>
      <c r="C175" s="236" t="s">
        <v>310</v>
      </c>
      <c r="D175" s="236" t="s">
        <v>202</v>
      </c>
      <c r="E175" s="237" t="s">
        <v>384</v>
      </c>
      <c r="F175" s="238" t="s">
        <v>385</v>
      </c>
      <c r="G175" s="239" t="s">
        <v>205</v>
      </c>
      <c r="H175" s="240">
        <v>6.0899999999999999</v>
      </c>
      <c r="I175" s="241"/>
      <c r="J175" s="242">
        <f>ROUND(I175*H175,2)</f>
        <v>0</v>
      </c>
      <c r="K175" s="238" t="s">
        <v>206</v>
      </c>
      <c r="L175" s="72"/>
      <c r="M175" s="243" t="s">
        <v>21</v>
      </c>
      <c r="N175" s="244" t="s">
        <v>45</v>
      </c>
      <c r="O175" s="47"/>
      <c r="P175" s="245">
        <f>O175*H175</f>
        <v>0</v>
      </c>
      <c r="Q175" s="245">
        <v>0</v>
      </c>
      <c r="R175" s="245">
        <f>Q175*H175</f>
        <v>0</v>
      </c>
      <c r="S175" s="245">
        <v>0</v>
      </c>
      <c r="T175" s="246">
        <f>S175*H175</f>
        <v>0</v>
      </c>
      <c r="AR175" s="24" t="s">
        <v>207</v>
      </c>
      <c r="AT175" s="24" t="s">
        <v>202</v>
      </c>
      <c r="AU175" s="24" t="s">
        <v>83</v>
      </c>
      <c r="AY175" s="24" t="s">
        <v>200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24" t="s">
        <v>81</v>
      </c>
      <c r="BK175" s="247">
        <f>ROUND(I175*H175,2)</f>
        <v>0</v>
      </c>
      <c r="BL175" s="24" t="s">
        <v>207</v>
      </c>
      <c r="BM175" s="24" t="s">
        <v>386</v>
      </c>
    </row>
    <row r="176" s="12" customFormat="1">
      <c r="B176" s="248"/>
      <c r="C176" s="249"/>
      <c r="D176" s="250" t="s">
        <v>235</v>
      </c>
      <c r="E176" s="251" t="s">
        <v>21</v>
      </c>
      <c r="F176" s="252" t="s">
        <v>2217</v>
      </c>
      <c r="G176" s="249"/>
      <c r="H176" s="253">
        <v>6.0899999999999999</v>
      </c>
      <c r="I176" s="254"/>
      <c r="J176" s="249"/>
      <c r="K176" s="249"/>
      <c r="L176" s="255"/>
      <c r="M176" s="256"/>
      <c r="N176" s="257"/>
      <c r="O176" s="257"/>
      <c r="P176" s="257"/>
      <c r="Q176" s="257"/>
      <c r="R176" s="257"/>
      <c r="S176" s="257"/>
      <c r="T176" s="258"/>
      <c r="AT176" s="259" t="s">
        <v>235</v>
      </c>
      <c r="AU176" s="259" t="s">
        <v>83</v>
      </c>
      <c r="AV176" s="12" t="s">
        <v>83</v>
      </c>
      <c r="AW176" s="12" t="s">
        <v>37</v>
      </c>
      <c r="AX176" s="12" t="s">
        <v>81</v>
      </c>
      <c r="AY176" s="259" t="s">
        <v>200</v>
      </c>
    </row>
    <row r="177" s="1" customFormat="1" ht="16.5" customHeight="1">
      <c r="B177" s="46"/>
      <c r="C177" s="236" t="s">
        <v>412</v>
      </c>
      <c r="D177" s="236" t="s">
        <v>202</v>
      </c>
      <c r="E177" s="237" t="s">
        <v>391</v>
      </c>
      <c r="F177" s="238" t="s">
        <v>392</v>
      </c>
      <c r="G177" s="239" t="s">
        <v>205</v>
      </c>
      <c r="H177" s="240">
        <v>6.0899999999999999</v>
      </c>
      <c r="I177" s="241"/>
      <c r="J177" s="242">
        <f>ROUND(I177*H177,2)</f>
        <v>0</v>
      </c>
      <c r="K177" s="238" t="s">
        <v>206</v>
      </c>
      <c r="L177" s="72"/>
      <c r="M177" s="243" t="s">
        <v>21</v>
      </c>
      <c r="N177" s="244" t="s">
        <v>45</v>
      </c>
      <c r="O177" s="47"/>
      <c r="P177" s="245">
        <f>O177*H177</f>
        <v>0</v>
      </c>
      <c r="Q177" s="245">
        <v>0</v>
      </c>
      <c r="R177" s="245">
        <f>Q177*H177</f>
        <v>0</v>
      </c>
      <c r="S177" s="245">
        <v>0</v>
      </c>
      <c r="T177" s="246">
        <f>S177*H177</f>
        <v>0</v>
      </c>
      <c r="AR177" s="24" t="s">
        <v>207</v>
      </c>
      <c r="AT177" s="24" t="s">
        <v>202</v>
      </c>
      <c r="AU177" s="24" t="s">
        <v>83</v>
      </c>
      <c r="AY177" s="24" t="s">
        <v>200</v>
      </c>
      <c r="BE177" s="247">
        <f>IF(N177="základní",J177,0)</f>
        <v>0</v>
      </c>
      <c r="BF177" s="247">
        <f>IF(N177="snížená",J177,0)</f>
        <v>0</v>
      </c>
      <c r="BG177" s="247">
        <f>IF(N177="zákl. přenesená",J177,0)</f>
        <v>0</v>
      </c>
      <c r="BH177" s="247">
        <f>IF(N177="sníž. přenesená",J177,0)</f>
        <v>0</v>
      </c>
      <c r="BI177" s="247">
        <f>IF(N177="nulová",J177,0)</f>
        <v>0</v>
      </c>
      <c r="BJ177" s="24" t="s">
        <v>81</v>
      </c>
      <c r="BK177" s="247">
        <f>ROUND(I177*H177,2)</f>
        <v>0</v>
      </c>
      <c r="BL177" s="24" t="s">
        <v>207</v>
      </c>
      <c r="BM177" s="24" t="s">
        <v>390</v>
      </c>
    </row>
    <row r="178" s="11" customFormat="1" ht="29.88" customHeight="1">
      <c r="B178" s="220"/>
      <c r="C178" s="221"/>
      <c r="D178" s="222" t="s">
        <v>73</v>
      </c>
      <c r="E178" s="234" t="s">
        <v>394</v>
      </c>
      <c r="F178" s="234" t="s">
        <v>395</v>
      </c>
      <c r="G178" s="221"/>
      <c r="H178" s="221"/>
      <c r="I178" s="224"/>
      <c r="J178" s="235">
        <f>BK178</f>
        <v>0</v>
      </c>
      <c r="K178" s="221"/>
      <c r="L178" s="226"/>
      <c r="M178" s="227"/>
      <c r="N178" s="228"/>
      <c r="O178" s="228"/>
      <c r="P178" s="229">
        <f>SUM(P179:P182)</f>
        <v>0</v>
      </c>
      <c r="Q178" s="228"/>
      <c r="R178" s="229">
        <f>SUM(R179:R182)</f>
        <v>0</v>
      </c>
      <c r="S178" s="228"/>
      <c r="T178" s="230">
        <f>SUM(T179:T182)</f>
        <v>0</v>
      </c>
      <c r="AR178" s="231" t="s">
        <v>81</v>
      </c>
      <c r="AT178" s="232" t="s">
        <v>73</v>
      </c>
      <c r="AU178" s="232" t="s">
        <v>81</v>
      </c>
      <c r="AY178" s="231" t="s">
        <v>200</v>
      </c>
      <c r="BK178" s="233">
        <f>SUM(BK179:BK182)</f>
        <v>0</v>
      </c>
    </row>
    <row r="179" s="1" customFormat="1" ht="25.5" customHeight="1">
      <c r="B179" s="46"/>
      <c r="C179" s="236" t="s">
        <v>311</v>
      </c>
      <c r="D179" s="236" t="s">
        <v>202</v>
      </c>
      <c r="E179" s="237" t="s">
        <v>397</v>
      </c>
      <c r="F179" s="238" t="s">
        <v>398</v>
      </c>
      <c r="G179" s="239" t="s">
        <v>274</v>
      </c>
      <c r="H179" s="240">
        <v>12.140000000000001</v>
      </c>
      <c r="I179" s="241"/>
      <c r="J179" s="242">
        <f>ROUND(I179*H179,2)</f>
        <v>0</v>
      </c>
      <c r="K179" s="238" t="s">
        <v>206</v>
      </c>
      <c r="L179" s="72"/>
      <c r="M179" s="243" t="s">
        <v>21</v>
      </c>
      <c r="N179" s="244" t="s">
        <v>45</v>
      </c>
      <c r="O179" s="47"/>
      <c r="P179" s="245">
        <f>O179*H179</f>
        <v>0</v>
      </c>
      <c r="Q179" s="245">
        <v>0</v>
      </c>
      <c r="R179" s="245">
        <f>Q179*H179</f>
        <v>0</v>
      </c>
      <c r="S179" s="245">
        <v>0</v>
      </c>
      <c r="T179" s="246">
        <f>S179*H179</f>
        <v>0</v>
      </c>
      <c r="AR179" s="24" t="s">
        <v>207</v>
      </c>
      <c r="AT179" s="24" t="s">
        <v>202</v>
      </c>
      <c r="AU179" s="24" t="s">
        <v>83</v>
      </c>
      <c r="AY179" s="24" t="s">
        <v>200</v>
      </c>
      <c r="BE179" s="247">
        <f>IF(N179="základní",J179,0)</f>
        <v>0</v>
      </c>
      <c r="BF179" s="247">
        <f>IF(N179="snížená",J179,0)</f>
        <v>0</v>
      </c>
      <c r="BG179" s="247">
        <f>IF(N179="zákl. přenesená",J179,0)</f>
        <v>0</v>
      </c>
      <c r="BH179" s="247">
        <f>IF(N179="sníž. přenesená",J179,0)</f>
        <v>0</v>
      </c>
      <c r="BI179" s="247">
        <f>IF(N179="nulová",J179,0)</f>
        <v>0</v>
      </c>
      <c r="BJ179" s="24" t="s">
        <v>81</v>
      </c>
      <c r="BK179" s="247">
        <f>ROUND(I179*H179,2)</f>
        <v>0</v>
      </c>
      <c r="BL179" s="24" t="s">
        <v>207</v>
      </c>
      <c r="BM179" s="24" t="s">
        <v>393</v>
      </c>
    </row>
    <row r="180" s="1" customFormat="1" ht="16.5" customHeight="1">
      <c r="B180" s="46"/>
      <c r="C180" s="236" t="s">
        <v>420</v>
      </c>
      <c r="D180" s="236" t="s">
        <v>202</v>
      </c>
      <c r="E180" s="237" t="s">
        <v>400</v>
      </c>
      <c r="F180" s="238" t="s">
        <v>401</v>
      </c>
      <c r="G180" s="239" t="s">
        <v>274</v>
      </c>
      <c r="H180" s="240">
        <v>12.140000000000001</v>
      </c>
      <c r="I180" s="241"/>
      <c r="J180" s="242">
        <f>ROUND(I180*H180,2)</f>
        <v>0</v>
      </c>
      <c r="K180" s="238" t="s">
        <v>206</v>
      </c>
      <c r="L180" s="72"/>
      <c r="M180" s="243" t="s">
        <v>21</v>
      </c>
      <c r="N180" s="244" t="s">
        <v>45</v>
      </c>
      <c r="O180" s="47"/>
      <c r="P180" s="245">
        <f>O180*H180</f>
        <v>0</v>
      </c>
      <c r="Q180" s="245">
        <v>0</v>
      </c>
      <c r="R180" s="245">
        <f>Q180*H180</f>
        <v>0</v>
      </c>
      <c r="S180" s="245">
        <v>0</v>
      </c>
      <c r="T180" s="246">
        <f>S180*H180</f>
        <v>0</v>
      </c>
      <c r="AR180" s="24" t="s">
        <v>207</v>
      </c>
      <c r="AT180" s="24" t="s">
        <v>202</v>
      </c>
      <c r="AU180" s="24" t="s">
        <v>83</v>
      </c>
      <c r="AY180" s="24" t="s">
        <v>200</v>
      </c>
      <c r="BE180" s="247">
        <f>IF(N180="základní",J180,0)</f>
        <v>0</v>
      </c>
      <c r="BF180" s="247">
        <f>IF(N180="snížená",J180,0)</f>
        <v>0</v>
      </c>
      <c r="BG180" s="247">
        <f>IF(N180="zákl. přenesená",J180,0)</f>
        <v>0</v>
      </c>
      <c r="BH180" s="247">
        <f>IF(N180="sníž. přenesená",J180,0)</f>
        <v>0</v>
      </c>
      <c r="BI180" s="247">
        <f>IF(N180="nulová",J180,0)</f>
        <v>0</v>
      </c>
      <c r="BJ180" s="24" t="s">
        <v>81</v>
      </c>
      <c r="BK180" s="247">
        <f>ROUND(I180*H180,2)</f>
        <v>0</v>
      </c>
      <c r="BL180" s="24" t="s">
        <v>207</v>
      </c>
      <c r="BM180" s="24" t="s">
        <v>399</v>
      </c>
    </row>
    <row r="181" s="1" customFormat="1" ht="16.5" customHeight="1">
      <c r="B181" s="46"/>
      <c r="C181" s="236" t="s">
        <v>313</v>
      </c>
      <c r="D181" s="236" t="s">
        <v>202</v>
      </c>
      <c r="E181" s="237" t="s">
        <v>404</v>
      </c>
      <c r="F181" s="238" t="s">
        <v>405</v>
      </c>
      <c r="G181" s="239" t="s">
        <v>274</v>
      </c>
      <c r="H181" s="240">
        <v>12.140000000000001</v>
      </c>
      <c r="I181" s="241"/>
      <c r="J181" s="242">
        <f>ROUND(I181*H181,2)</f>
        <v>0</v>
      </c>
      <c r="K181" s="238" t="s">
        <v>206</v>
      </c>
      <c r="L181" s="72"/>
      <c r="M181" s="243" t="s">
        <v>21</v>
      </c>
      <c r="N181" s="244" t="s">
        <v>45</v>
      </c>
      <c r="O181" s="47"/>
      <c r="P181" s="245">
        <f>O181*H181</f>
        <v>0</v>
      </c>
      <c r="Q181" s="245">
        <v>0</v>
      </c>
      <c r="R181" s="245">
        <f>Q181*H181</f>
        <v>0</v>
      </c>
      <c r="S181" s="245">
        <v>0</v>
      </c>
      <c r="T181" s="246">
        <f>S181*H181</f>
        <v>0</v>
      </c>
      <c r="AR181" s="24" t="s">
        <v>207</v>
      </c>
      <c r="AT181" s="24" t="s">
        <v>202</v>
      </c>
      <c r="AU181" s="24" t="s">
        <v>83</v>
      </c>
      <c r="AY181" s="24" t="s">
        <v>200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24" t="s">
        <v>81</v>
      </c>
      <c r="BK181" s="247">
        <f>ROUND(I181*H181,2)</f>
        <v>0</v>
      </c>
      <c r="BL181" s="24" t="s">
        <v>207</v>
      </c>
      <c r="BM181" s="24" t="s">
        <v>402</v>
      </c>
    </row>
    <row r="182" s="1" customFormat="1" ht="16.5" customHeight="1">
      <c r="B182" s="46"/>
      <c r="C182" s="236" t="s">
        <v>428</v>
      </c>
      <c r="D182" s="236" t="s">
        <v>202</v>
      </c>
      <c r="E182" s="237" t="s">
        <v>407</v>
      </c>
      <c r="F182" s="238" t="s">
        <v>408</v>
      </c>
      <c r="G182" s="239" t="s">
        <v>274</v>
      </c>
      <c r="H182" s="240">
        <v>12.140000000000001</v>
      </c>
      <c r="I182" s="241"/>
      <c r="J182" s="242">
        <f>ROUND(I182*H182,2)</f>
        <v>0</v>
      </c>
      <c r="K182" s="238" t="s">
        <v>206</v>
      </c>
      <c r="L182" s="72"/>
      <c r="M182" s="243" t="s">
        <v>21</v>
      </c>
      <c r="N182" s="244" t="s">
        <v>45</v>
      </c>
      <c r="O182" s="47"/>
      <c r="P182" s="245">
        <f>O182*H182</f>
        <v>0</v>
      </c>
      <c r="Q182" s="245">
        <v>0</v>
      </c>
      <c r="R182" s="245">
        <f>Q182*H182</f>
        <v>0</v>
      </c>
      <c r="S182" s="245">
        <v>0</v>
      </c>
      <c r="T182" s="246">
        <f>S182*H182</f>
        <v>0</v>
      </c>
      <c r="AR182" s="24" t="s">
        <v>207</v>
      </c>
      <c r="AT182" s="24" t="s">
        <v>202</v>
      </c>
      <c r="AU182" s="24" t="s">
        <v>83</v>
      </c>
      <c r="AY182" s="24" t="s">
        <v>200</v>
      </c>
      <c r="BE182" s="247">
        <f>IF(N182="základní",J182,0)</f>
        <v>0</v>
      </c>
      <c r="BF182" s="247">
        <f>IF(N182="snížená",J182,0)</f>
        <v>0</v>
      </c>
      <c r="BG182" s="247">
        <f>IF(N182="zákl. přenesená",J182,0)</f>
        <v>0</v>
      </c>
      <c r="BH182" s="247">
        <f>IF(N182="sníž. přenesená",J182,0)</f>
        <v>0</v>
      </c>
      <c r="BI182" s="247">
        <f>IF(N182="nulová",J182,0)</f>
        <v>0</v>
      </c>
      <c r="BJ182" s="24" t="s">
        <v>81</v>
      </c>
      <c r="BK182" s="247">
        <f>ROUND(I182*H182,2)</f>
        <v>0</v>
      </c>
      <c r="BL182" s="24" t="s">
        <v>207</v>
      </c>
      <c r="BM182" s="24" t="s">
        <v>406</v>
      </c>
    </row>
    <row r="183" s="11" customFormat="1" ht="29.88" customHeight="1">
      <c r="B183" s="220"/>
      <c r="C183" s="221"/>
      <c r="D183" s="222" t="s">
        <v>73</v>
      </c>
      <c r="E183" s="234" t="s">
        <v>410</v>
      </c>
      <c r="F183" s="234" t="s">
        <v>411</v>
      </c>
      <c r="G183" s="221"/>
      <c r="H183" s="221"/>
      <c r="I183" s="224"/>
      <c r="J183" s="235">
        <f>BK183</f>
        <v>0</v>
      </c>
      <c r="K183" s="221"/>
      <c r="L183" s="226"/>
      <c r="M183" s="227"/>
      <c r="N183" s="228"/>
      <c r="O183" s="228"/>
      <c r="P183" s="229">
        <f>SUM(P184:P190)</f>
        <v>0</v>
      </c>
      <c r="Q183" s="228"/>
      <c r="R183" s="229">
        <f>SUM(R184:R190)</f>
        <v>0</v>
      </c>
      <c r="S183" s="228"/>
      <c r="T183" s="230">
        <f>SUM(T184:T190)</f>
        <v>0</v>
      </c>
      <c r="AR183" s="231" t="s">
        <v>81</v>
      </c>
      <c r="AT183" s="232" t="s">
        <v>73</v>
      </c>
      <c r="AU183" s="232" t="s">
        <v>81</v>
      </c>
      <c r="AY183" s="231" t="s">
        <v>200</v>
      </c>
      <c r="BK183" s="233">
        <f>SUM(BK184:BK190)</f>
        <v>0</v>
      </c>
    </row>
    <row r="184" s="1" customFormat="1" ht="25.5" customHeight="1">
      <c r="B184" s="46"/>
      <c r="C184" s="236" t="s">
        <v>318</v>
      </c>
      <c r="D184" s="236" t="s">
        <v>202</v>
      </c>
      <c r="E184" s="237" t="s">
        <v>413</v>
      </c>
      <c r="F184" s="238" t="s">
        <v>414</v>
      </c>
      <c r="G184" s="239" t="s">
        <v>205</v>
      </c>
      <c r="H184" s="240">
        <v>222.24500000000001</v>
      </c>
      <c r="I184" s="241"/>
      <c r="J184" s="242">
        <f>ROUND(I184*H184,2)</f>
        <v>0</v>
      </c>
      <c r="K184" s="238" t="s">
        <v>206</v>
      </c>
      <c r="L184" s="72"/>
      <c r="M184" s="243" t="s">
        <v>21</v>
      </c>
      <c r="N184" s="244" t="s">
        <v>45</v>
      </c>
      <c r="O184" s="47"/>
      <c r="P184" s="245">
        <f>O184*H184</f>
        <v>0</v>
      </c>
      <c r="Q184" s="245">
        <v>0</v>
      </c>
      <c r="R184" s="245">
        <f>Q184*H184</f>
        <v>0</v>
      </c>
      <c r="S184" s="245">
        <v>0</v>
      </c>
      <c r="T184" s="246">
        <f>S184*H184</f>
        <v>0</v>
      </c>
      <c r="AR184" s="24" t="s">
        <v>207</v>
      </c>
      <c r="AT184" s="24" t="s">
        <v>202</v>
      </c>
      <c r="AU184" s="24" t="s">
        <v>83</v>
      </c>
      <c r="AY184" s="24" t="s">
        <v>200</v>
      </c>
      <c r="BE184" s="247">
        <f>IF(N184="základní",J184,0)</f>
        <v>0</v>
      </c>
      <c r="BF184" s="247">
        <f>IF(N184="snížená",J184,0)</f>
        <v>0</v>
      </c>
      <c r="BG184" s="247">
        <f>IF(N184="zákl. přenesená",J184,0)</f>
        <v>0</v>
      </c>
      <c r="BH184" s="247">
        <f>IF(N184="sníž. přenesená",J184,0)</f>
        <v>0</v>
      </c>
      <c r="BI184" s="247">
        <f>IF(N184="nulová",J184,0)</f>
        <v>0</v>
      </c>
      <c r="BJ184" s="24" t="s">
        <v>81</v>
      </c>
      <c r="BK184" s="247">
        <f>ROUND(I184*H184,2)</f>
        <v>0</v>
      </c>
      <c r="BL184" s="24" t="s">
        <v>207</v>
      </c>
      <c r="BM184" s="24" t="s">
        <v>409</v>
      </c>
    </row>
    <row r="185" s="12" customFormat="1">
      <c r="B185" s="248"/>
      <c r="C185" s="249"/>
      <c r="D185" s="250" t="s">
        <v>235</v>
      </c>
      <c r="E185" s="251" t="s">
        <v>21</v>
      </c>
      <c r="F185" s="252" t="s">
        <v>2218</v>
      </c>
      <c r="G185" s="249"/>
      <c r="H185" s="253">
        <v>222.24500000000001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235</v>
      </c>
      <c r="AU185" s="259" t="s">
        <v>83</v>
      </c>
      <c r="AV185" s="12" t="s">
        <v>83</v>
      </c>
      <c r="AW185" s="12" t="s">
        <v>37</v>
      </c>
      <c r="AX185" s="12" t="s">
        <v>81</v>
      </c>
      <c r="AY185" s="259" t="s">
        <v>200</v>
      </c>
    </row>
    <row r="186" s="1" customFormat="1" ht="16.5" customHeight="1">
      <c r="B186" s="46"/>
      <c r="C186" s="271" t="s">
        <v>465</v>
      </c>
      <c r="D186" s="271" t="s">
        <v>260</v>
      </c>
      <c r="E186" s="272" t="s">
        <v>417</v>
      </c>
      <c r="F186" s="273" t="s">
        <v>418</v>
      </c>
      <c r="G186" s="274" t="s">
        <v>210</v>
      </c>
      <c r="H186" s="275">
        <v>44.448999999999998</v>
      </c>
      <c r="I186" s="276"/>
      <c r="J186" s="277">
        <f>ROUND(I186*H186,2)</f>
        <v>0</v>
      </c>
      <c r="K186" s="273" t="s">
        <v>206</v>
      </c>
      <c r="L186" s="278"/>
      <c r="M186" s="279" t="s">
        <v>21</v>
      </c>
      <c r="N186" s="280" t="s">
        <v>45</v>
      </c>
      <c r="O186" s="47"/>
      <c r="P186" s="245">
        <f>O186*H186</f>
        <v>0</v>
      </c>
      <c r="Q186" s="245">
        <v>0</v>
      </c>
      <c r="R186" s="245">
        <f>Q186*H186</f>
        <v>0</v>
      </c>
      <c r="S186" s="245">
        <v>0</v>
      </c>
      <c r="T186" s="246">
        <f>S186*H186</f>
        <v>0</v>
      </c>
      <c r="AR186" s="24" t="s">
        <v>216</v>
      </c>
      <c r="AT186" s="24" t="s">
        <v>260</v>
      </c>
      <c r="AU186" s="24" t="s">
        <v>83</v>
      </c>
      <c r="AY186" s="24" t="s">
        <v>200</v>
      </c>
      <c r="BE186" s="247">
        <f>IF(N186="základní",J186,0)</f>
        <v>0</v>
      </c>
      <c r="BF186" s="247">
        <f>IF(N186="snížená",J186,0)</f>
        <v>0</v>
      </c>
      <c r="BG186" s="247">
        <f>IF(N186="zákl. přenesená",J186,0)</f>
        <v>0</v>
      </c>
      <c r="BH186" s="247">
        <f>IF(N186="sníž. přenesená",J186,0)</f>
        <v>0</v>
      </c>
      <c r="BI186" s="247">
        <f>IF(N186="nulová",J186,0)</f>
        <v>0</v>
      </c>
      <c r="BJ186" s="24" t="s">
        <v>81</v>
      </c>
      <c r="BK186" s="247">
        <f>ROUND(I186*H186,2)</f>
        <v>0</v>
      </c>
      <c r="BL186" s="24" t="s">
        <v>207</v>
      </c>
      <c r="BM186" s="24" t="s">
        <v>415</v>
      </c>
    </row>
    <row r="187" s="1" customFormat="1" ht="25.5" customHeight="1">
      <c r="B187" s="46"/>
      <c r="C187" s="236" t="s">
        <v>323</v>
      </c>
      <c r="D187" s="236" t="s">
        <v>202</v>
      </c>
      <c r="E187" s="237" t="s">
        <v>421</v>
      </c>
      <c r="F187" s="238" t="s">
        <v>422</v>
      </c>
      <c r="G187" s="239" t="s">
        <v>205</v>
      </c>
      <c r="H187" s="240">
        <v>222.24500000000001</v>
      </c>
      <c r="I187" s="241"/>
      <c r="J187" s="242">
        <f>ROUND(I187*H187,2)</f>
        <v>0</v>
      </c>
      <c r="K187" s="238" t="s">
        <v>206</v>
      </c>
      <c r="L187" s="72"/>
      <c r="M187" s="243" t="s">
        <v>21</v>
      </c>
      <c r="N187" s="244" t="s">
        <v>45</v>
      </c>
      <c r="O187" s="47"/>
      <c r="P187" s="245">
        <f>O187*H187</f>
        <v>0</v>
      </c>
      <c r="Q187" s="245">
        <v>0</v>
      </c>
      <c r="R187" s="245">
        <f>Q187*H187</f>
        <v>0</v>
      </c>
      <c r="S187" s="245">
        <v>0</v>
      </c>
      <c r="T187" s="246">
        <f>S187*H187</f>
        <v>0</v>
      </c>
      <c r="AR187" s="24" t="s">
        <v>207</v>
      </c>
      <c r="AT187" s="24" t="s">
        <v>202</v>
      </c>
      <c r="AU187" s="24" t="s">
        <v>83</v>
      </c>
      <c r="AY187" s="24" t="s">
        <v>200</v>
      </c>
      <c r="BE187" s="247">
        <f>IF(N187="základní",J187,0)</f>
        <v>0</v>
      </c>
      <c r="BF187" s="247">
        <f>IF(N187="snížená",J187,0)</f>
        <v>0</v>
      </c>
      <c r="BG187" s="247">
        <f>IF(N187="zákl. přenesená",J187,0)</f>
        <v>0</v>
      </c>
      <c r="BH187" s="247">
        <f>IF(N187="sníž. přenesená",J187,0)</f>
        <v>0</v>
      </c>
      <c r="BI187" s="247">
        <f>IF(N187="nulová",J187,0)</f>
        <v>0</v>
      </c>
      <c r="BJ187" s="24" t="s">
        <v>81</v>
      </c>
      <c r="BK187" s="247">
        <f>ROUND(I187*H187,2)</f>
        <v>0</v>
      </c>
      <c r="BL187" s="24" t="s">
        <v>207</v>
      </c>
      <c r="BM187" s="24" t="s">
        <v>419</v>
      </c>
    </row>
    <row r="188" s="1" customFormat="1" ht="16.5" customHeight="1">
      <c r="B188" s="46"/>
      <c r="C188" s="271" t="s">
        <v>473</v>
      </c>
      <c r="D188" s="271" t="s">
        <v>260</v>
      </c>
      <c r="E188" s="272" t="s">
        <v>424</v>
      </c>
      <c r="F188" s="273" t="s">
        <v>425</v>
      </c>
      <c r="G188" s="274" t="s">
        <v>426</v>
      </c>
      <c r="H188" s="275">
        <v>22.225000000000001</v>
      </c>
      <c r="I188" s="276"/>
      <c r="J188" s="277">
        <f>ROUND(I188*H188,2)</f>
        <v>0</v>
      </c>
      <c r="K188" s="273" t="s">
        <v>206</v>
      </c>
      <c r="L188" s="278"/>
      <c r="M188" s="279" t="s">
        <v>21</v>
      </c>
      <c r="N188" s="280" t="s">
        <v>45</v>
      </c>
      <c r="O188" s="47"/>
      <c r="P188" s="245">
        <f>O188*H188</f>
        <v>0</v>
      </c>
      <c r="Q188" s="245">
        <v>0</v>
      </c>
      <c r="R188" s="245">
        <f>Q188*H188</f>
        <v>0</v>
      </c>
      <c r="S188" s="245">
        <v>0</v>
      </c>
      <c r="T188" s="246">
        <f>S188*H188</f>
        <v>0</v>
      </c>
      <c r="AR188" s="24" t="s">
        <v>216</v>
      </c>
      <c r="AT188" s="24" t="s">
        <v>260</v>
      </c>
      <c r="AU188" s="24" t="s">
        <v>83</v>
      </c>
      <c r="AY188" s="24" t="s">
        <v>200</v>
      </c>
      <c r="BE188" s="247">
        <f>IF(N188="základní",J188,0)</f>
        <v>0</v>
      </c>
      <c r="BF188" s="247">
        <f>IF(N188="snížená",J188,0)</f>
        <v>0</v>
      </c>
      <c r="BG188" s="247">
        <f>IF(N188="zákl. přenesená",J188,0)</f>
        <v>0</v>
      </c>
      <c r="BH188" s="247">
        <f>IF(N188="sníž. přenesená",J188,0)</f>
        <v>0</v>
      </c>
      <c r="BI188" s="247">
        <f>IF(N188="nulová",J188,0)</f>
        <v>0</v>
      </c>
      <c r="BJ188" s="24" t="s">
        <v>81</v>
      </c>
      <c r="BK188" s="247">
        <f>ROUND(I188*H188,2)</f>
        <v>0</v>
      </c>
      <c r="BL188" s="24" t="s">
        <v>207</v>
      </c>
      <c r="BM188" s="24" t="s">
        <v>423</v>
      </c>
    </row>
    <row r="189" s="1" customFormat="1" ht="16.5" customHeight="1">
      <c r="B189" s="46"/>
      <c r="C189" s="236" t="s">
        <v>327</v>
      </c>
      <c r="D189" s="236" t="s">
        <v>202</v>
      </c>
      <c r="E189" s="237" t="s">
        <v>237</v>
      </c>
      <c r="F189" s="238" t="s">
        <v>238</v>
      </c>
      <c r="G189" s="239" t="s">
        <v>205</v>
      </c>
      <c r="H189" s="240">
        <v>222.24500000000001</v>
      </c>
      <c r="I189" s="241"/>
      <c r="J189" s="242">
        <f>ROUND(I189*H189,2)</f>
        <v>0</v>
      </c>
      <c r="K189" s="238" t="s">
        <v>206</v>
      </c>
      <c r="L189" s="72"/>
      <c r="M189" s="243" t="s">
        <v>21</v>
      </c>
      <c r="N189" s="244" t="s">
        <v>45</v>
      </c>
      <c r="O189" s="47"/>
      <c r="P189" s="245">
        <f>O189*H189</f>
        <v>0</v>
      </c>
      <c r="Q189" s="245">
        <v>0</v>
      </c>
      <c r="R189" s="245">
        <f>Q189*H189</f>
        <v>0</v>
      </c>
      <c r="S189" s="245">
        <v>0</v>
      </c>
      <c r="T189" s="246">
        <f>S189*H189</f>
        <v>0</v>
      </c>
      <c r="AR189" s="24" t="s">
        <v>207</v>
      </c>
      <c r="AT189" s="24" t="s">
        <v>202</v>
      </c>
      <c r="AU189" s="24" t="s">
        <v>83</v>
      </c>
      <c r="AY189" s="24" t="s">
        <v>200</v>
      </c>
      <c r="BE189" s="247">
        <f>IF(N189="základní",J189,0)</f>
        <v>0</v>
      </c>
      <c r="BF189" s="247">
        <f>IF(N189="snížená",J189,0)</f>
        <v>0</v>
      </c>
      <c r="BG189" s="247">
        <f>IF(N189="zákl. přenesená",J189,0)</f>
        <v>0</v>
      </c>
      <c r="BH189" s="247">
        <f>IF(N189="sníž. přenesená",J189,0)</f>
        <v>0</v>
      </c>
      <c r="BI189" s="247">
        <f>IF(N189="nulová",J189,0)</f>
        <v>0</v>
      </c>
      <c r="BJ189" s="24" t="s">
        <v>81</v>
      </c>
      <c r="BK189" s="247">
        <f>ROUND(I189*H189,2)</f>
        <v>0</v>
      </c>
      <c r="BL189" s="24" t="s">
        <v>207</v>
      </c>
      <c r="BM189" s="24" t="s">
        <v>427</v>
      </c>
    </row>
    <row r="190" s="1" customFormat="1" ht="25.5" customHeight="1">
      <c r="B190" s="46"/>
      <c r="C190" s="236" t="s">
        <v>480</v>
      </c>
      <c r="D190" s="236" t="s">
        <v>202</v>
      </c>
      <c r="E190" s="237" t="s">
        <v>294</v>
      </c>
      <c r="F190" s="238" t="s">
        <v>295</v>
      </c>
      <c r="G190" s="239" t="s">
        <v>274</v>
      </c>
      <c r="H190" s="240">
        <v>27.167999999999999</v>
      </c>
      <c r="I190" s="241"/>
      <c r="J190" s="242">
        <f>ROUND(I190*H190,2)</f>
        <v>0</v>
      </c>
      <c r="K190" s="238" t="s">
        <v>206</v>
      </c>
      <c r="L190" s="72"/>
      <c r="M190" s="243" t="s">
        <v>21</v>
      </c>
      <c r="N190" s="244" t="s">
        <v>45</v>
      </c>
      <c r="O190" s="47"/>
      <c r="P190" s="245">
        <f>O190*H190</f>
        <v>0</v>
      </c>
      <c r="Q190" s="245">
        <v>0</v>
      </c>
      <c r="R190" s="245">
        <f>Q190*H190</f>
        <v>0</v>
      </c>
      <c r="S190" s="245">
        <v>0</v>
      </c>
      <c r="T190" s="246">
        <f>S190*H190</f>
        <v>0</v>
      </c>
      <c r="AR190" s="24" t="s">
        <v>207</v>
      </c>
      <c r="AT190" s="24" t="s">
        <v>202</v>
      </c>
      <c r="AU190" s="24" t="s">
        <v>83</v>
      </c>
      <c r="AY190" s="24" t="s">
        <v>200</v>
      </c>
      <c r="BE190" s="247">
        <f>IF(N190="základní",J190,0)</f>
        <v>0</v>
      </c>
      <c r="BF190" s="247">
        <f>IF(N190="snížená",J190,0)</f>
        <v>0</v>
      </c>
      <c r="BG190" s="247">
        <f>IF(N190="zákl. přenesená",J190,0)</f>
        <v>0</v>
      </c>
      <c r="BH190" s="247">
        <f>IF(N190="sníž. přenesená",J190,0)</f>
        <v>0</v>
      </c>
      <c r="BI190" s="247">
        <f>IF(N190="nulová",J190,0)</f>
        <v>0</v>
      </c>
      <c r="BJ190" s="24" t="s">
        <v>81</v>
      </c>
      <c r="BK190" s="247">
        <f>ROUND(I190*H190,2)</f>
        <v>0</v>
      </c>
      <c r="BL190" s="24" t="s">
        <v>207</v>
      </c>
      <c r="BM190" s="24" t="s">
        <v>429</v>
      </c>
    </row>
    <row r="191" s="11" customFormat="1" ht="29.88" customHeight="1">
      <c r="B191" s="220"/>
      <c r="C191" s="221"/>
      <c r="D191" s="222" t="s">
        <v>73</v>
      </c>
      <c r="E191" s="234" t="s">
        <v>431</v>
      </c>
      <c r="F191" s="234" t="s">
        <v>432</v>
      </c>
      <c r="G191" s="221"/>
      <c r="H191" s="221"/>
      <c r="I191" s="224"/>
      <c r="J191" s="235">
        <f>BK191</f>
        <v>0</v>
      </c>
      <c r="K191" s="221"/>
      <c r="L191" s="226"/>
      <c r="M191" s="227"/>
      <c r="N191" s="228"/>
      <c r="O191" s="228"/>
      <c r="P191" s="229">
        <f>SUM(P192:P194)</f>
        <v>0</v>
      </c>
      <c r="Q191" s="228"/>
      <c r="R191" s="229">
        <f>SUM(R192:R194)</f>
        <v>0</v>
      </c>
      <c r="S191" s="228"/>
      <c r="T191" s="230">
        <f>SUM(T192:T194)</f>
        <v>0</v>
      </c>
      <c r="AR191" s="231" t="s">
        <v>81</v>
      </c>
      <c r="AT191" s="232" t="s">
        <v>73</v>
      </c>
      <c r="AU191" s="232" t="s">
        <v>81</v>
      </c>
      <c r="AY191" s="231" t="s">
        <v>200</v>
      </c>
      <c r="BK191" s="233">
        <f>SUM(BK192:BK194)</f>
        <v>0</v>
      </c>
    </row>
    <row r="192" s="1" customFormat="1" ht="25.5" customHeight="1">
      <c r="B192" s="46"/>
      <c r="C192" s="236" t="s">
        <v>329</v>
      </c>
      <c r="D192" s="236" t="s">
        <v>202</v>
      </c>
      <c r="E192" s="237" t="s">
        <v>433</v>
      </c>
      <c r="F192" s="238" t="s">
        <v>434</v>
      </c>
      <c r="G192" s="239" t="s">
        <v>249</v>
      </c>
      <c r="H192" s="240">
        <v>1.2</v>
      </c>
      <c r="I192" s="241"/>
      <c r="J192" s="242">
        <f>ROUND(I192*H192,2)</f>
        <v>0</v>
      </c>
      <c r="K192" s="238" t="s">
        <v>206</v>
      </c>
      <c r="L192" s="72"/>
      <c r="M192" s="243" t="s">
        <v>21</v>
      </c>
      <c r="N192" s="244" t="s">
        <v>45</v>
      </c>
      <c r="O192" s="47"/>
      <c r="P192" s="245">
        <f>O192*H192</f>
        <v>0</v>
      </c>
      <c r="Q192" s="245">
        <v>0</v>
      </c>
      <c r="R192" s="245">
        <f>Q192*H192</f>
        <v>0</v>
      </c>
      <c r="S192" s="245">
        <v>0</v>
      </c>
      <c r="T192" s="246">
        <f>S192*H192</f>
        <v>0</v>
      </c>
      <c r="AR192" s="24" t="s">
        <v>207</v>
      </c>
      <c r="AT192" s="24" t="s">
        <v>202</v>
      </c>
      <c r="AU192" s="24" t="s">
        <v>83</v>
      </c>
      <c r="AY192" s="24" t="s">
        <v>200</v>
      </c>
      <c r="BE192" s="247">
        <f>IF(N192="základní",J192,0)</f>
        <v>0</v>
      </c>
      <c r="BF192" s="247">
        <f>IF(N192="snížená",J192,0)</f>
        <v>0</v>
      </c>
      <c r="BG192" s="247">
        <f>IF(N192="zákl. přenesená",J192,0)</f>
        <v>0</v>
      </c>
      <c r="BH192" s="247">
        <f>IF(N192="sníž. přenesená",J192,0)</f>
        <v>0</v>
      </c>
      <c r="BI192" s="247">
        <f>IF(N192="nulová",J192,0)</f>
        <v>0</v>
      </c>
      <c r="BJ192" s="24" t="s">
        <v>81</v>
      </c>
      <c r="BK192" s="247">
        <f>ROUND(I192*H192,2)</f>
        <v>0</v>
      </c>
      <c r="BL192" s="24" t="s">
        <v>207</v>
      </c>
      <c r="BM192" s="24" t="s">
        <v>430</v>
      </c>
    </row>
    <row r="193" s="1" customFormat="1" ht="16.5" customHeight="1">
      <c r="B193" s="46"/>
      <c r="C193" s="271" t="s">
        <v>489</v>
      </c>
      <c r="D193" s="271" t="s">
        <v>260</v>
      </c>
      <c r="E193" s="272" t="s">
        <v>437</v>
      </c>
      <c r="F193" s="273" t="s">
        <v>438</v>
      </c>
      <c r="G193" s="274" t="s">
        <v>249</v>
      </c>
      <c r="H193" s="275">
        <v>1.2</v>
      </c>
      <c r="I193" s="276"/>
      <c r="J193" s="277">
        <f>ROUND(I193*H193,2)</f>
        <v>0</v>
      </c>
      <c r="K193" s="273" t="s">
        <v>206</v>
      </c>
      <c r="L193" s="278"/>
      <c r="M193" s="279" t="s">
        <v>21</v>
      </c>
      <c r="N193" s="280" t="s">
        <v>45</v>
      </c>
      <c r="O193" s="47"/>
      <c r="P193" s="245">
        <f>O193*H193</f>
        <v>0</v>
      </c>
      <c r="Q193" s="245">
        <v>0</v>
      </c>
      <c r="R193" s="245">
        <f>Q193*H193</f>
        <v>0</v>
      </c>
      <c r="S193" s="245">
        <v>0</v>
      </c>
      <c r="T193" s="246">
        <f>S193*H193</f>
        <v>0</v>
      </c>
      <c r="AR193" s="24" t="s">
        <v>216</v>
      </c>
      <c r="AT193" s="24" t="s">
        <v>260</v>
      </c>
      <c r="AU193" s="24" t="s">
        <v>83</v>
      </c>
      <c r="AY193" s="24" t="s">
        <v>200</v>
      </c>
      <c r="BE193" s="247">
        <f>IF(N193="základní",J193,0)</f>
        <v>0</v>
      </c>
      <c r="BF193" s="247">
        <f>IF(N193="snížená",J193,0)</f>
        <v>0</v>
      </c>
      <c r="BG193" s="247">
        <f>IF(N193="zákl. přenesená",J193,0)</f>
        <v>0</v>
      </c>
      <c r="BH193" s="247">
        <f>IF(N193="sníž. přenesená",J193,0)</f>
        <v>0</v>
      </c>
      <c r="BI193" s="247">
        <f>IF(N193="nulová",J193,0)</f>
        <v>0</v>
      </c>
      <c r="BJ193" s="24" t="s">
        <v>81</v>
      </c>
      <c r="BK193" s="247">
        <f>ROUND(I193*H193,2)</f>
        <v>0</v>
      </c>
      <c r="BL193" s="24" t="s">
        <v>207</v>
      </c>
      <c r="BM193" s="24" t="s">
        <v>435</v>
      </c>
    </row>
    <row r="194" s="1" customFormat="1" ht="16.5" customHeight="1">
      <c r="B194" s="46"/>
      <c r="C194" s="236" t="s">
        <v>330</v>
      </c>
      <c r="D194" s="236" t="s">
        <v>202</v>
      </c>
      <c r="E194" s="237" t="s">
        <v>272</v>
      </c>
      <c r="F194" s="238" t="s">
        <v>273</v>
      </c>
      <c r="G194" s="239" t="s">
        <v>274</v>
      </c>
      <c r="H194" s="240">
        <v>0.248</v>
      </c>
      <c r="I194" s="241"/>
      <c r="J194" s="242">
        <f>ROUND(I194*H194,2)</f>
        <v>0</v>
      </c>
      <c r="K194" s="238" t="s">
        <v>206</v>
      </c>
      <c r="L194" s="72"/>
      <c r="M194" s="243" t="s">
        <v>21</v>
      </c>
      <c r="N194" s="244" t="s">
        <v>45</v>
      </c>
      <c r="O194" s="47"/>
      <c r="P194" s="245">
        <f>O194*H194</f>
        <v>0</v>
      </c>
      <c r="Q194" s="245">
        <v>0</v>
      </c>
      <c r="R194" s="245">
        <f>Q194*H194</f>
        <v>0</v>
      </c>
      <c r="S194" s="245">
        <v>0</v>
      </c>
      <c r="T194" s="246">
        <f>S194*H194</f>
        <v>0</v>
      </c>
      <c r="AR194" s="24" t="s">
        <v>207</v>
      </c>
      <c r="AT194" s="24" t="s">
        <v>202</v>
      </c>
      <c r="AU194" s="24" t="s">
        <v>83</v>
      </c>
      <c r="AY194" s="24" t="s">
        <v>200</v>
      </c>
      <c r="BE194" s="247">
        <f>IF(N194="základní",J194,0)</f>
        <v>0</v>
      </c>
      <c r="BF194" s="247">
        <f>IF(N194="snížená",J194,0)</f>
        <v>0</v>
      </c>
      <c r="BG194" s="247">
        <f>IF(N194="zákl. přenesená",J194,0)</f>
        <v>0</v>
      </c>
      <c r="BH194" s="247">
        <f>IF(N194="sníž. přenesená",J194,0)</f>
        <v>0</v>
      </c>
      <c r="BI194" s="247">
        <f>IF(N194="nulová",J194,0)</f>
        <v>0</v>
      </c>
      <c r="BJ194" s="24" t="s">
        <v>81</v>
      </c>
      <c r="BK194" s="247">
        <f>ROUND(I194*H194,2)</f>
        <v>0</v>
      </c>
      <c r="BL194" s="24" t="s">
        <v>207</v>
      </c>
      <c r="BM194" s="24" t="s">
        <v>439</v>
      </c>
    </row>
    <row r="195" s="11" customFormat="1" ht="29.88" customHeight="1">
      <c r="B195" s="220"/>
      <c r="C195" s="221"/>
      <c r="D195" s="222" t="s">
        <v>73</v>
      </c>
      <c r="E195" s="234" t="s">
        <v>452</v>
      </c>
      <c r="F195" s="234" t="s">
        <v>453</v>
      </c>
      <c r="G195" s="221"/>
      <c r="H195" s="221"/>
      <c r="I195" s="224"/>
      <c r="J195" s="235">
        <f>BK195</f>
        <v>0</v>
      </c>
      <c r="K195" s="221"/>
      <c r="L195" s="226"/>
      <c r="M195" s="227"/>
      <c r="N195" s="228"/>
      <c r="O195" s="228"/>
      <c r="P195" s="229">
        <f>SUM(P196:P201)</f>
        <v>0</v>
      </c>
      <c r="Q195" s="228"/>
      <c r="R195" s="229">
        <f>SUM(R196:R201)</f>
        <v>0</v>
      </c>
      <c r="S195" s="228"/>
      <c r="T195" s="230">
        <f>SUM(T196:T201)</f>
        <v>0</v>
      </c>
      <c r="AR195" s="231" t="s">
        <v>81</v>
      </c>
      <c r="AT195" s="232" t="s">
        <v>73</v>
      </c>
      <c r="AU195" s="232" t="s">
        <v>81</v>
      </c>
      <c r="AY195" s="231" t="s">
        <v>200</v>
      </c>
      <c r="BK195" s="233">
        <f>SUM(BK196:BK201)</f>
        <v>0</v>
      </c>
    </row>
    <row r="196" s="1" customFormat="1" ht="16.5" customHeight="1">
      <c r="B196" s="46"/>
      <c r="C196" s="236" t="s">
        <v>436</v>
      </c>
      <c r="D196" s="236" t="s">
        <v>202</v>
      </c>
      <c r="E196" s="237" t="s">
        <v>454</v>
      </c>
      <c r="F196" s="238" t="s">
        <v>455</v>
      </c>
      <c r="G196" s="239" t="s">
        <v>249</v>
      </c>
      <c r="H196" s="240">
        <v>444.49000000000001</v>
      </c>
      <c r="I196" s="241"/>
      <c r="J196" s="242">
        <f>ROUND(I196*H196,2)</f>
        <v>0</v>
      </c>
      <c r="K196" s="238" t="s">
        <v>206</v>
      </c>
      <c r="L196" s="72"/>
      <c r="M196" s="243" t="s">
        <v>21</v>
      </c>
      <c r="N196" s="244" t="s">
        <v>45</v>
      </c>
      <c r="O196" s="47"/>
      <c r="P196" s="245">
        <f>O196*H196</f>
        <v>0</v>
      </c>
      <c r="Q196" s="245">
        <v>0</v>
      </c>
      <c r="R196" s="245">
        <f>Q196*H196</f>
        <v>0</v>
      </c>
      <c r="S196" s="245">
        <v>0</v>
      </c>
      <c r="T196" s="246">
        <f>S196*H196</f>
        <v>0</v>
      </c>
      <c r="AR196" s="24" t="s">
        <v>207</v>
      </c>
      <c r="AT196" s="24" t="s">
        <v>202</v>
      </c>
      <c r="AU196" s="24" t="s">
        <v>83</v>
      </c>
      <c r="AY196" s="24" t="s">
        <v>200</v>
      </c>
      <c r="BE196" s="247">
        <f>IF(N196="základní",J196,0)</f>
        <v>0</v>
      </c>
      <c r="BF196" s="247">
        <f>IF(N196="snížená",J196,0)</f>
        <v>0</v>
      </c>
      <c r="BG196" s="247">
        <f>IF(N196="zákl. přenesená",J196,0)</f>
        <v>0</v>
      </c>
      <c r="BH196" s="247">
        <f>IF(N196="sníž. přenesená",J196,0)</f>
        <v>0</v>
      </c>
      <c r="BI196" s="247">
        <f>IF(N196="nulová",J196,0)</f>
        <v>0</v>
      </c>
      <c r="BJ196" s="24" t="s">
        <v>81</v>
      </c>
      <c r="BK196" s="247">
        <f>ROUND(I196*H196,2)</f>
        <v>0</v>
      </c>
      <c r="BL196" s="24" t="s">
        <v>207</v>
      </c>
      <c r="BM196" s="24" t="s">
        <v>440</v>
      </c>
    </row>
    <row r="197" s="1" customFormat="1" ht="16.5" customHeight="1">
      <c r="B197" s="46"/>
      <c r="C197" s="271" t="s">
        <v>334</v>
      </c>
      <c r="D197" s="271" t="s">
        <v>260</v>
      </c>
      <c r="E197" s="272" t="s">
        <v>458</v>
      </c>
      <c r="F197" s="273" t="s">
        <v>2219</v>
      </c>
      <c r="G197" s="274" t="s">
        <v>322</v>
      </c>
      <c r="H197" s="275">
        <v>897.87</v>
      </c>
      <c r="I197" s="276"/>
      <c r="J197" s="277">
        <f>ROUND(I197*H197,2)</f>
        <v>0</v>
      </c>
      <c r="K197" s="273" t="s">
        <v>206</v>
      </c>
      <c r="L197" s="278"/>
      <c r="M197" s="279" t="s">
        <v>21</v>
      </c>
      <c r="N197" s="280" t="s">
        <v>45</v>
      </c>
      <c r="O197" s="47"/>
      <c r="P197" s="245">
        <f>O197*H197</f>
        <v>0</v>
      </c>
      <c r="Q197" s="245">
        <v>0</v>
      </c>
      <c r="R197" s="245">
        <f>Q197*H197</f>
        <v>0</v>
      </c>
      <c r="S197" s="245">
        <v>0</v>
      </c>
      <c r="T197" s="246">
        <f>S197*H197</f>
        <v>0</v>
      </c>
      <c r="AR197" s="24" t="s">
        <v>216</v>
      </c>
      <c r="AT197" s="24" t="s">
        <v>260</v>
      </c>
      <c r="AU197" s="24" t="s">
        <v>83</v>
      </c>
      <c r="AY197" s="24" t="s">
        <v>200</v>
      </c>
      <c r="BE197" s="247">
        <f>IF(N197="základní",J197,0)</f>
        <v>0</v>
      </c>
      <c r="BF197" s="247">
        <f>IF(N197="snížená",J197,0)</f>
        <v>0</v>
      </c>
      <c r="BG197" s="247">
        <f>IF(N197="zákl. přenesená",J197,0)</f>
        <v>0</v>
      </c>
      <c r="BH197" s="247">
        <f>IF(N197="sníž. přenesená",J197,0)</f>
        <v>0</v>
      </c>
      <c r="BI197" s="247">
        <f>IF(N197="nulová",J197,0)</f>
        <v>0</v>
      </c>
      <c r="BJ197" s="24" t="s">
        <v>81</v>
      </c>
      <c r="BK197" s="247">
        <f>ROUND(I197*H197,2)</f>
        <v>0</v>
      </c>
      <c r="BL197" s="24" t="s">
        <v>207</v>
      </c>
      <c r="BM197" s="24" t="s">
        <v>446</v>
      </c>
    </row>
    <row r="198" s="12" customFormat="1">
      <c r="B198" s="248"/>
      <c r="C198" s="249"/>
      <c r="D198" s="250" t="s">
        <v>235</v>
      </c>
      <c r="E198" s="251" t="s">
        <v>21</v>
      </c>
      <c r="F198" s="252" t="s">
        <v>2220</v>
      </c>
      <c r="G198" s="249"/>
      <c r="H198" s="253">
        <v>448.935</v>
      </c>
      <c r="I198" s="254"/>
      <c r="J198" s="249"/>
      <c r="K198" s="249"/>
      <c r="L198" s="255"/>
      <c r="M198" s="256"/>
      <c r="N198" s="257"/>
      <c r="O198" s="257"/>
      <c r="P198" s="257"/>
      <c r="Q198" s="257"/>
      <c r="R198" s="257"/>
      <c r="S198" s="257"/>
      <c r="T198" s="258"/>
      <c r="AT198" s="259" t="s">
        <v>235</v>
      </c>
      <c r="AU198" s="259" t="s">
        <v>83</v>
      </c>
      <c r="AV198" s="12" t="s">
        <v>83</v>
      </c>
      <c r="AW198" s="12" t="s">
        <v>37</v>
      </c>
      <c r="AX198" s="12" t="s">
        <v>74</v>
      </c>
      <c r="AY198" s="259" t="s">
        <v>200</v>
      </c>
    </row>
    <row r="199" s="13" customFormat="1">
      <c r="B199" s="260"/>
      <c r="C199" s="261"/>
      <c r="D199" s="250" t="s">
        <v>235</v>
      </c>
      <c r="E199" s="262" t="s">
        <v>21</v>
      </c>
      <c r="F199" s="263" t="s">
        <v>255</v>
      </c>
      <c r="G199" s="261"/>
      <c r="H199" s="264">
        <v>448.935</v>
      </c>
      <c r="I199" s="265"/>
      <c r="J199" s="261"/>
      <c r="K199" s="261"/>
      <c r="L199" s="266"/>
      <c r="M199" s="267"/>
      <c r="N199" s="268"/>
      <c r="O199" s="268"/>
      <c r="P199" s="268"/>
      <c r="Q199" s="268"/>
      <c r="R199" s="268"/>
      <c r="S199" s="268"/>
      <c r="T199" s="269"/>
      <c r="AT199" s="270" t="s">
        <v>235</v>
      </c>
      <c r="AU199" s="270" t="s">
        <v>83</v>
      </c>
      <c r="AV199" s="13" t="s">
        <v>207</v>
      </c>
      <c r="AW199" s="13" t="s">
        <v>37</v>
      </c>
      <c r="AX199" s="13" t="s">
        <v>81</v>
      </c>
      <c r="AY199" s="270" t="s">
        <v>200</v>
      </c>
    </row>
    <row r="200" s="12" customFormat="1">
      <c r="B200" s="248"/>
      <c r="C200" s="249"/>
      <c r="D200" s="250" t="s">
        <v>235</v>
      </c>
      <c r="E200" s="249"/>
      <c r="F200" s="252" t="s">
        <v>2221</v>
      </c>
      <c r="G200" s="249"/>
      <c r="H200" s="253">
        <v>897.87</v>
      </c>
      <c r="I200" s="254"/>
      <c r="J200" s="249"/>
      <c r="K200" s="249"/>
      <c r="L200" s="255"/>
      <c r="M200" s="256"/>
      <c r="N200" s="257"/>
      <c r="O200" s="257"/>
      <c r="P200" s="257"/>
      <c r="Q200" s="257"/>
      <c r="R200" s="257"/>
      <c r="S200" s="257"/>
      <c r="T200" s="258"/>
      <c r="AT200" s="259" t="s">
        <v>235</v>
      </c>
      <c r="AU200" s="259" t="s">
        <v>83</v>
      </c>
      <c r="AV200" s="12" t="s">
        <v>83</v>
      </c>
      <c r="AW200" s="12" t="s">
        <v>6</v>
      </c>
      <c r="AX200" s="12" t="s">
        <v>81</v>
      </c>
      <c r="AY200" s="259" t="s">
        <v>200</v>
      </c>
    </row>
    <row r="201" s="1" customFormat="1" ht="16.5" customHeight="1">
      <c r="B201" s="46"/>
      <c r="C201" s="236" t="s">
        <v>443</v>
      </c>
      <c r="D201" s="236" t="s">
        <v>202</v>
      </c>
      <c r="E201" s="237" t="s">
        <v>272</v>
      </c>
      <c r="F201" s="238" t="s">
        <v>273</v>
      </c>
      <c r="G201" s="239" t="s">
        <v>274</v>
      </c>
      <c r="H201" s="240">
        <v>70.185000000000002</v>
      </c>
      <c r="I201" s="241"/>
      <c r="J201" s="242">
        <f>ROUND(I201*H201,2)</f>
        <v>0</v>
      </c>
      <c r="K201" s="238" t="s">
        <v>206</v>
      </c>
      <c r="L201" s="72"/>
      <c r="M201" s="243" t="s">
        <v>21</v>
      </c>
      <c r="N201" s="244" t="s">
        <v>45</v>
      </c>
      <c r="O201" s="47"/>
      <c r="P201" s="245">
        <f>O201*H201</f>
        <v>0</v>
      </c>
      <c r="Q201" s="245">
        <v>0</v>
      </c>
      <c r="R201" s="245">
        <f>Q201*H201</f>
        <v>0</v>
      </c>
      <c r="S201" s="245">
        <v>0</v>
      </c>
      <c r="T201" s="246">
        <f>S201*H201</f>
        <v>0</v>
      </c>
      <c r="AR201" s="24" t="s">
        <v>207</v>
      </c>
      <c r="AT201" s="24" t="s">
        <v>202</v>
      </c>
      <c r="AU201" s="24" t="s">
        <v>83</v>
      </c>
      <c r="AY201" s="24" t="s">
        <v>200</v>
      </c>
      <c r="BE201" s="247">
        <f>IF(N201="základní",J201,0)</f>
        <v>0</v>
      </c>
      <c r="BF201" s="247">
        <f>IF(N201="snížená",J201,0)</f>
        <v>0</v>
      </c>
      <c r="BG201" s="247">
        <f>IF(N201="zákl. přenesená",J201,0)</f>
        <v>0</v>
      </c>
      <c r="BH201" s="247">
        <f>IF(N201="sníž. přenesená",J201,0)</f>
        <v>0</v>
      </c>
      <c r="BI201" s="247">
        <f>IF(N201="nulová",J201,0)</f>
        <v>0</v>
      </c>
      <c r="BJ201" s="24" t="s">
        <v>81</v>
      </c>
      <c r="BK201" s="247">
        <f>ROUND(I201*H201,2)</f>
        <v>0</v>
      </c>
      <c r="BL201" s="24" t="s">
        <v>207</v>
      </c>
      <c r="BM201" s="24" t="s">
        <v>449</v>
      </c>
    </row>
    <row r="202" s="11" customFormat="1" ht="37.44" customHeight="1">
      <c r="B202" s="220"/>
      <c r="C202" s="221"/>
      <c r="D202" s="222" t="s">
        <v>73</v>
      </c>
      <c r="E202" s="223" t="s">
        <v>494</v>
      </c>
      <c r="F202" s="223" t="s">
        <v>495</v>
      </c>
      <c r="G202" s="221"/>
      <c r="H202" s="221"/>
      <c r="I202" s="224"/>
      <c r="J202" s="225">
        <f>BK202</f>
        <v>0</v>
      </c>
      <c r="K202" s="221"/>
      <c r="L202" s="226"/>
      <c r="M202" s="227"/>
      <c r="N202" s="228"/>
      <c r="O202" s="228"/>
      <c r="P202" s="229">
        <f>SUM(P203:P207)</f>
        <v>0</v>
      </c>
      <c r="Q202" s="228"/>
      <c r="R202" s="229">
        <f>SUM(R203:R207)</f>
        <v>0</v>
      </c>
      <c r="S202" s="228"/>
      <c r="T202" s="230">
        <f>SUM(T203:T207)</f>
        <v>0</v>
      </c>
      <c r="AR202" s="231" t="s">
        <v>217</v>
      </c>
      <c r="AT202" s="232" t="s">
        <v>73</v>
      </c>
      <c r="AU202" s="232" t="s">
        <v>74</v>
      </c>
      <c r="AY202" s="231" t="s">
        <v>200</v>
      </c>
      <c r="BK202" s="233">
        <f>SUM(BK203:BK207)</f>
        <v>0</v>
      </c>
    </row>
    <row r="203" s="1" customFormat="1" ht="16.5" customHeight="1">
      <c r="B203" s="46"/>
      <c r="C203" s="236" t="s">
        <v>336</v>
      </c>
      <c r="D203" s="236" t="s">
        <v>202</v>
      </c>
      <c r="E203" s="237" t="s">
        <v>496</v>
      </c>
      <c r="F203" s="238" t="s">
        <v>497</v>
      </c>
      <c r="G203" s="239" t="s">
        <v>498</v>
      </c>
      <c r="H203" s="240">
        <v>1</v>
      </c>
      <c r="I203" s="241"/>
      <c r="J203" s="242">
        <f>ROUND(I203*H203,2)</f>
        <v>0</v>
      </c>
      <c r="K203" s="238" t="s">
        <v>206</v>
      </c>
      <c r="L203" s="72"/>
      <c r="M203" s="243" t="s">
        <v>21</v>
      </c>
      <c r="N203" s="244" t="s">
        <v>45</v>
      </c>
      <c r="O203" s="47"/>
      <c r="P203" s="245">
        <f>O203*H203</f>
        <v>0</v>
      </c>
      <c r="Q203" s="245">
        <v>0</v>
      </c>
      <c r="R203" s="245">
        <f>Q203*H203</f>
        <v>0</v>
      </c>
      <c r="S203" s="245">
        <v>0</v>
      </c>
      <c r="T203" s="246">
        <f>S203*H203</f>
        <v>0</v>
      </c>
      <c r="AR203" s="24" t="s">
        <v>207</v>
      </c>
      <c r="AT203" s="24" t="s">
        <v>202</v>
      </c>
      <c r="AU203" s="24" t="s">
        <v>81</v>
      </c>
      <c r="AY203" s="24" t="s">
        <v>200</v>
      </c>
      <c r="BE203" s="247">
        <f>IF(N203="základní",J203,0)</f>
        <v>0</v>
      </c>
      <c r="BF203" s="247">
        <f>IF(N203="snížená",J203,0)</f>
        <v>0</v>
      </c>
      <c r="BG203" s="247">
        <f>IF(N203="zákl. přenesená",J203,0)</f>
        <v>0</v>
      </c>
      <c r="BH203" s="247">
        <f>IF(N203="sníž. přenesená",J203,0)</f>
        <v>0</v>
      </c>
      <c r="BI203" s="247">
        <f>IF(N203="nulová",J203,0)</f>
        <v>0</v>
      </c>
      <c r="BJ203" s="24" t="s">
        <v>81</v>
      </c>
      <c r="BK203" s="247">
        <f>ROUND(I203*H203,2)</f>
        <v>0</v>
      </c>
      <c r="BL203" s="24" t="s">
        <v>207</v>
      </c>
      <c r="BM203" s="24" t="s">
        <v>451</v>
      </c>
    </row>
    <row r="204" s="1" customFormat="1" ht="16.5" customHeight="1">
      <c r="B204" s="46"/>
      <c r="C204" s="236" t="s">
        <v>450</v>
      </c>
      <c r="D204" s="236" t="s">
        <v>202</v>
      </c>
      <c r="E204" s="237" t="s">
        <v>500</v>
      </c>
      <c r="F204" s="238" t="s">
        <v>501</v>
      </c>
      <c r="G204" s="239" t="s">
        <v>498</v>
      </c>
      <c r="H204" s="240">
        <v>1</v>
      </c>
      <c r="I204" s="241"/>
      <c r="J204" s="242">
        <f>ROUND(I204*H204,2)</f>
        <v>0</v>
      </c>
      <c r="K204" s="238" t="s">
        <v>206</v>
      </c>
      <c r="L204" s="72"/>
      <c r="M204" s="243" t="s">
        <v>21</v>
      </c>
      <c r="N204" s="244" t="s">
        <v>45</v>
      </c>
      <c r="O204" s="47"/>
      <c r="P204" s="245">
        <f>O204*H204</f>
        <v>0</v>
      </c>
      <c r="Q204" s="245">
        <v>0</v>
      </c>
      <c r="R204" s="245">
        <f>Q204*H204</f>
        <v>0</v>
      </c>
      <c r="S204" s="245">
        <v>0</v>
      </c>
      <c r="T204" s="246">
        <f>S204*H204</f>
        <v>0</v>
      </c>
      <c r="AR204" s="24" t="s">
        <v>207</v>
      </c>
      <c r="AT204" s="24" t="s">
        <v>202</v>
      </c>
      <c r="AU204" s="24" t="s">
        <v>81</v>
      </c>
      <c r="AY204" s="24" t="s">
        <v>200</v>
      </c>
      <c r="BE204" s="247">
        <f>IF(N204="základní",J204,0)</f>
        <v>0</v>
      </c>
      <c r="BF204" s="247">
        <f>IF(N204="snížená",J204,0)</f>
        <v>0</v>
      </c>
      <c r="BG204" s="247">
        <f>IF(N204="zákl. přenesená",J204,0)</f>
        <v>0</v>
      </c>
      <c r="BH204" s="247">
        <f>IF(N204="sníž. přenesená",J204,0)</f>
        <v>0</v>
      </c>
      <c r="BI204" s="247">
        <f>IF(N204="nulová",J204,0)</f>
        <v>0</v>
      </c>
      <c r="BJ204" s="24" t="s">
        <v>81</v>
      </c>
      <c r="BK204" s="247">
        <f>ROUND(I204*H204,2)</f>
        <v>0</v>
      </c>
      <c r="BL204" s="24" t="s">
        <v>207</v>
      </c>
      <c r="BM204" s="24" t="s">
        <v>456</v>
      </c>
    </row>
    <row r="205" s="1" customFormat="1" ht="16.5" customHeight="1">
      <c r="B205" s="46"/>
      <c r="C205" s="236" t="s">
        <v>338</v>
      </c>
      <c r="D205" s="236" t="s">
        <v>202</v>
      </c>
      <c r="E205" s="237" t="s">
        <v>503</v>
      </c>
      <c r="F205" s="238" t="s">
        <v>504</v>
      </c>
      <c r="G205" s="239" t="s">
        <v>498</v>
      </c>
      <c r="H205" s="240">
        <v>1</v>
      </c>
      <c r="I205" s="241"/>
      <c r="J205" s="242">
        <f>ROUND(I205*H205,2)</f>
        <v>0</v>
      </c>
      <c r="K205" s="238" t="s">
        <v>206</v>
      </c>
      <c r="L205" s="72"/>
      <c r="M205" s="243" t="s">
        <v>21</v>
      </c>
      <c r="N205" s="244" t="s">
        <v>45</v>
      </c>
      <c r="O205" s="47"/>
      <c r="P205" s="245">
        <f>O205*H205</f>
        <v>0</v>
      </c>
      <c r="Q205" s="245">
        <v>0</v>
      </c>
      <c r="R205" s="245">
        <f>Q205*H205</f>
        <v>0</v>
      </c>
      <c r="S205" s="245">
        <v>0</v>
      </c>
      <c r="T205" s="246">
        <f>S205*H205</f>
        <v>0</v>
      </c>
      <c r="AR205" s="24" t="s">
        <v>207</v>
      </c>
      <c r="AT205" s="24" t="s">
        <v>202</v>
      </c>
      <c r="AU205" s="24" t="s">
        <v>81</v>
      </c>
      <c r="AY205" s="24" t="s">
        <v>200</v>
      </c>
      <c r="BE205" s="247">
        <f>IF(N205="základní",J205,0)</f>
        <v>0</v>
      </c>
      <c r="BF205" s="247">
        <f>IF(N205="snížená",J205,0)</f>
        <v>0</v>
      </c>
      <c r="BG205" s="247">
        <f>IF(N205="zákl. přenesená",J205,0)</f>
        <v>0</v>
      </c>
      <c r="BH205" s="247">
        <f>IF(N205="sníž. přenesená",J205,0)</f>
        <v>0</v>
      </c>
      <c r="BI205" s="247">
        <f>IF(N205="nulová",J205,0)</f>
        <v>0</v>
      </c>
      <c r="BJ205" s="24" t="s">
        <v>81</v>
      </c>
      <c r="BK205" s="247">
        <f>ROUND(I205*H205,2)</f>
        <v>0</v>
      </c>
      <c r="BL205" s="24" t="s">
        <v>207</v>
      </c>
      <c r="BM205" s="24" t="s">
        <v>460</v>
      </c>
    </row>
    <row r="206" s="1" customFormat="1" ht="16.5" customHeight="1">
      <c r="B206" s="46"/>
      <c r="C206" s="236" t="s">
        <v>457</v>
      </c>
      <c r="D206" s="236" t="s">
        <v>202</v>
      </c>
      <c r="E206" s="237" t="s">
        <v>506</v>
      </c>
      <c r="F206" s="238" t="s">
        <v>507</v>
      </c>
      <c r="G206" s="239" t="s">
        <v>498</v>
      </c>
      <c r="H206" s="240">
        <v>1</v>
      </c>
      <c r="I206" s="241"/>
      <c r="J206" s="242">
        <f>ROUND(I206*H206,2)</f>
        <v>0</v>
      </c>
      <c r="K206" s="238" t="s">
        <v>206</v>
      </c>
      <c r="L206" s="72"/>
      <c r="M206" s="243" t="s">
        <v>21</v>
      </c>
      <c r="N206" s="244" t="s">
        <v>45</v>
      </c>
      <c r="O206" s="47"/>
      <c r="P206" s="245">
        <f>O206*H206</f>
        <v>0</v>
      </c>
      <c r="Q206" s="245">
        <v>0</v>
      </c>
      <c r="R206" s="245">
        <f>Q206*H206</f>
        <v>0</v>
      </c>
      <c r="S206" s="245">
        <v>0</v>
      </c>
      <c r="T206" s="246">
        <f>S206*H206</f>
        <v>0</v>
      </c>
      <c r="AR206" s="24" t="s">
        <v>207</v>
      </c>
      <c r="AT206" s="24" t="s">
        <v>202</v>
      </c>
      <c r="AU206" s="24" t="s">
        <v>81</v>
      </c>
      <c r="AY206" s="24" t="s">
        <v>200</v>
      </c>
      <c r="BE206" s="247">
        <f>IF(N206="základní",J206,0)</f>
        <v>0</v>
      </c>
      <c r="BF206" s="247">
        <f>IF(N206="snížená",J206,0)</f>
        <v>0</v>
      </c>
      <c r="BG206" s="247">
        <f>IF(N206="zákl. přenesená",J206,0)</f>
        <v>0</v>
      </c>
      <c r="BH206" s="247">
        <f>IF(N206="sníž. přenesená",J206,0)</f>
        <v>0</v>
      </c>
      <c r="BI206" s="247">
        <f>IF(N206="nulová",J206,0)</f>
        <v>0</v>
      </c>
      <c r="BJ206" s="24" t="s">
        <v>81</v>
      </c>
      <c r="BK206" s="247">
        <f>ROUND(I206*H206,2)</f>
        <v>0</v>
      </c>
      <c r="BL206" s="24" t="s">
        <v>207</v>
      </c>
      <c r="BM206" s="24" t="s">
        <v>462</v>
      </c>
    </row>
    <row r="207" s="1" customFormat="1" ht="16.5" customHeight="1">
      <c r="B207" s="46"/>
      <c r="C207" s="236" t="s">
        <v>339</v>
      </c>
      <c r="D207" s="236" t="s">
        <v>202</v>
      </c>
      <c r="E207" s="237" t="s">
        <v>509</v>
      </c>
      <c r="F207" s="238" t="s">
        <v>510</v>
      </c>
      <c r="G207" s="239" t="s">
        <v>511</v>
      </c>
      <c r="H207" s="240">
        <v>1</v>
      </c>
      <c r="I207" s="241"/>
      <c r="J207" s="242">
        <f>ROUND(I207*H207,2)</f>
        <v>0</v>
      </c>
      <c r="K207" s="238" t="s">
        <v>206</v>
      </c>
      <c r="L207" s="72"/>
      <c r="M207" s="243" t="s">
        <v>21</v>
      </c>
      <c r="N207" s="281" t="s">
        <v>45</v>
      </c>
      <c r="O207" s="282"/>
      <c r="P207" s="283">
        <f>O207*H207</f>
        <v>0</v>
      </c>
      <c r="Q207" s="283">
        <v>0</v>
      </c>
      <c r="R207" s="283">
        <f>Q207*H207</f>
        <v>0</v>
      </c>
      <c r="S207" s="283">
        <v>0</v>
      </c>
      <c r="T207" s="284">
        <f>S207*H207</f>
        <v>0</v>
      </c>
      <c r="AR207" s="24" t="s">
        <v>207</v>
      </c>
      <c r="AT207" s="24" t="s">
        <v>202</v>
      </c>
      <c r="AU207" s="24" t="s">
        <v>81</v>
      </c>
      <c r="AY207" s="24" t="s">
        <v>200</v>
      </c>
      <c r="BE207" s="247">
        <f>IF(N207="základní",J207,0)</f>
        <v>0</v>
      </c>
      <c r="BF207" s="247">
        <f>IF(N207="snížená",J207,0)</f>
        <v>0</v>
      </c>
      <c r="BG207" s="247">
        <f>IF(N207="zákl. přenesená",J207,0)</f>
        <v>0</v>
      </c>
      <c r="BH207" s="247">
        <f>IF(N207="sníž. přenesená",J207,0)</f>
        <v>0</v>
      </c>
      <c r="BI207" s="247">
        <f>IF(N207="nulová",J207,0)</f>
        <v>0</v>
      </c>
      <c r="BJ207" s="24" t="s">
        <v>81</v>
      </c>
      <c r="BK207" s="247">
        <f>ROUND(I207*H207,2)</f>
        <v>0</v>
      </c>
      <c r="BL207" s="24" t="s">
        <v>207</v>
      </c>
      <c r="BM207" s="24" t="s">
        <v>468</v>
      </c>
    </row>
    <row r="208" s="1" customFormat="1" ht="6.96" customHeight="1">
      <c r="B208" s="67"/>
      <c r="C208" s="68"/>
      <c r="D208" s="68"/>
      <c r="E208" s="68"/>
      <c r="F208" s="68"/>
      <c r="G208" s="68"/>
      <c r="H208" s="68"/>
      <c r="I208" s="179"/>
      <c r="J208" s="68"/>
      <c r="K208" s="68"/>
      <c r="L208" s="72"/>
    </row>
  </sheetData>
  <sheetProtection sheet="1" autoFilter="0" formatColumns="0" formatRows="0" objects="1" scenarios="1" spinCount="100000" saltValue="KJubVh27MhF9UQeDv0wuEEDmyvfSYqHGxz6Rct63Zi8FK2UZPbAdcZRBE2rSX8majNYnTyL6dy7IAaEfw+TSrg==" hashValue="Txz+3AobSyMkm4cEtOq+4m+ZdHqEHJoGKy6X2sA+HbIz05rpo/RPg1qu2XyeY9cVj4cSpR/OQ8O82XFekYxxwA==" algorithmName="SHA-512" password="CC35"/>
  <autoFilter ref="C95:K207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84:H84"/>
    <mergeCell ref="E86:H86"/>
    <mergeCell ref="E88:H88"/>
    <mergeCell ref="G1:H1"/>
    <mergeCell ref="L2:V2"/>
  </mergeCells>
  <hyperlinks>
    <hyperlink ref="F1:G1" location="C2" display="1) Krycí list soupisu"/>
    <hyperlink ref="G1:H1" location="C58" display="2) Rekapitulace"/>
    <hyperlink ref="J1" location="C95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50"/>
      <c r="C1" s="150"/>
      <c r="D1" s="151" t="s">
        <v>1</v>
      </c>
      <c r="E1" s="150"/>
      <c r="F1" s="152" t="s">
        <v>151</v>
      </c>
      <c r="G1" s="152" t="s">
        <v>152</v>
      </c>
      <c r="H1" s="152"/>
      <c r="I1" s="153"/>
      <c r="J1" s="152" t="s">
        <v>153</v>
      </c>
      <c r="K1" s="151" t="s">
        <v>154</v>
      </c>
      <c r="L1" s="152" t="s">
        <v>155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147</v>
      </c>
    </row>
    <row r="3" ht="6.96" customHeight="1">
      <c r="B3" s="25"/>
      <c r="C3" s="26"/>
      <c r="D3" s="26"/>
      <c r="E3" s="26"/>
      <c r="F3" s="26"/>
      <c r="G3" s="26"/>
      <c r="H3" s="26"/>
      <c r="I3" s="154"/>
      <c r="J3" s="26"/>
      <c r="K3" s="27"/>
      <c r="AT3" s="24" t="s">
        <v>83</v>
      </c>
    </row>
    <row r="4" ht="36.96" customHeight="1">
      <c r="B4" s="28"/>
      <c r="C4" s="29"/>
      <c r="D4" s="30" t="s">
        <v>156</v>
      </c>
      <c r="E4" s="29"/>
      <c r="F4" s="29"/>
      <c r="G4" s="29"/>
      <c r="H4" s="29"/>
      <c r="I4" s="155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5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5"/>
      <c r="J6" s="29"/>
      <c r="K6" s="31"/>
    </row>
    <row r="7" ht="16.5" customHeight="1">
      <c r="B7" s="28"/>
      <c r="C7" s="29"/>
      <c r="D7" s="29"/>
      <c r="E7" s="156" t="str">
        <f>'Rekapitulace stavby'!K6</f>
        <v>Park pod Vlašským dvorem-op</v>
      </c>
      <c r="F7" s="40"/>
      <c r="G7" s="40"/>
      <c r="H7" s="40"/>
      <c r="I7" s="155"/>
      <c r="J7" s="29"/>
      <c r="K7" s="31"/>
    </row>
    <row r="8">
      <c r="B8" s="28"/>
      <c r="C8" s="29"/>
      <c r="D8" s="40" t="s">
        <v>157</v>
      </c>
      <c r="E8" s="29"/>
      <c r="F8" s="29"/>
      <c r="G8" s="29"/>
      <c r="H8" s="29"/>
      <c r="I8" s="155"/>
      <c r="J8" s="29"/>
      <c r="K8" s="31"/>
    </row>
    <row r="9" s="1" customFormat="1" ht="16.5" customHeight="1">
      <c r="B9" s="46"/>
      <c r="C9" s="47"/>
      <c r="D9" s="47"/>
      <c r="E9" s="156" t="s">
        <v>2183</v>
      </c>
      <c r="F9" s="47"/>
      <c r="G9" s="47"/>
      <c r="H9" s="47"/>
      <c r="I9" s="157"/>
      <c r="J9" s="47"/>
      <c r="K9" s="51"/>
    </row>
    <row r="10" s="1" customFormat="1">
      <c r="B10" s="46"/>
      <c r="C10" s="47"/>
      <c r="D10" s="40" t="s">
        <v>159</v>
      </c>
      <c r="E10" s="47"/>
      <c r="F10" s="47"/>
      <c r="G10" s="47"/>
      <c r="H10" s="47"/>
      <c r="I10" s="157"/>
      <c r="J10" s="47"/>
      <c r="K10" s="51"/>
    </row>
    <row r="11" s="1" customFormat="1" ht="36.96" customHeight="1">
      <c r="B11" s="46"/>
      <c r="C11" s="47"/>
      <c r="D11" s="47"/>
      <c r="E11" s="158" t="s">
        <v>2222</v>
      </c>
      <c r="F11" s="47"/>
      <c r="G11" s="47"/>
      <c r="H11" s="47"/>
      <c r="I11" s="157"/>
      <c r="J11" s="47"/>
      <c r="K11" s="51"/>
    </row>
    <row r="12" s="1" customFormat="1">
      <c r="B12" s="46"/>
      <c r="C12" s="47"/>
      <c r="D12" s="47"/>
      <c r="E12" s="47"/>
      <c r="F12" s="47"/>
      <c r="G12" s="47"/>
      <c r="H12" s="47"/>
      <c r="I12" s="157"/>
      <c r="J12" s="47"/>
      <c r="K12" s="51"/>
    </row>
    <row r="13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9" t="s">
        <v>22</v>
      </c>
      <c r="J13" s="35" t="s">
        <v>21</v>
      </c>
      <c r="K13" s="51"/>
    </row>
    <row r="14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9" t="s">
        <v>25</v>
      </c>
      <c r="J14" s="160" t="str">
        <f>'Rekapitulace stavby'!AN8</f>
        <v>9. 11. 2017</v>
      </c>
      <c r="K14" s="51"/>
    </row>
    <row r="15" s="1" customFormat="1" ht="10.8" customHeight="1">
      <c r="B15" s="46"/>
      <c r="C15" s="47"/>
      <c r="D15" s="47"/>
      <c r="E15" s="47"/>
      <c r="F15" s="47"/>
      <c r="G15" s="47"/>
      <c r="H15" s="47"/>
      <c r="I15" s="157"/>
      <c r="J15" s="47"/>
      <c r="K15" s="51"/>
    </row>
    <row r="16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9" t="s">
        <v>28</v>
      </c>
      <c r="J16" s="35" t="s">
        <v>29</v>
      </c>
      <c r="K16" s="51"/>
    </row>
    <row r="17" s="1" customFormat="1" ht="18" customHeight="1">
      <c r="B17" s="46"/>
      <c r="C17" s="47"/>
      <c r="D17" s="47"/>
      <c r="E17" s="35" t="s">
        <v>30</v>
      </c>
      <c r="F17" s="47"/>
      <c r="G17" s="47"/>
      <c r="H17" s="47"/>
      <c r="I17" s="159" t="s">
        <v>31</v>
      </c>
      <c r="J17" s="35" t="s">
        <v>32</v>
      </c>
      <c r="K17" s="51"/>
    </row>
    <row r="18" s="1" customFormat="1" ht="6.96" customHeight="1">
      <c r="B18" s="46"/>
      <c r="C18" s="47"/>
      <c r="D18" s="47"/>
      <c r="E18" s="47"/>
      <c r="F18" s="47"/>
      <c r="G18" s="47"/>
      <c r="H18" s="47"/>
      <c r="I18" s="157"/>
      <c r="J18" s="47"/>
      <c r="K18" s="51"/>
    </row>
    <row r="19" s="1" customFormat="1" ht="14.4" customHeight="1">
      <c r="B19" s="46"/>
      <c r="C19" s="47"/>
      <c r="D19" s="40" t="s">
        <v>33</v>
      </c>
      <c r="E19" s="47"/>
      <c r="F19" s="47"/>
      <c r="G19" s="47"/>
      <c r="H19" s="47"/>
      <c r="I19" s="159" t="s">
        <v>28</v>
      </c>
      <c r="J19" s="35" t="str">
        <f>IF('Rekapitulace stavby'!AN13="Vyplň údaj","",IF('Rekapitulace stavby'!AN13="","",'Rekapitulace stavby'!AN13))</f>
        <v/>
      </c>
      <c r="K19" s="51"/>
    </row>
    <row r="20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9" t="s">
        <v>31</v>
      </c>
      <c r="J20" s="35" t="str">
        <f>IF('Rekapitulace stavby'!AN14="Vyplň údaj","",IF('Rekapitulace stavby'!AN14="","",'Rekapitulace stavby'!AN14))</f>
        <v/>
      </c>
      <c r="K20" s="51"/>
    </row>
    <row r="21" s="1" customFormat="1" ht="6.96" customHeight="1">
      <c r="B21" s="46"/>
      <c r="C21" s="47"/>
      <c r="D21" s="47"/>
      <c r="E21" s="47"/>
      <c r="F21" s="47"/>
      <c r="G21" s="47"/>
      <c r="H21" s="47"/>
      <c r="I21" s="157"/>
      <c r="J21" s="47"/>
      <c r="K21" s="51"/>
    </row>
    <row r="22" s="1" customFormat="1" ht="14.4" customHeight="1">
      <c r="B22" s="46"/>
      <c r="C22" s="47"/>
      <c r="D22" s="40" t="s">
        <v>35</v>
      </c>
      <c r="E22" s="47"/>
      <c r="F22" s="47"/>
      <c r="G22" s="47"/>
      <c r="H22" s="47"/>
      <c r="I22" s="159" t="s">
        <v>28</v>
      </c>
      <c r="J22" s="35" t="str">
        <f>IF('Rekapitulace stavby'!AN16="","",'Rekapitulace stavby'!AN16)</f>
        <v/>
      </c>
      <c r="K22" s="51"/>
    </row>
    <row r="23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9" t="s">
        <v>31</v>
      </c>
      <c r="J23" s="35" t="str">
        <f>IF('Rekapitulace stavby'!AN17="","",'Rekapitulace stavby'!AN17)</f>
        <v/>
      </c>
      <c r="K23" s="51"/>
    </row>
    <row r="24" s="1" customFormat="1" ht="6.96" customHeight="1">
      <c r="B24" s="46"/>
      <c r="C24" s="47"/>
      <c r="D24" s="47"/>
      <c r="E24" s="47"/>
      <c r="F24" s="47"/>
      <c r="G24" s="47"/>
      <c r="H24" s="47"/>
      <c r="I24" s="157"/>
      <c r="J24" s="47"/>
      <c r="K24" s="51"/>
    </row>
    <row r="25" s="1" customFormat="1" ht="14.4" customHeight="1">
      <c r="B25" s="46"/>
      <c r="C25" s="47"/>
      <c r="D25" s="40" t="s">
        <v>38</v>
      </c>
      <c r="E25" s="47"/>
      <c r="F25" s="47"/>
      <c r="G25" s="47"/>
      <c r="H25" s="47"/>
      <c r="I25" s="157"/>
      <c r="J25" s="47"/>
      <c r="K25" s="51"/>
    </row>
    <row r="26" s="7" customFormat="1" ht="71.25" customHeight="1">
      <c r="B26" s="161"/>
      <c r="C26" s="162"/>
      <c r="D26" s="162"/>
      <c r="E26" s="44" t="s">
        <v>39</v>
      </c>
      <c r="F26" s="44"/>
      <c r="G26" s="44"/>
      <c r="H26" s="44"/>
      <c r="I26" s="163"/>
      <c r="J26" s="162"/>
      <c r="K26" s="164"/>
    </row>
    <row r="27" s="1" customFormat="1" ht="6.96" customHeight="1">
      <c r="B27" s="46"/>
      <c r="C27" s="47"/>
      <c r="D27" s="47"/>
      <c r="E27" s="47"/>
      <c r="F27" s="47"/>
      <c r="G27" s="47"/>
      <c r="H27" s="47"/>
      <c r="I27" s="157"/>
      <c r="J27" s="47"/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65"/>
      <c r="J28" s="106"/>
      <c r="K28" s="166"/>
    </row>
    <row r="29" s="1" customFormat="1" ht="25.44" customHeight="1">
      <c r="B29" s="46"/>
      <c r="C29" s="47"/>
      <c r="D29" s="167" t="s">
        <v>40</v>
      </c>
      <c r="E29" s="47"/>
      <c r="F29" s="47"/>
      <c r="G29" s="47"/>
      <c r="H29" s="47"/>
      <c r="I29" s="157"/>
      <c r="J29" s="168">
        <f>ROUND(J86,2)</f>
        <v>0</v>
      </c>
      <c r="K29" s="51"/>
    </row>
    <row r="30" s="1" customFormat="1" ht="6.96" customHeight="1">
      <c r="B30" s="46"/>
      <c r="C30" s="47"/>
      <c r="D30" s="106"/>
      <c r="E30" s="106"/>
      <c r="F30" s="106"/>
      <c r="G30" s="106"/>
      <c r="H30" s="106"/>
      <c r="I30" s="165"/>
      <c r="J30" s="106"/>
      <c r="K30" s="166"/>
    </row>
    <row r="31" s="1" customFormat="1" ht="14.4" customHeight="1">
      <c r="B31" s="46"/>
      <c r="C31" s="47"/>
      <c r="D31" s="47"/>
      <c r="E31" s="47"/>
      <c r="F31" s="52" t="s">
        <v>42</v>
      </c>
      <c r="G31" s="47"/>
      <c r="H31" s="47"/>
      <c r="I31" s="169" t="s">
        <v>41</v>
      </c>
      <c r="J31" s="52" t="s">
        <v>43</v>
      </c>
      <c r="K31" s="51"/>
    </row>
    <row r="32" s="1" customFormat="1" ht="14.4" customHeight="1">
      <c r="B32" s="46"/>
      <c r="C32" s="47"/>
      <c r="D32" s="55" t="s">
        <v>44</v>
      </c>
      <c r="E32" s="55" t="s">
        <v>45</v>
      </c>
      <c r="F32" s="170">
        <f>ROUND(SUM(BE86:BE94), 2)</f>
        <v>0</v>
      </c>
      <c r="G32" s="47"/>
      <c r="H32" s="47"/>
      <c r="I32" s="171">
        <v>0.20999999999999999</v>
      </c>
      <c r="J32" s="170">
        <f>ROUND(ROUND((SUM(BE86:BE94)), 2)*I32, 2)</f>
        <v>0</v>
      </c>
      <c r="K32" s="51"/>
    </row>
    <row r="33" s="1" customFormat="1" ht="14.4" customHeight="1">
      <c r="B33" s="46"/>
      <c r="C33" s="47"/>
      <c r="D33" s="47"/>
      <c r="E33" s="55" t="s">
        <v>46</v>
      </c>
      <c r="F33" s="170">
        <f>ROUND(SUM(BF86:BF94), 2)</f>
        <v>0</v>
      </c>
      <c r="G33" s="47"/>
      <c r="H33" s="47"/>
      <c r="I33" s="171">
        <v>0.14999999999999999</v>
      </c>
      <c r="J33" s="170">
        <f>ROUND(ROUND((SUM(BF86:BF94)), 2)*I33, 2)</f>
        <v>0</v>
      </c>
      <c r="K33" s="51"/>
    </row>
    <row r="34" hidden="1" s="1" customFormat="1" ht="14.4" customHeight="1">
      <c r="B34" s="46"/>
      <c r="C34" s="47"/>
      <c r="D34" s="47"/>
      <c r="E34" s="55" t="s">
        <v>47</v>
      </c>
      <c r="F34" s="170">
        <f>ROUND(SUM(BG86:BG94), 2)</f>
        <v>0</v>
      </c>
      <c r="G34" s="47"/>
      <c r="H34" s="47"/>
      <c r="I34" s="171">
        <v>0.20999999999999999</v>
      </c>
      <c r="J34" s="170">
        <v>0</v>
      </c>
      <c r="K34" s="51"/>
    </row>
    <row r="35" hidden="1" s="1" customFormat="1" ht="14.4" customHeight="1">
      <c r="B35" s="46"/>
      <c r="C35" s="47"/>
      <c r="D35" s="47"/>
      <c r="E35" s="55" t="s">
        <v>48</v>
      </c>
      <c r="F35" s="170">
        <f>ROUND(SUM(BH86:BH94), 2)</f>
        <v>0</v>
      </c>
      <c r="G35" s="47"/>
      <c r="H35" s="47"/>
      <c r="I35" s="171">
        <v>0.14999999999999999</v>
      </c>
      <c r="J35" s="170">
        <v>0</v>
      </c>
      <c r="K35" s="51"/>
    </row>
    <row r="36" hidden="1" s="1" customFormat="1" ht="14.4" customHeight="1">
      <c r="B36" s="46"/>
      <c r="C36" s="47"/>
      <c r="D36" s="47"/>
      <c r="E36" s="55" t="s">
        <v>49</v>
      </c>
      <c r="F36" s="170">
        <f>ROUND(SUM(BI86:BI94), 2)</f>
        <v>0</v>
      </c>
      <c r="G36" s="47"/>
      <c r="H36" s="47"/>
      <c r="I36" s="171">
        <v>0</v>
      </c>
      <c r="J36" s="170">
        <v>0</v>
      </c>
      <c r="K36" s="51"/>
    </row>
    <row r="37" s="1" customFormat="1" ht="6.96" customHeight="1">
      <c r="B37" s="46"/>
      <c r="C37" s="47"/>
      <c r="D37" s="47"/>
      <c r="E37" s="47"/>
      <c r="F37" s="47"/>
      <c r="G37" s="47"/>
      <c r="H37" s="47"/>
      <c r="I37" s="157"/>
      <c r="J37" s="47"/>
      <c r="K37" s="51"/>
    </row>
    <row r="38" s="1" customFormat="1" ht="25.44" customHeight="1">
      <c r="B38" s="46"/>
      <c r="C38" s="172"/>
      <c r="D38" s="173" t="s">
        <v>50</v>
      </c>
      <c r="E38" s="98"/>
      <c r="F38" s="98"/>
      <c r="G38" s="174" t="s">
        <v>51</v>
      </c>
      <c r="H38" s="175" t="s">
        <v>52</v>
      </c>
      <c r="I38" s="176"/>
      <c r="J38" s="177">
        <f>SUM(J29:J36)</f>
        <v>0</v>
      </c>
      <c r="K38" s="178"/>
    </row>
    <row r="39" s="1" customFormat="1" ht="14.4" customHeight="1">
      <c r="B39" s="67"/>
      <c r="C39" s="68"/>
      <c r="D39" s="68"/>
      <c r="E39" s="68"/>
      <c r="F39" s="68"/>
      <c r="G39" s="68"/>
      <c r="H39" s="68"/>
      <c r="I39" s="179"/>
      <c r="J39" s="68"/>
      <c r="K39" s="69"/>
    </row>
    <row r="43" s="1" customFormat="1" ht="6.96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="1" customFormat="1" ht="36.96" customHeight="1">
      <c r="B44" s="46"/>
      <c r="C44" s="30" t="s">
        <v>161</v>
      </c>
      <c r="D44" s="47"/>
      <c r="E44" s="47"/>
      <c r="F44" s="47"/>
      <c r="G44" s="47"/>
      <c r="H44" s="47"/>
      <c r="I44" s="157"/>
      <c r="J44" s="47"/>
      <c r="K44" s="51"/>
    </row>
    <row r="45" s="1" customFormat="1" ht="6.96" customHeight="1">
      <c r="B45" s="46"/>
      <c r="C45" s="47"/>
      <c r="D45" s="47"/>
      <c r="E45" s="47"/>
      <c r="F45" s="47"/>
      <c r="G45" s="47"/>
      <c r="H45" s="47"/>
      <c r="I45" s="157"/>
      <c r="J45" s="47"/>
      <c r="K45" s="51"/>
    </row>
    <row r="46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7"/>
      <c r="J46" s="47"/>
      <c r="K46" s="51"/>
    </row>
    <row r="47" s="1" customFormat="1" ht="16.5" customHeight="1">
      <c r="B47" s="46"/>
      <c r="C47" s="47"/>
      <c r="D47" s="47"/>
      <c r="E47" s="156" t="str">
        <f>E7</f>
        <v>Park pod Vlašským dvorem-op</v>
      </c>
      <c r="F47" s="40"/>
      <c r="G47" s="40"/>
      <c r="H47" s="40"/>
      <c r="I47" s="157"/>
      <c r="J47" s="47"/>
      <c r="K47" s="51"/>
    </row>
    <row r="48">
      <c r="B48" s="28"/>
      <c r="C48" s="40" t="s">
        <v>157</v>
      </c>
      <c r="D48" s="29"/>
      <c r="E48" s="29"/>
      <c r="F48" s="29"/>
      <c r="G48" s="29"/>
      <c r="H48" s="29"/>
      <c r="I48" s="155"/>
      <c r="J48" s="29"/>
      <c r="K48" s="31"/>
    </row>
    <row r="49" s="1" customFormat="1" ht="16.5" customHeight="1">
      <c r="B49" s="46"/>
      <c r="C49" s="47"/>
      <c r="D49" s="47"/>
      <c r="E49" s="156" t="s">
        <v>2183</v>
      </c>
      <c r="F49" s="47"/>
      <c r="G49" s="47"/>
      <c r="H49" s="47"/>
      <c r="I49" s="157"/>
      <c r="J49" s="47"/>
      <c r="K49" s="51"/>
    </row>
    <row r="50" s="1" customFormat="1" ht="14.4" customHeight="1">
      <c r="B50" s="46"/>
      <c r="C50" s="40" t="s">
        <v>159</v>
      </c>
      <c r="D50" s="47"/>
      <c r="E50" s="47"/>
      <c r="F50" s="47"/>
      <c r="G50" s="47"/>
      <c r="H50" s="47"/>
      <c r="I50" s="157"/>
      <c r="J50" s="47"/>
      <c r="K50" s="51"/>
    </row>
    <row r="51" s="1" customFormat="1" ht="17.25" customHeight="1">
      <c r="B51" s="46"/>
      <c r="C51" s="47"/>
      <c r="D51" s="47"/>
      <c r="E51" s="158" t="str">
        <f>E11</f>
        <v>02N - SO 02 veřejné osvětlení nezpůsobilé</v>
      </c>
      <c r="F51" s="47"/>
      <c r="G51" s="47"/>
      <c r="H51" s="47"/>
      <c r="I51" s="157"/>
      <c r="J51" s="47"/>
      <c r="K51" s="51"/>
    </row>
    <row r="52" s="1" customFormat="1" ht="6.96" customHeight="1">
      <c r="B52" s="46"/>
      <c r="C52" s="47"/>
      <c r="D52" s="47"/>
      <c r="E52" s="47"/>
      <c r="F52" s="47"/>
      <c r="G52" s="47"/>
      <c r="H52" s="47"/>
      <c r="I52" s="157"/>
      <c r="J52" s="47"/>
      <c r="K52" s="51"/>
    </row>
    <row r="53" s="1" customFormat="1" ht="18" customHeight="1">
      <c r="B53" s="46"/>
      <c r="C53" s="40" t="s">
        <v>23</v>
      </c>
      <c r="D53" s="47"/>
      <c r="E53" s="47"/>
      <c r="F53" s="35" t="str">
        <f>F14</f>
        <v>Kutná Hora</v>
      </c>
      <c r="G53" s="47"/>
      <c r="H53" s="47"/>
      <c r="I53" s="159" t="s">
        <v>25</v>
      </c>
      <c r="J53" s="160" t="str">
        <f>IF(J14="","",J14)</f>
        <v>9. 11. 2017</v>
      </c>
      <c r="K53" s="51"/>
    </row>
    <row r="54" s="1" customFormat="1" ht="6.96" customHeight="1">
      <c r="B54" s="46"/>
      <c r="C54" s="47"/>
      <c r="D54" s="47"/>
      <c r="E54" s="47"/>
      <c r="F54" s="47"/>
      <c r="G54" s="47"/>
      <c r="H54" s="47"/>
      <c r="I54" s="157"/>
      <c r="J54" s="47"/>
      <c r="K54" s="51"/>
    </row>
    <row r="55" s="1" customFormat="1">
      <c r="B55" s="46"/>
      <c r="C55" s="40" t="s">
        <v>27</v>
      </c>
      <c r="D55" s="47"/>
      <c r="E55" s="47"/>
      <c r="F55" s="35" t="str">
        <f>E17</f>
        <v>Město Kutná Hora, Havlíčkovo nám. 552</v>
      </c>
      <c r="G55" s="47"/>
      <c r="H55" s="47"/>
      <c r="I55" s="159" t="s">
        <v>35</v>
      </c>
      <c r="J55" s="44" t="str">
        <f>E23</f>
        <v xml:space="preserve"> </v>
      </c>
      <c r="K55" s="51"/>
    </row>
    <row r="56" s="1" customFormat="1" ht="14.4" customHeight="1">
      <c r="B56" s="46"/>
      <c r="C56" s="40" t="s">
        <v>33</v>
      </c>
      <c r="D56" s="47"/>
      <c r="E56" s="47"/>
      <c r="F56" s="35" t="str">
        <f>IF(E20="","",E20)</f>
        <v/>
      </c>
      <c r="G56" s="47"/>
      <c r="H56" s="47"/>
      <c r="I56" s="157"/>
      <c r="J56" s="184"/>
      <c r="K56" s="51"/>
    </row>
    <row r="57" s="1" customFormat="1" ht="10.32" customHeight="1">
      <c r="B57" s="46"/>
      <c r="C57" s="47"/>
      <c r="D57" s="47"/>
      <c r="E57" s="47"/>
      <c r="F57" s="47"/>
      <c r="G57" s="47"/>
      <c r="H57" s="47"/>
      <c r="I57" s="157"/>
      <c r="J57" s="47"/>
      <c r="K57" s="51"/>
    </row>
    <row r="58" s="1" customFormat="1" ht="29.28" customHeight="1">
      <c r="B58" s="46"/>
      <c r="C58" s="185" t="s">
        <v>162</v>
      </c>
      <c r="D58" s="172"/>
      <c r="E58" s="172"/>
      <c r="F58" s="172"/>
      <c r="G58" s="172"/>
      <c r="H58" s="172"/>
      <c r="I58" s="186"/>
      <c r="J58" s="187" t="s">
        <v>163</v>
      </c>
      <c r="K58" s="188"/>
    </row>
    <row r="59" s="1" customFormat="1" ht="10.32" customHeight="1">
      <c r="B59" s="46"/>
      <c r="C59" s="47"/>
      <c r="D59" s="47"/>
      <c r="E59" s="47"/>
      <c r="F59" s="47"/>
      <c r="G59" s="47"/>
      <c r="H59" s="47"/>
      <c r="I59" s="157"/>
      <c r="J59" s="47"/>
      <c r="K59" s="51"/>
    </row>
    <row r="60" s="1" customFormat="1" ht="29.28" customHeight="1">
      <c r="B60" s="46"/>
      <c r="C60" s="189" t="s">
        <v>164</v>
      </c>
      <c r="D60" s="47"/>
      <c r="E60" s="47"/>
      <c r="F60" s="47"/>
      <c r="G60" s="47"/>
      <c r="H60" s="47"/>
      <c r="I60" s="157"/>
      <c r="J60" s="168">
        <f>J86</f>
        <v>0</v>
      </c>
      <c r="K60" s="51"/>
      <c r="AU60" s="24" t="s">
        <v>165</v>
      </c>
    </row>
    <row r="61" s="8" customFormat="1" ht="24.96" customHeight="1">
      <c r="B61" s="190"/>
      <c r="C61" s="191"/>
      <c r="D61" s="192" t="s">
        <v>516</v>
      </c>
      <c r="E61" s="193"/>
      <c r="F61" s="193"/>
      <c r="G61" s="193"/>
      <c r="H61" s="193"/>
      <c r="I61" s="194"/>
      <c r="J61" s="195">
        <f>J87</f>
        <v>0</v>
      </c>
      <c r="K61" s="196"/>
    </row>
    <row r="62" s="8" customFormat="1" ht="24.96" customHeight="1">
      <c r="B62" s="190"/>
      <c r="C62" s="191"/>
      <c r="D62" s="192" t="s">
        <v>184</v>
      </c>
      <c r="E62" s="193"/>
      <c r="F62" s="193"/>
      <c r="G62" s="193"/>
      <c r="H62" s="193"/>
      <c r="I62" s="194"/>
      <c r="J62" s="195">
        <f>J90</f>
        <v>0</v>
      </c>
      <c r="K62" s="196"/>
    </row>
    <row r="63" s="9" customFormat="1" ht="19.92" customHeight="1">
      <c r="B63" s="197"/>
      <c r="C63" s="198"/>
      <c r="D63" s="199" t="s">
        <v>517</v>
      </c>
      <c r="E63" s="200"/>
      <c r="F63" s="200"/>
      <c r="G63" s="200"/>
      <c r="H63" s="200"/>
      <c r="I63" s="201"/>
      <c r="J63" s="202">
        <f>J91</f>
        <v>0</v>
      </c>
      <c r="K63" s="203"/>
    </row>
    <row r="64" s="9" customFormat="1" ht="19.92" customHeight="1">
      <c r="B64" s="197"/>
      <c r="C64" s="198"/>
      <c r="D64" s="199" t="s">
        <v>518</v>
      </c>
      <c r="E64" s="200"/>
      <c r="F64" s="200"/>
      <c r="G64" s="200"/>
      <c r="H64" s="200"/>
      <c r="I64" s="201"/>
      <c r="J64" s="202">
        <f>J93</f>
        <v>0</v>
      </c>
      <c r="K64" s="203"/>
    </row>
    <row r="65" s="1" customFormat="1" ht="21.84" customHeight="1">
      <c r="B65" s="46"/>
      <c r="C65" s="47"/>
      <c r="D65" s="47"/>
      <c r="E65" s="47"/>
      <c r="F65" s="47"/>
      <c r="G65" s="47"/>
      <c r="H65" s="47"/>
      <c r="I65" s="157"/>
      <c r="J65" s="47"/>
      <c r="K65" s="51"/>
    </row>
    <row r="66" s="1" customFormat="1" ht="6.96" customHeight="1">
      <c r="B66" s="67"/>
      <c r="C66" s="68"/>
      <c r="D66" s="68"/>
      <c r="E66" s="68"/>
      <c r="F66" s="68"/>
      <c r="G66" s="68"/>
      <c r="H66" s="68"/>
      <c r="I66" s="179"/>
      <c r="J66" s="68"/>
      <c r="K66" s="69"/>
    </row>
    <row r="70" s="1" customFormat="1" ht="6.96" customHeight="1">
      <c r="B70" s="70"/>
      <c r="C70" s="71"/>
      <c r="D70" s="71"/>
      <c r="E70" s="71"/>
      <c r="F70" s="71"/>
      <c r="G70" s="71"/>
      <c r="H70" s="71"/>
      <c r="I70" s="182"/>
      <c r="J70" s="71"/>
      <c r="K70" s="71"/>
      <c r="L70" s="72"/>
    </row>
    <row r="71" s="1" customFormat="1" ht="36.96" customHeight="1">
      <c r="B71" s="46"/>
      <c r="C71" s="73" t="s">
        <v>185</v>
      </c>
      <c r="D71" s="74"/>
      <c r="E71" s="74"/>
      <c r="F71" s="74"/>
      <c r="G71" s="74"/>
      <c r="H71" s="74"/>
      <c r="I71" s="204"/>
      <c r="J71" s="74"/>
      <c r="K71" s="74"/>
      <c r="L71" s="72"/>
    </row>
    <row r="72" s="1" customFormat="1" ht="6.96" customHeight="1">
      <c r="B72" s="46"/>
      <c r="C72" s="74"/>
      <c r="D72" s="74"/>
      <c r="E72" s="74"/>
      <c r="F72" s="74"/>
      <c r="G72" s="74"/>
      <c r="H72" s="74"/>
      <c r="I72" s="204"/>
      <c r="J72" s="74"/>
      <c r="K72" s="74"/>
      <c r="L72" s="72"/>
    </row>
    <row r="73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4"/>
      <c r="J73" s="74"/>
      <c r="K73" s="74"/>
      <c r="L73" s="72"/>
    </row>
    <row r="74" s="1" customFormat="1" ht="16.5" customHeight="1">
      <c r="B74" s="46"/>
      <c r="C74" s="74"/>
      <c r="D74" s="74"/>
      <c r="E74" s="205" t="str">
        <f>E7</f>
        <v>Park pod Vlašským dvorem-op</v>
      </c>
      <c r="F74" s="76"/>
      <c r="G74" s="76"/>
      <c r="H74" s="76"/>
      <c r="I74" s="204"/>
      <c r="J74" s="74"/>
      <c r="K74" s="74"/>
      <c r="L74" s="72"/>
    </row>
    <row r="75">
      <c r="B75" s="28"/>
      <c r="C75" s="76" t="s">
        <v>157</v>
      </c>
      <c r="D75" s="206"/>
      <c r="E75" s="206"/>
      <c r="F75" s="206"/>
      <c r="G75" s="206"/>
      <c r="H75" s="206"/>
      <c r="I75" s="149"/>
      <c r="J75" s="206"/>
      <c r="K75" s="206"/>
      <c r="L75" s="207"/>
    </row>
    <row r="76" s="1" customFormat="1" ht="16.5" customHeight="1">
      <c r="B76" s="46"/>
      <c r="C76" s="74"/>
      <c r="D76" s="74"/>
      <c r="E76" s="205" t="s">
        <v>2183</v>
      </c>
      <c r="F76" s="74"/>
      <c r="G76" s="74"/>
      <c r="H76" s="74"/>
      <c r="I76" s="204"/>
      <c r="J76" s="74"/>
      <c r="K76" s="74"/>
      <c r="L76" s="72"/>
    </row>
    <row r="77" s="1" customFormat="1" ht="14.4" customHeight="1">
      <c r="B77" s="46"/>
      <c r="C77" s="76" t="s">
        <v>159</v>
      </c>
      <c r="D77" s="74"/>
      <c r="E77" s="74"/>
      <c r="F77" s="74"/>
      <c r="G77" s="74"/>
      <c r="H77" s="74"/>
      <c r="I77" s="204"/>
      <c r="J77" s="74"/>
      <c r="K77" s="74"/>
      <c r="L77" s="72"/>
    </row>
    <row r="78" s="1" customFormat="1" ht="17.25" customHeight="1">
      <c r="B78" s="46"/>
      <c r="C78" s="74"/>
      <c r="D78" s="74"/>
      <c r="E78" s="82" t="str">
        <f>E11</f>
        <v>02N - SO 02 veřejné osvětlení nezpůsobilé</v>
      </c>
      <c r="F78" s="74"/>
      <c r="G78" s="74"/>
      <c r="H78" s="74"/>
      <c r="I78" s="204"/>
      <c r="J78" s="74"/>
      <c r="K78" s="74"/>
      <c r="L78" s="72"/>
    </row>
    <row r="79" s="1" customFormat="1" ht="6.96" customHeight="1">
      <c r="B79" s="46"/>
      <c r="C79" s="74"/>
      <c r="D79" s="74"/>
      <c r="E79" s="74"/>
      <c r="F79" s="74"/>
      <c r="G79" s="74"/>
      <c r="H79" s="74"/>
      <c r="I79" s="204"/>
      <c r="J79" s="74"/>
      <c r="K79" s="74"/>
      <c r="L79" s="72"/>
    </row>
    <row r="80" s="1" customFormat="1" ht="18" customHeight="1">
      <c r="B80" s="46"/>
      <c r="C80" s="76" t="s">
        <v>23</v>
      </c>
      <c r="D80" s="74"/>
      <c r="E80" s="74"/>
      <c r="F80" s="208" t="str">
        <f>F14</f>
        <v>Kutná Hora</v>
      </c>
      <c r="G80" s="74"/>
      <c r="H80" s="74"/>
      <c r="I80" s="209" t="s">
        <v>25</v>
      </c>
      <c r="J80" s="85" t="str">
        <f>IF(J14="","",J14)</f>
        <v>9. 11. 2017</v>
      </c>
      <c r="K80" s="74"/>
      <c r="L80" s="72"/>
    </row>
    <row r="81" s="1" customFormat="1" ht="6.96" customHeight="1">
      <c r="B81" s="46"/>
      <c r="C81" s="74"/>
      <c r="D81" s="74"/>
      <c r="E81" s="74"/>
      <c r="F81" s="74"/>
      <c r="G81" s="74"/>
      <c r="H81" s="74"/>
      <c r="I81" s="204"/>
      <c r="J81" s="74"/>
      <c r="K81" s="74"/>
      <c r="L81" s="72"/>
    </row>
    <row r="82" s="1" customFormat="1">
      <c r="B82" s="46"/>
      <c r="C82" s="76" t="s">
        <v>27</v>
      </c>
      <c r="D82" s="74"/>
      <c r="E82" s="74"/>
      <c r="F82" s="208" t="str">
        <f>E17</f>
        <v>Město Kutná Hora, Havlíčkovo nám. 552</v>
      </c>
      <c r="G82" s="74"/>
      <c r="H82" s="74"/>
      <c r="I82" s="209" t="s">
        <v>35</v>
      </c>
      <c r="J82" s="208" t="str">
        <f>E23</f>
        <v xml:space="preserve"> </v>
      </c>
      <c r="K82" s="74"/>
      <c r="L82" s="72"/>
    </row>
    <row r="83" s="1" customFormat="1" ht="14.4" customHeight="1">
      <c r="B83" s="46"/>
      <c r="C83" s="76" t="s">
        <v>33</v>
      </c>
      <c r="D83" s="74"/>
      <c r="E83" s="74"/>
      <c r="F83" s="208" t="str">
        <f>IF(E20="","",E20)</f>
        <v/>
      </c>
      <c r="G83" s="74"/>
      <c r="H83" s="74"/>
      <c r="I83" s="204"/>
      <c r="J83" s="74"/>
      <c r="K83" s="74"/>
      <c r="L83" s="72"/>
    </row>
    <row r="84" s="1" customFormat="1" ht="10.32" customHeight="1">
      <c r="B84" s="46"/>
      <c r="C84" s="74"/>
      <c r="D84" s="74"/>
      <c r="E84" s="74"/>
      <c r="F84" s="74"/>
      <c r="G84" s="74"/>
      <c r="H84" s="74"/>
      <c r="I84" s="204"/>
      <c r="J84" s="74"/>
      <c r="K84" s="74"/>
      <c r="L84" s="72"/>
    </row>
    <row r="85" s="10" customFormat="1" ht="29.28" customHeight="1">
      <c r="B85" s="210"/>
      <c r="C85" s="211" t="s">
        <v>186</v>
      </c>
      <c r="D85" s="212" t="s">
        <v>59</v>
      </c>
      <c r="E85" s="212" t="s">
        <v>55</v>
      </c>
      <c r="F85" s="212" t="s">
        <v>187</v>
      </c>
      <c r="G85" s="212" t="s">
        <v>188</v>
      </c>
      <c r="H85" s="212" t="s">
        <v>189</v>
      </c>
      <c r="I85" s="213" t="s">
        <v>190</v>
      </c>
      <c r="J85" s="212" t="s">
        <v>163</v>
      </c>
      <c r="K85" s="214" t="s">
        <v>191</v>
      </c>
      <c r="L85" s="215"/>
      <c r="M85" s="102" t="s">
        <v>192</v>
      </c>
      <c r="N85" s="103" t="s">
        <v>44</v>
      </c>
      <c r="O85" s="103" t="s">
        <v>193</v>
      </c>
      <c r="P85" s="103" t="s">
        <v>194</v>
      </c>
      <c r="Q85" s="103" t="s">
        <v>195</v>
      </c>
      <c r="R85" s="103" t="s">
        <v>196</v>
      </c>
      <c r="S85" s="103" t="s">
        <v>197</v>
      </c>
      <c r="T85" s="104" t="s">
        <v>198</v>
      </c>
    </row>
    <row r="86" s="1" customFormat="1" ht="29.28" customHeight="1">
      <c r="B86" s="46"/>
      <c r="C86" s="108" t="s">
        <v>164</v>
      </c>
      <c r="D86" s="74"/>
      <c r="E86" s="74"/>
      <c r="F86" s="74"/>
      <c r="G86" s="74"/>
      <c r="H86" s="74"/>
      <c r="I86" s="204"/>
      <c r="J86" s="216">
        <f>BK86</f>
        <v>0</v>
      </c>
      <c r="K86" s="74"/>
      <c r="L86" s="72"/>
      <c r="M86" s="105"/>
      <c r="N86" s="106"/>
      <c r="O86" s="106"/>
      <c r="P86" s="217">
        <f>P87+P90</f>
        <v>0</v>
      </c>
      <c r="Q86" s="106"/>
      <c r="R86" s="217">
        <f>R87+R90</f>
        <v>0</v>
      </c>
      <c r="S86" s="106"/>
      <c r="T86" s="218">
        <f>T87+T90</f>
        <v>0</v>
      </c>
      <c r="AT86" s="24" t="s">
        <v>73</v>
      </c>
      <c r="AU86" s="24" t="s">
        <v>165</v>
      </c>
      <c r="BK86" s="219">
        <f>BK87+BK90</f>
        <v>0</v>
      </c>
    </row>
    <row r="87" s="11" customFormat="1" ht="37.44" customHeight="1">
      <c r="B87" s="220"/>
      <c r="C87" s="221"/>
      <c r="D87" s="222" t="s">
        <v>73</v>
      </c>
      <c r="E87" s="223" t="s">
        <v>519</v>
      </c>
      <c r="F87" s="223" t="s">
        <v>520</v>
      </c>
      <c r="G87" s="221"/>
      <c r="H87" s="221"/>
      <c r="I87" s="224"/>
      <c r="J87" s="225">
        <f>BK87</f>
        <v>0</v>
      </c>
      <c r="K87" s="221"/>
      <c r="L87" s="226"/>
      <c r="M87" s="227"/>
      <c r="N87" s="228"/>
      <c r="O87" s="228"/>
      <c r="P87" s="229">
        <f>SUM(P88:P89)</f>
        <v>0</v>
      </c>
      <c r="Q87" s="228"/>
      <c r="R87" s="229">
        <f>SUM(R88:R89)</f>
        <v>0</v>
      </c>
      <c r="S87" s="228"/>
      <c r="T87" s="230">
        <f>SUM(T88:T89)</f>
        <v>0</v>
      </c>
      <c r="AR87" s="231" t="s">
        <v>83</v>
      </c>
      <c r="AT87" s="232" t="s">
        <v>73</v>
      </c>
      <c r="AU87" s="232" t="s">
        <v>74</v>
      </c>
      <c r="AY87" s="231" t="s">
        <v>200</v>
      </c>
      <c r="BK87" s="233">
        <f>SUM(BK88:BK89)</f>
        <v>0</v>
      </c>
    </row>
    <row r="88" s="1" customFormat="1" ht="16.5" customHeight="1">
      <c r="B88" s="46"/>
      <c r="C88" s="236" t="s">
        <v>74</v>
      </c>
      <c r="D88" s="236" t="s">
        <v>202</v>
      </c>
      <c r="E88" s="237" t="s">
        <v>521</v>
      </c>
      <c r="F88" s="238" t="s">
        <v>522</v>
      </c>
      <c r="G88" s="239" t="s">
        <v>471</v>
      </c>
      <c r="H88" s="240">
        <v>4</v>
      </c>
      <c r="I88" s="241"/>
      <c r="J88" s="242">
        <f>ROUND(I88*H88,2)</f>
        <v>0</v>
      </c>
      <c r="K88" s="238" t="s">
        <v>746</v>
      </c>
      <c r="L88" s="72"/>
      <c r="M88" s="243" t="s">
        <v>21</v>
      </c>
      <c r="N88" s="244" t="s">
        <v>45</v>
      </c>
      <c r="O88" s="47"/>
      <c r="P88" s="245">
        <f>O88*H88</f>
        <v>0</v>
      </c>
      <c r="Q88" s="245">
        <v>0</v>
      </c>
      <c r="R88" s="245">
        <f>Q88*H88</f>
        <v>0</v>
      </c>
      <c r="S88" s="245">
        <v>0</v>
      </c>
      <c r="T88" s="246">
        <f>S88*H88</f>
        <v>0</v>
      </c>
      <c r="AR88" s="24" t="s">
        <v>230</v>
      </c>
      <c r="AT88" s="24" t="s">
        <v>202</v>
      </c>
      <c r="AU88" s="24" t="s">
        <v>81</v>
      </c>
      <c r="AY88" s="24" t="s">
        <v>200</v>
      </c>
      <c r="BE88" s="247">
        <f>IF(N88="základní",J88,0)</f>
        <v>0</v>
      </c>
      <c r="BF88" s="247">
        <f>IF(N88="snížená",J88,0)</f>
        <v>0</v>
      </c>
      <c r="BG88" s="247">
        <f>IF(N88="zákl. přenesená",J88,0)</f>
        <v>0</v>
      </c>
      <c r="BH88" s="247">
        <f>IF(N88="sníž. přenesená",J88,0)</f>
        <v>0</v>
      </c>
      <c r="BI88" s="247">
        <f>IF(N88="nulová",J88,0)</f>
        <v>0</v>
      </c>
      <c r="BJ88" s="24" t="s">
        <v>81</v>
      </c>
      <c r="BK88" s="247">
        <f>ROUND(I88*H88,2)</f>
        <v>0</v>
      </c>
      <c r="BL88" s="24" t="s">
        <v>230</v>
      </c>
      <c r="BM88" s="24" t="s">
        <v>83</v>
      </c>
    </row>
    <row r="89" s="1" customFormat="1" ht="16.5" customHeight="1">
      <c r="B89" s="46"/>
      <c r="C89" s="236" t="s">
        <v>74</v>
      </c>
      <c r="D89" s="236" t="s">
        <v>202</v>
      </c>
      <c r="E89" s="237" t="s">
        <v>528</v>
      </c>
      <c r="F89" s="238" t="s">
        <v>529</v>
      </c>
      <c r="G89" s="239" t="s">
        <v>471</v>
      </c>
      <c r="H89" s="240">
        <v>7</v>
      </c>
      <c r="I89" s="241"/>
      <c r="J89" s="242">
        <f>ROUND(I89*H89,2)</f>
        <v>0</v>
      </c>
      <c r="K89" s="238" t="s">
        <v>746</v>
      </c>
      <c r="L89" s="72"/>
      <c r="M89" s="243" t="s">
        <v>21</v>
      </c>
      <c r="N89" s="244" t="s">
        <v>45</v>
      </c>
      <c r="O89" s="47"/>
      <c r="P89" s="245">
        <f>O89*H89</f>
        <v>0</v>
      </c>
      <c r="Q89" s="245">
        <v>0</v>
      </c>
      <c r="R89" s="245">
        <f>Q89*H89</f>
        <v>0</v>
      </c>
      <c r="S89" s="245">
        <v>0</v>
      </c>
      <c r="T89" s="246">
        <f>S89*H89</f>
        <v>0</v>
      </c>
      <c r="AR89" s="24" t="s">
        <v>230</v>
      </c>
      <c r="AT89" s="24" t="s">
        <v>202</v>
      </c>
      <c r="AU89" s="24" t="s">
        <v>81</v>
      </c>
      <c r="AY89" s="24" t="s">
        <v>200</v>
      </c>
      <c r="BE89" s="247">
        <f>IF(N89="základní",J89,0)</f>
        <v>0</v>
      </c>
      <c r="BF89" s="247">
        <f>IF(N89="snížená",J89,0)</f>
        <v>0</v>
      </c>
      <c r="BG89" s="247">
        <f>IF(N89="zákl. přenesená",J89,0)</f>
        <v>0</v>
      </c>
      <c r="BH89" s="247">
        <f>IF(N89="sníž. přenesená",J89,0)</f>
        <v>0</v>
      </c>
      <c r="BI89" s="247">
        <f>IF(N89="nulová",J89,0)</f>
        <v>0</v>
      </c>
      <c r="BJ89" s="24" t="s">
        <v>81</v>
      </c>
      <c r="BK89" s="247">
        <f>ROUND(I89*H89,2)</f>
        <v>0</v>
      </c>
      <c r="BL89" s="24" t="s">
        <v>230</v>
      </c>
      <c r="BM89" s="24" t="s">
        <v>216</v>
      </c>
    </row>
    <row r="90" s="11" customFormat="1" ht="37.44" customHeight="1">
      <c r="B90" s="220"/>
      <c r="C90" s="221"/>
      <c r="D90" s="222" t="s">
        <v>73</v>
      </c>
      <c r="E90" s="223" t="s">
        <v>494</v>
      </c>
      <c r="F90" s="223" t="s">
        <v>495</v>
      </c>
      <c r="G90" s="221"/>
      <c r="H90" s="221"/>
      <c r="I90" s="224"/>
      <c r="J90" s="225">
        <f>BK90</f>
        <v>0</v>
      </c>
      <c r="K90" s="221"/>
      <c r="L90" s="226"/>
      <c r="M90" s="227"/>
      <c r="N90" s="228"/>
      <c r="O90" s="228"/>
      <c r="P90" s="229">
        <f>P91+P93</f>
        <v>0</v>
      </c>
      <c r="Q90" s="228"/>
      <c r="R90" s="229">
        <f>R91+R93</f>
        <v>0</v>
      </c>
      <c r="S90" s="228"/>
      <c r="T90" s="230">
        <f>T91+T93</f>
        <v>0</v>
      </c>
      <c r="AR90" s="231" t="s">
        <v>217</v>
      </c>
      <c r="AT90" s="232" t="s">
        <v>73</v>
      </c>
      <c r="AU90" s="232" t="s">
        <v>74</v>
      </c>
      <c r="AY90" s="231" t="s">
        <v>200</v>
      </c>
      <c r="BK90" s="233">
        <f>BK91+BK93</f>
        <v>0</v>
      </c>
    </row>
    <row r="91" s="11" customFormat="1" ht="19.92" customHeight="1">
      <c r="B91" s="220"/>
      <c r="C91" s="221"/>
      <c r="D91" s="222" t="s">
        <v>73</v>
      </c>
      <c r="E91" s="234" t="s">
        <v>543</v>
      </c>
      <c r="F91" s="234" t="s">
        <v>497</v>
      </c>
      <c r="G91" s="221"/>
      <c r="H91" s="221"/>
      <c r="I91" s="224"/>
      <c r="J91" s="235">
        <f>BK91</f>
        <v>0</v>
      </c>
      <c r="K91" s="221"/>
      <c r="L91" s="226"/>
      <c r="M91" s="227"/>
      <c r="N91" s="228"/>
      <c r="O91" s="228"/>
      <c r="P91" s="229">
        <f>P92</f>
        <v>0</v>
      </c>
      <c r="Q91" s="228"/>
      <c r="R91" s="229">
        <f>R92</f>
        <v>0</v>
      </c>
      <c r="S91" s="228"/>
      <c r="T91" s="230">
        <f>T92</f>
        <v>0</v>
      </c>
      <c r="AR91" s="231" t="s">
        <v>217</v>
      </c>
      <c r="AT91" s="232" t="s">
        <v>73</v>
      </c>
      <c r="AU91" s="232" t="s">
        <v>81</v>
      </c>
      <c r="AY91" s="231" t="s">
        <v>200</v>
      </c>
      <c r="BK91" s="233">
        <f>BK92</f>
        <v>0</v>
      </c>
    </row>
    <row r="92" s="1" customFormat="1" ht="16.5" customHeight="1">
      <c r="B92" s="46"/>
      <c r="C92" s="236" t="s">
        <v>81</v>
      </c>
      <c r="D92" s="236" t="s">
        <v>202</v>
      </c>
      <c r="E92" s="237" t="s">
        <v>496</v>
      </c>
      <c r="F92" s="238" t="s">
        <v>544</v>
      </c>
      <c r="G92" s="239" t="s">
        <v>545</v>
      </c>
      <c r="H92" s="240">
        <v>1</v>
      </c>
      <c r="I92" s="241"/>
      <c r="J92" s="242">
        <f>ROUND(I92*H92,2)</f>
        <v>0</v>
      </c>
      <c r="K92" s="238" t="s">
        <v>746</v>
      </c>
      <c r="L92" s="72"/>
      <c r="M92" s="243" t="s">
        <v>21</v>
      </c>
      <c r="N92" s="244" t="s">
        <v>45</v>
      </c>
      <c r="O92" s="47"/>
      <c r="P92" s="245">
        <f>O92*H92</f>
        <v>0</v>
      </c>
      <c r="Q92" s="245">
        <v>0</v>
      </c>
      <c r="R92" s="245">
        <f>Q92*H92</f>
        <v>0</v>
      </c>
      <c r="S92" s="245">
        <v>0</v>
      </c>
      <c r="T92" s="246">
        <f>S92*H92</f>
        <v>0</v>
      </c>
      <c r="AR92" s="24" t="s">
        <v>1626</v>
      </c>
      <c r="AT92" s="24" t="s">
        <v>202</v>
      </c>
      <c r="AU92" s="24" t="s">
        <v>83</v>
      </c>
      <c r="AY92" s="24" t="s">
        <v>200</v>
      </c>
      <c r="BE92" s="247">
        <f>IF(N92="základní",J92,0)</f>
        <v>0</v>
      </c>
      <c r="BF92" s="247">
        <f>IF(N92="snížená",J92,0)</f>
        <v>0</v>
      </c>
      <c r="BG92" s="247">
        <f>IF(N92="zákl. přenesená",J92,0)</f>
        <v>0</v>
      </c>
      <c r="BH92" s="247">
        <f>IF(N92="sníž. přenesená",J92,0)</f>
        <v>0</v>
      </c>
      <c r="BI92" s="247">
        <f>IF(N92="nulová",J92,0)</f>
        <v>0</v>
      </c>
      <c r="BJ92" s="24" t="s">
        <v>81</v>
      </c>
      <c r="BK92" s="247">
        <f>ROUND(I92*H92,2)</f>
        <v>0</v>
      </c>
      <c r="BL92" s="24" t="s">
        <v>1626</v>
      </c>
      <c r="BM92" s="24" t="s">
        <v>2223</v>
      </c>
    </row>
    <row r="93" s="11" customFormat="1" ht="29.88" customHeight="1">
      <c r="B93" s="220"/>
      <c r="C93" s="221"/>
      <c r="D93" s="222" t="s">
        <v>73</v>
      </c>
      <c r="E93" s="234" t="s">
        <v>547</v>
      </c>
      <c r="F93" s="234" t="s">
        <v>548</v>
      </c>
      <c r="G93" s="221"/>
      <c r="H93" s="221"/>
      <c r="I93" s="224"/>
      <c r="J93" s="235">
        <f>BK93</f>
        <v>0</v>
      </c>
      <c r="K93" s="221"/>
      <c r="L93" s="226"/>
      <c r="M93" s="227"/>
      <c r="N93" s="228"/>
      <c r="O93" s="228"/>
      <c r="P93" s="229">
        <f>P94</f>
        <v>0</v>
      </c>
      <c r="Q93" s="228"/>
      <c r="R93" s="229">
        <f>R94</f>
        <v>0</v>
      </c>
      <c r="S93" s="228"/>
      <c r="T93" s="230">
        <f>T94</f>
        <v>0</v>
      </c>
      <c r="AR93" s="231" t="s">
        <v>217</v>
      </c>
      <c r="AT93" s="232" t="s">
        <v>73</v>
      </c>
      <c r="AU93" s="232" t="s">
        <v>81</v>
      </c>
      <c r="AY93" s="231" t="s">
        <v>200</v>
      </c>
      <c r="BK93" s="233">
        <f>BK94</f>
        <v>0</v>
      </c>
    </row>
    <row r="94" s="1" customFormat="1" ht="16.5" customHeight="1">
      <c r="B94" s="46"/>
      <c r="C94" s="236" t="s">
        <v>83</v>
      </c>
      <c r="D94" s="236" t="s">
        <v>202</v>
      </c>
      <c r="E94" s="237" t="s">
        <v>549</v>
      </c>
      <c r="F94" s="238" t="s">
        <v>550</v>
      </c>
      <c r="G94" s="239" t="s">
        <v>551</v>
      </c>
      <c r="H94" s="240">
        <v>1</v>
      </c>
      <c r="I94" s="241"/>
      <c r="J94" s="242">
        <f>ROUND(I94*H94,2)</f>
        <v>0</v>
      </c>
      <c r="K94" s="238" t="s">
        <v>746</v>
      </c>
      <c r="L94" s="72"/>
      <c r="M94" s="243" t="s">
        <v>21</v>
      </c>
      <c r="N94" s="281" t="s">
        <v>45</v>
      </c>
      <c r="O94" s="282"/>
      <c r="P94" s="283">
        <f>O94*H94</f>
        <v>0</v>
      </c>
      <c r="Q94" s="283">
        <v>0</v>
      </c>
      <c r="R94" s="283">
        <f>Q94*H94</f>
        <v>0</v>
      </c>
      <c r="S94" s="283">
        <v>0</v>
      </c>
      <c r="T94" s="284">
        <f>S94*H94</f>
        <v>0</v>
      </c>
      <c r="AR94" s="24" t="s">
        <v>1626</v>
      </c>
      <c r="AT94" s="24" t="s">
        <v>202</v>
      </c>
      <c r="AU94" s="24" t="s">
        <v>83</v>
      </c>
      <c r="AY94" s="24" t="s">
        <v>200</v>
      </c>
      <c r="BE94" s="247">
        <f>IF(N94="základní",J94,0)</f>
        <v>0</v>
      </c>
      <c r="BF94" s="247">
        <f>IF(N94="snížená",J94,0)</f>
        <v>0</v>
      </c>
      <c r="BG94" s="247">
        <f>IF(N94="zákl. přenesená",J94,0)</f>
        <v>0</v>
      </c>
      <c r="BH94" s="247">
        <f>IF(N94="sníž. přenesená",J94,0)</f>
        <v>0</v>
      </c>
      <c r="BI94" s="247">
        <f>IF(N94="nulová",J94,0)</f>
        <v>0</v>
      </c>
      <c r="BJ94" s="24" t="s">
        <v>81</v>
      </c>
      <c r="BK94" s="247">
        <f>ROUND(I94*H94,2)</f>
        <v>0</v>
      </c>
      <c r="BL94" s="24" t="s">
        <v>1626</v>
      </c>
      <c r="BM94" s="24" t="s">
        <v>2224</v>
      </c>
    </row>
    <row r="95" s="1" customFormat="1" ht="6.96" customHeight="1">
      <c r="B95" s="67"/>
      <c r="C95" s="68"/>
      <c r="D95" s="68"/>
      <c r="E95" s="68"/>
      <c r="F95" s="68"/>
      <c r="G95" s="68"/>
      <c r="H95" s="68"/>
      <c r="I95" s="179"/>
      <c r="J95" s="68"/>
      <c r="K95" s="68"/>
      <c r="L95" s="72"/>
    </row>
  </sheetData>
  <sheetProtection sheet="1" autoFilter="0" formatColumns="0" formatRows="0" objects="1" scenarios="1" spinCount="100000" saltValue="OwN9jVdSUNWT1/hEW00IPrP0eNK8JJLFg1BpAW4KC8lfiPd3W+UuGLVAyY93neNGP44fRt+7F+v+jUSKpPbiMg==" hashValue="pVwUJOEwnojlUCSAZjxgM44LtdLZbz9RHIn2cvTXb25KjN/uK3hnnjIupSwrPs+0kwGfOO/FzWcgsVJEOxHhfw==" algorithmName="SHA-512" password="CC35"/>
  <autoFilter ref="C85:K94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50"/>
      <c r="C1" s="150"/>
      <c r="D1" s="151" t="s">
        <v>1</v>
      </c>
      <c r="E1" s="150"/>
      <c r="F1" s="152" t="s">
        <v>151</v>
      </c>
      <c r="G1" s="152" t="s">
        <v>152</v>
      </c>
      <c r="H1" s="152"/>
      <c r="I1" s="153"/>
      <c r="J1" s="152" t="s">
        <v>153</v>
      </c>
      <c r="K1" s="151" t="s">
        <v>154</v>
      </c>
      <c r="L1" s="152" t="s">
        <v>155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150</v>
      </c>
    </row>
    <row r="3" ht="6.96" customHeight="1">
      <c r="B3" s="25"/>
      <c r="C3" s="26"/>
      <c r="D3" s="26"/>
      <c r="E3" s="26"/>
      <c r="F3" s="26"/>
      <c r="G3" s="26"/>
      <c r="H3" s="26"/>
      <c r="I3" s="154"/>
      <c r="J3" s="26"/>
      <c r="K3" s="27"/>
      <c r="AT3" s="24" t="s">
        <v>83</v>
      </c>
    </row>
    <row r="4" ht="36.96" customHeight="1">
      <c r="B4" s="28"/>
      <c r="C4" s="29"/>
      <c r="D4" s="30" t="s">
        <v>156</v>
      </c>
      <c r="E4" s="29"/>
      <c r="F4" s="29"/>
      <c r="G4" s="29"/>
      <c r="H4" s="29"/>
      <c r="I4" s="155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5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5"/>
      <c r="J6" s="29"/>
      <c r="K6" s="31"/>
    </row>
    <row r="7" ht="16.5" customHeight="1">
      <c r="B7" s="28"/>
      <c r="C7" s="29"/>
      <c r="D7" s="29"/>
      <c r="E7" s="156" t="str">
        <f>'Rekapitulace stavby'!K6</f>
        <v>Park pod Vlašským dvorem-op</v>
      </c>
      <c r="F7" s="40"/>
      <c r="G7" s="40"/>
      <c r="H7" s="40"/>
      <c r="I7" s="155"/>
      <c r="J7" s="29"/>
      <c r="K7" s="31"/>
    </row>
    <row r="8">
      <c r="B8" s="28"/>
      <c r="C8" s="29"/>
      <c r="D8" s="40" t="s">
        <v>157</v>
      </c>
      <c r="E8" s="29"/>
      <c r="F8" s="29"/>
      <c r="G8" s="29"/>
      <c r="H8" s="29"/>
      <c r="I8" s="155"/>
      <c r="J8" s="29"/>
      <c r="K8" s="31"/>
    </row>
    <row r="9" s="1" customFormat="1" ht="16.5" customHeight="1">
      <c r="B9" s="46"/>
      <c r="C9" s="47"/>
      <c r="D9" s="47"/>
      <c r="E9" s="156" t="s">
        <v>2183</v>
      </c>
      <c r="F9" s="47"/>
      <c r="G9" s="47"/>
      <c r="H9" s="47"/>
      <c r="I9" s="157"/>
      <c r="J9" s="47"/>
      <c r="K9" s="51"/>
    </row>
    <row r="10" s="1" customFormat="1">
      <c r="B10" s="46"/>
      <c r="C10" s="47"/>
      <c r="D10" s="40" t="s">
        <v>159</v>
      </c>
      <c r="E10" s="47"/>
      <c r="F10" s="47"/>
      <c r="G10" s="47"/>
      <c r="H10" s="47"/>
      <c r="I10" s="157"/>
      <c r="J10" s="47"/>
      <c r="K10" s="51"/>
    </row>
    <row r="11" s="1" customFormat="1" ht="36.96" customHeight="1">
      <c r="B11" s="46"/>
      <c r="C11" s="47"/>
      <c r="D11" s="47"/>
      <c r="E11" s="158" t="s">
        <v>2225</v>
      </c>
      <c r="F11" s="47"/>
      <c r="G11" s="47"/>
      <c r="H11" s="47"/>
      <c r="I11" s="157"/>
      <c r="J11" s="47"/>
      <c r="K11" s="51"/>
    </row>
    <row r="12" s="1" customFormat="1">
      <c r="B12" s="46"/>
      <c r="C12" s="47"/>
      <c r="D12" s="47"/>
      <c r="E12" s="47"/>
      <c r="F12" s="47"/>
      <c r="G12" s="47"/>
      <c r="H12" s="47"/>
      <c r="I12" s="157"/>
      <c r="J12" s="47"/>
      <c r="K12" s="51"/>
    </row>
    <row r="13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9" t="s">
        <v>22</v>
      </c>
      <c r="J13" s="35" t="s">
        <v>21</v>
      </c>
      <c r="K13" s="51"/>
    </row>
    <row r="14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9" t="s">
        <v>25</v>
      </c>
      <c r="J14" s="160" t="str">
        <f>'Rekapitulace stavby'!AN8</f>
        <v>9. 11. 2017</v>
      </c>
      <c r="K14" s="51"/>
    </row>
    <row r="15" s="1" customFormat="1" ht="10.8" customHeight="1">
      <c r="B15" s="46"/>
      <c r="C15" s="47"/>
      <c r="D15" s="47"/>
      <c r="E15" s="47"/>
      <c r="F15" s="47"/>
      <c r="G15" s="47"/>
      <c r="H15" s="47"/>
      <c r="I15" s="157"/>
      <c r="J15" s="47"/>
      <c r="K15" s="51"/>
    </row>
    <row r="16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9" t="s">
        <v>28</v>
      </c>
      <c r="J16" s="35" t="s">
        <v>29</v>
      </c>
      <c r="K16" s="51"/>
    </row>
    <row r="17" s="1" customFormat="1" ht="18" customHeight="1">
      <c r="B17" s="46"/>
      <c r="C17" s="47"/>
      <c r="D17" s="47"/>
      <c r="E17" s="35" t="s">
        <v>30</v>
      </c>
      <c r="F17" s="47"/>
      <c r="G17" s="47"/>
      <c r="H17" s="47"/>
      <c r="I17" s="159" t="s">
        <v>31</v>
      </c>
      <c r="J17" s="35" t="s">
        <v>32</v>
      </c>
      <c r="K17" s="51"/>
    </row>
    <row r="18" s="1" customFormat="1" ht="6.96" customHeight="1">
      <c r="B18" s="46"/>
      <c r="C18" s="47"/>
      <c r="D18" s="47"/>
      <c r="E18" s="47"/>
      <c r="F18" s="47"/>
      <c r="G18" s="47"/>
      <c r="H18" s="47"/>
      <c r="I18" s="157"/>
      <c r="J18" s="47"/>
      <c r="K18" s="51"/>
    </row>
    <row r="19" s="1" customFormat="1" ht="14.4" customHeight="1">
      <c r="B19" s="46"/>
      <c r="C19" s="47"/>
      <c r="D19" s="40" t="s">
        <v>33</v>
      </c>
      <c r="E19" s="47"/>
      <c r="F19" s="47"/>
      <c r="G19" s="47"/>
      <c r="H19" s="47"/>
      <c r="I19" s="159" t="s">
        <v>28</v>
      </c>
      <c r="J19" s="35" t="str">
        <f>IF('Rekapitulace stavby'!AN13="Vyplň údaj","",IF('Rekapitulace stavby'!AN13="","",'Rekapitulace stavby'!AN13))</f>
        <v/>
      </c>
      <c r="K19" s="51"/>
    </row>
    <row r="20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9" t="s">
        <v>31</v>
      </c>
      <c r="J20" s="35" t="str">
        <f>IF('Rekapitulace stavby'!AN14="Vyplň údaj","",IF('Rekapitulace stavby'!AN14="","",'Rekapitulace stavby'!AN14))</f>
        <v/>
      </c>
      <c r="K20" s="51"/>
    </row>
    <row r="21" s="1" customFormat="1" ht="6.96" customHeight="1">
      <c r="B21" s="46"/>
      <c r="C21" s="47"/>
      <c r="D21" s="47"/>
      <c r="E21" s="47"/>
      <c r="F21" s="47"/>
      <c r="G21" s="47"/>
      <c r="H21" s="47"/>
      <c r="I21" s="157"/>
      <c r="J21" s="47"/>
      <c r="K21" s="51"/>
    </row>
    <row r="22" s="1" customFormat="1" ht="14.4" customHeight="1">
      <c r="B22" s="46"/>
      <c r="C22" s="47"/>
      <c r="D22" s="40" t="s">
        <v>35</v>
      </c>
      <c r="E22" s="47"/>
      <c r="F22" s="47"/>
      <c r="G22" s="47"/>
      <c r="H22" s="47"/>
      <c r="I22" s="159" t="s">
        <v>28</v>
      </c>
      <c r="J22" s="35" t="str">
        <f>IF('Rekapitulace stavby'!AN16="","",'Rekapitulace stavby'!AN16)</f>
        <v/>
      </c>
      <c r="K22" s="51"/>
    </row>
    <row r="23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9" t="s">
        <v>31</v>
      </c>
      <c r="J23" s="35" t="str">
        <f>IF('Rekapitulace stavby'!AN17="","",'Rekapitulace stavby'!AN17)</f>
        <v/>
      </c>
      <c r="K23" s="51"/>
    </row>
    <row r="24" s="1" customFormat="1" ht="6.96" customHeight="1">
      <c r="B24" s="46"/>
      <c r="C24" s="47"/>
      <c r="D24" s="47"/>
      <c r="E24" s="47"/>
      <c r="F24" s="47"/>
      <c r="G24" s="47"/>
      <c r="H24" s="47"/>
      <c r="I24" s="157"/>
      <c r="J24" s="47"/>
      <c r="K24" s="51"/>
    </row>
    <row r="25" s="1" customFormat="1" ht="14.4" customHeight="1">
      <c r="B25" s="46"/>
      <c r="C25" s="47"/>
      <c r="D25" s="40" t="s">
        <v>38</v>
      </c>
      <c r="E25" s="47"/>
      <c r="F25" s="47"/>
      <c r="G25" s="47"/>
      <c r="H25" s="47"/>
      <c r="I25" s="157"/>
      <c r="J25" s="47"/>
      <c r="K25" s="51"/>
    </row>
    <row r="26" s="7" customFormat="1" ht="71.25" customHeight="1">
      <c r="B26" s="161"/>
      <c r="C26" s="162"/>
      <c r="D26" s="162"/>
      <c r="E26" s="44" t="s">
        <v>39</v>
      </c>
      <c r="F26" s="44"/>
      <c r="G26" s="44"/>
      <c r="H26" s="44"/>
      <c r="I26" s="163"/>
      <c r="J26" s="162"/>
      <c r="K26" s="164"/>
    </row>
    <row r="27" s="1" customFormat="1" ht="6.96" customHeight="1">
      <c r="B27" s="46"/>
      <c r="C27" s="47"/>
      <c r="D27" s="47"/>
      <c r="E27" s="47"/>
      <c r="F27" s="47"/>
      <c r="G27" s="47"/>
      <c r="H27" s="47"/>
      <c r="I27" s="157"/>
      <c r="J27" s="47"/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65"/>
      <c r="J28" s="106"/>
      <c r="K28" s="166"/>
    </row>
    <row r="29" s="1" customFormat="1" ht="25.44" customHeight="1">
      <c r="B29" s="46"/>
      <c r="C29" s="47"/>
      <c r="D29" s="167" t="s">
        <v>40</v>
      </c>
      <c r="E29" s="47"/>
      <c r="F29" s="47"/>
      <c r="G29" s="47"/>
      <c r="H29" s="47"/>
      <c r="I29" s="157"/>
      <c r="J29" s="168">
        <f>ROUND(J82,2)</f>
        <v>0</v>
      </c>
      <c r="K29" s="51"/>
    </row>
    <row r="30" s="1" customFormat="1" ht="6.96" customHeight="1">
      <c r="B30" s="46"/>
      <c r="C30" s="47"/>
      <c r="D30" s="106"/>
      <c r="E30" s="106"/>
      <c r="F30" s="106"/>
      <c r="G30" s="106"/>
      <c r="H30" s="106"/>
      <c r="I30" s="165"/>
      <c r="J30" s="106"/>
      <c r="K30" s="166"/>
    </row>
    <row r="31" s="1" customFormat="1" ht="14.4" customHeight="1">
      <c r="B31" s="46"/>
      <c r="C31" s="47"/>
      <c r="D31" s="47"/>
      <c r="E31" s="47"/>
      <c r="F31" s="52" t="s">
        <v>42</v>
      </c>
      <c r="G31" s="47"/>
      <c r="H31" s="47"/>
      <c r="I31" s="169" t="s">
        <v>41</v>
      </c>
      <c r="J31" s="52" t="s">
        <v>43</v>
      </c>
      <c r="K31" s="51"/>
    </row>
    <row r="32" s="1" customFormat="1" ht="14.4" customHeight="1">
      <c r="B32" s="46"/>
      <c r="C32" s="47"/>
      <c r="D32" s="55" t="s">
        <v>44</v>
      </c>
      <c r="E32" s="55" t="s">
        <v>45</v>
      </c>
      <c r="F32" s="170">
        <f>ROUND(SUM(BE82:BE128), 2)</f>
        <v>0</v>
      </c>
      <c r="G32" s="47"/>
      <c r="H32" s="47"/>
      <c r="I32" s="171">
        <v>0.20999999999999999</v>
      </c>
      <c r="J32" s="170">
        <f>ROUND(ROUND((SUM(BE82:BE128)), 2)*I32, 2)</f>
        <v>0</v>
      </c>
      <c r="K32" s="51"/>
    </row>
    <row r="33" s="1" customFormat="1" ht="14.4" customHeight="1">
      <c r="B33" s="46"/>
      <c r="C33" s="47"/>
      <c r="D33" s="47"/>
      <c r="E33" s="55" t="s">
        <v>46</v>
      </c>
      <c r="F33" s="170">
        <f>ROUND(SUM(BF82:BF128), 2)</f>
        <v>0</v>
      </c>
      <c r="G33" s="47"/>
      <c r="H33" s="47"/>
      <c r="I33" s="171">
        <v>0.14999999999999999</v>
      </c>
      <c r="J33" s="170">
        <f>ROUND(ROUND((SUM(BF82:BF128)), 2)*I33, 2)</f>
        <v>0</v>
      </c>
      <c r="K33" s="51"/>
    </row>
    <row r="34" hidden="1" s="1" customFormat="1" ht="14.4" customHeight="1">
      <c r="B34" s="46"/>
      <c r="C34" s="47"/>
      <c r="D34" s="47"/>
      <c r="E34" s="55" t="s">
        <v>47</v>
      </c>
      <c r="F34" s="170">
        <f>ROUND(SUM(BG82:BG128), 2)</f>
        <v>0</v>
      </c>
      <c r="G34" s="47"/>
      <c r="H34" s="47"/>
      <c r="I34" s="171">
        <v>0.20999999999999999</v>
      </c>
      <c r="J34" s="170">
        <v>0</v>
      </c>
      <c r="K34" s="51"/>
    </row>
    <row r="35" hidden="1" s="1" customFormat="1" ht="14.4" customHeight="1">
      <c r="B35" s="46"/>
      <c r="C35" s="47"/>
      <c r="D35" s="47"/>
      <c r="E35" s="55" t="s">
        <v>48</v>
      </c>
      <c r="F35" s="170">
        <f>ROUND(SUM(BH82:BH128), 2)</f>
        <v>0</v>
      </c>
      <c r="G35" s="47"/>
      <c r="H35" s="47"/>
      <c r="I35" s="171">
        <v>0.14999999999999999</v>
      </c>
      <c r="J35" s="170">
        <v>0</v>
      </c>
      <c r="K35" s="51"/>
    </row>
    <row r="36" hidden="1" s="1" customFormat="1" ht="14.4" customHeight="1">
      <c r="B36" s="46"/>
      <c r="C36" s="47"/>
      <c r="D36" s="47"/>
      <c r="E36" s="55" t="s">
        <v>49</v>
      </c>
      <c r="F36" s="170">
        <f>ROUND(SUM(BI82:BI128), 2)</f>
        <v>0</v>
      </c>
      <c r="G36" s="47"/>
      <c r="H36" s="47"/>
      <c r="I36" s="171">
        <v>0</v>
      </c>
      <c r="J36" s="170">
        <v>0</v>
      </c>
      <c r="K36" s="51"/>
    </row>
    <row r="37" s="1" customFormat="1" ht="6.96" customHeight="1">
      <c r="B37" s="46"/>
      <c r="C37" s="47"/>
      <c r="D37" s="47"/>
      <c r="E37" s="47"/>
      <c r="F37" s="47"/>
      <c r="G37" s="47"/>
      <c r="H37" s="47"/>
      <c r="I37" s="157"/>
      <c r="J37" s="47"/>
      <c r="K37" s="51"/>
    </row>
    <row r="38" s="1" customFormat="1" ht="25.44" customHeight="1">
      <c r="B38" s="46"/>
      <c r="C38" s="172"/>
      <c r="D38" s="173" t="s">
        <v>50</v>
      </c>
      <c r="E38" s="98"/>
      <c r="F38" s="98"/>
      <c r="G38" s="174" t="s">
        <v>51</v>
      </c>
      <c r="H38" s="175" t="s">
        <v>52</v>
      </c>
      <c r="I38" s="176"/>
      <c r="J38" s="177">
        <f>SUM(J29:J36)</f>
        <v>0</v>
      </c>
      <c r="K38" s="178"/>
    </row>
    <row r="39" s="1" customFormat="1" ht="14.4" customHeight="1">
      <c r="B39" s="67"/>
      <c r="C39" s="68"/>
      <c r="D39" s="68"/>
      <c r="E39" s="68"/>
      <c r="F39" s="68"/>
      <c r="G39" s="68"/>
      <c r="H39" s="68"/>
      <c r="I39" s="179"/>
      <c r="J39" s="68"/>
      <c r="K39" s="69"/>
    </row>
    <row r="43" s="1" customFormat="1" ht="6.96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="1" customFormat="1" ht="36.96" customHeight="1">
      <c r="B44" s="46"/>
      <c r="C44" s="30" t="s">
        <v>161</v>
      </c>
      <c r="D44" s="47"/>
      <c r="E44" s="47"/>
      <c r="F44" s="47"/>
      <c r="G44" s="47"/>
      <c r="H44" s="47"/>
      <c r="I44" s="157"/>
      <c r="J44" s="47"/>
      <c r="K44" s="51"/>
    </row>
    <row r="45" s="1" customFormat="1" ht="6.96" customHeight="1">
      <c r="B45" s="46"/>
      <c r="C45" s="47"/>
      <c r="D45" s="47"/>
      <c r="E45" s="47"/>
      <c r="F45" s="47"/>
      <c r="G45" s="47"/>
      <c r="H45" s="47"/>
      <c r="I45" s="157"/>
      <c r="J45" s="47"/>
      <c r="K45" s="51"/>
    </row>
    <row r="46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7"/>
      <c r="J46" s="47"/>
      <c r="K46" s="51"/>
    </row>
    <row r="47" s="1" customFormat="1" ht="16.5" customHeight="1">
      <c r="B47" s="46"/>
      <c r="C47" s="47"/>
      <c r="D47" s="47"/>
      <c r="E47" s="156" t="str">
        <f>E7</f>
        <v>Park pod Vlašským dvorem-op</v>
      </c>
      <c r="F47" s="40"/>
      <c r="G47" s="40"/>
      <c r="H47" s="40"/>
      <c r="I47" s="157"/>
      <c r="J47" s="47"/>
      <c r="K47" s="51"/>
    </row>
    <row r="48">
      <c r="B48" s="28"/>
      <c r="C48" s="40" t="s">
        <v>157</v>
      </c>
      <c r="D48" s="29"/>
      <c r="E48" s="29"/>
      <c r="F48" s="29"/>
      <c r="G48" s="29"/>
      <c r="H48" s="29"/>
      <c r="I48" s="155"/>
      <c r="J48" s="29"/>
      <c r="K48" s="31"/>
    </row>
    <row r="49" s="1" customFormat="1" ht="16.5" customHeight="1">
      <c r="B49" s="46"/>
      <c r="C49" s="47"/>
      <c r="D49" s="47"/>
      <c r="E49" s="156" t="s">
        <v>2183</v>
      </c>
      <c r="F49" s="47"/>
      <c r="G49" s="47"/>
      <c r="H49" s="47"/>
      <c r="I49" s="157"/>
      <c r="J49" s="47"/>
      <c r="K49" s="51"/>
    </row>
    <row r="50" s="1" customFormat="1" ht="14.4" customHeight="1">
      <c r="B50" s="46"/>
      <c r="C50" s="40" t="s">
        <v>159</v>
      </c>
      <c r="D50" s="47"/>
      <c r="E50" s="47"/>
      <c r="F50" s="47"/>
      <c r="G50" s="47"/>
      <c r="H50" s="47"/>
      <c r="I50" s="157"/>
      <c r="J50" s="47"/>
      <c r="K50" s="51"/>
    </row>
    <row r="51" s="1" customFormat="1" ht="17.25" customHeight="1">
      <c r="B51" s="46"/>
      <c r="C51" s="47"/>
      <c r="D51" s="47"/>
      <c r="E51" s="158" t="str">
        <f>E11</f>
        <v xml:space="preserve">03N - SO 03  Kamerový systém -MP</v>
      </c>
      <c r="F51" s="47"/>
      <c r="G51" s="47"/>
      <c r="H51" s="47"/>
      <c r="I51" s="157"/>
      <c r="J51" s="47"/>
      <c r="K51" s="51"/>
    </row>
    <row r="52" s="1" customFormat="1" ht="6.96" customHeight="1">
      <c r="B52" s="46"/>
      <c r="C52" s="47"/>
      <c r="D52" s="47"/>
      <c r="E52" s="47"/>
      <c r="F52" s="47"/>
      <c r="G52" s="47"/>
      <c r="H52" s="47"/>
      <c r="I52" s="157"/>
      <c r="J52" s="47"/>
      <c r="K52" s="51"/>
    </row>
    <row r="53" s="1" customFormat="1" ht="18" customHeight="1">
      <c r="B53" s="46"/>
      <c r="C53" s="40" t="s">
        <v>23</v>
      </c>
      <c r="D53" s="47"/>
      <c r="E53" s="47"/>
      <c r="F53" s="35" t="str">
        <f>F14</f>
        <v>Kutná Hora</v>
      </c>
      <c r="G53" s="47"/>
      <c r="H53" s="47"/>
      <c r="I53" s="159" t="s">
        <v>25</v>
      </c>
      <c r="J53" s="160" t="str">
        <f>IF(J14="","",J14)</f>
        <v>9. 11. 2017</v>
      </c>
      <c r="K53" s="51"/>
    </row>
    <row r="54" s="1" customFormat="1" ht="6.96" customHeight="1">
      <c r="B54" s="46"/>
      <c r="C54" s="47"/>
      <c r="D54" s="47"/>
      <c r="E54" s="47"/>
      <c r="F54" s="47"/>
      <c r="G54" s="47"/>
      <c r="H54" s="47"/>
      <c r="I54" s="157"/>
      <c r="J54" s="47"/>
      <c r="K54" s="51"/>
    </row>
    <row r="55" s="1" customFormat="1">
      <c r="B55" s="46"/>
      <c r="C55" s="40" t="s">
        <v>27</v>
      </c>
      <c r="D55" s="47"/>
      <c r="E55" s="47"/>
      <c r="F55" s="35" t="str">
        <f>E17</f>
        <v>Město Kutná Hora, Havlíčkovo nám. 552</v>
      </c>
      <c r="G55" s="47"/>
      <c r="H55" s="47"/>
      <c r="I55" s="159" t="s">
        <v>35</v>
      </c>
      <c r="J55" s="44" t="str">
        <f>E23</f>
        <v xml:space="preserve"> </v>
      </c>
      <c r="K55" s="51"/>
    </row>
    <row r="56" s="1" customFormat="1" ht="14.4" customHeight="1">
      <c r="B56" s="46"/>
      <c r="C56" s="40" t="s">
        <v>33</v>
      </c>
      <c r="D56" s="47"/>
      <c r="E56" s="47"/>
      <c r="F56" s="35" t="str">
        <f>IF(E20="","",E20)</f>
        <v/>
      </c>
      <c r="G56" s="47"/>
      <c r="H56" s="47"/>
      <c r="I56" s="157"/>
      <c r="J56" s="184"/>
      <c r="K56" s="51"/>
    </row>
    <row r="57" s="1" customFormat="1" ht="10.32" customHeight="1">
      <c r="B57" s="46"/>
      <c r="C57" s="47"/>
      <c r="D57" s="47"/>
      <c r="E57" s="47"/>
      <c r="F57" s="47"/>
      <c r="G57" s="47"/>
      <c r="H57" s="47"/>
      <c r="I57" s="157"/>
      <c r="J57" s="47"/>
      <c r="K57" s="51"/>
    </row>
    <row r="58" s="1" customFormat="1" ht="29.28" customHeight="1">
      <c r="B58" s="46"/>
      <c r="C58" s="185" t="s">
        <v>162</v>
      </c>
      <c r="D58" s="172"/>
      <c r="E58" s="172"/>
      <c r="F58" s="172"/>
      <c r="G58" s="172"/>
      <c r="H58" s="172"/>
      <c r="I58" s="186"/>
      <c r="J58" s="187" t="s">
        <v>163</v>
      </c>
      <c r="K58" s="188"/>
    </row>
    <row r="59" s="1" customFormat="1" ht="10.32" customHeight="1">
      <c r="B59" s="46"/>
      <c r="C59" s="47"/>
      <c r="D59" s="47"/>
      <c r="E59" s="47"/>
      <c r="F59" s="47"/>
      <c r="G59" s="47"/>
      <c r="H59" s="47"/>
      <c r="I59" s="157"/>
      <c r="J59" s="47"/>
      <c r="K59" s="51"/>
    </row>
    <row r="60" s="1" customFormat="1" ht="29.28" customHeight="1">
      <c r="B60" s="46"/>
      <c r="C60" s="189" t="s">
        <v>164</v>
      </c>
      <c r="D60" s="47"/>
      <c r="E60" s="47"/>
      <c r="F60" s="47"/>
      <c r="G60" s="47"/>
      <c r="H60" s="47"/>
      <c r="I60" s="157"/>
      <c r="J60" s="168">
        <f>J82</f>
        <v>0</v>
      </c>
      <c r="K60" s="51"/>
      <c r="AU60" s="24" t="s">
        <v>165</v>
      </c>
    </row>
    <row r="61" s="1" customFormat="1" ht="21.84" customHeight="1">
      <c r="B61" s="46"/>
      <c r="C61" s="47"/>
      <c r="D61" s="47"/>
      <c r="E61" s="47"/>
      <c r="F61" s="47"/>
      <c r="G61" s="47"/>
      <c r="H61" s="47"/>
      <c r="I61" s="157"/>
      <c r="J61" s="47"/>
      <c r="K61" s="51"/>
    </row>
    <row r="62" s="1" customFormat="1" ht="6.96" customHeight="1">
      <c r="B62" s="67"/>
      <c r="C62" s="68"/>
      <c r="D62" s="68"/>
      <c r="E62" s="68"/>
      <c r="F62" s="68"/>
      <c r="G62" s="68"/>
      <c r="H62" s="68"/>
      <c r="I62" s="179"/>
      <c r="J62" s="68"/>
      <c r="K62" s="69"/>
    </row>
    <row r="66" s="1" customFormat="1" ht="6.96" customHeight="1">
      <c r="B66" s="70"/>
      <c r="C66" s="71"/>
      <c r="D66" s="71"/>
      <c r="E66" s="71"/>
      <c r="F66" s="71"/>
      <c r="G66" s="71"/>
      <c r="H66" s="71"/>
      <c r="I66" s="182"/>
      <c r="J66" s="71"/>
      <c r="K66" s="71"/>
      <c r="L66" s="72"/>
    </row>
    <row r="67" s="1" customFormat="1" ht="36.96" customHeight="1">
      <c r="B67" s="46"/>
      <c r="C67" s="73" t="s">
        <v>185</v>
      </c>
      <c r="D67" s="74"/>
      <c r="E67" s="74"/>
      <c r="F67" s="74"/>
      <c r="G67" s="74"/>
      <c r="H67" s="74"/>
      <c r="I67" s="204"/>
      <c r="J67" s="74"/>
      <c r="K67" s="74"/>
      <c r="L67" s="72"/>
    </row>
    <row r="68" s="1" customFormat="1" ht="6.96" customHeight="1">
      <c r="B68" s="46"/>
      <c r="C68" s="74"/>
      <c r="D68" s="74"/>
      <c r="E68" s="74"/>
      <c r="F68" s="74"/>
      <c r="G68" s="74"/>
      <c r="H68" s="74"/>
      <c r="I68" s="204"/>
      <c r="J68" s="74"/>
      <c r="K68" s="74"/>
      <c r="L68" s="72"/>
    </row>
    <row r="69" s="1" customFormat="1" ht="14.4" customHeight="1">
      <c r="B69" s="46"/>
      <c r="C69" s="76" t="s">
        <v>18</v>
      </c>
      <c r="D69" s="74"/>
      <c r="E69" s="74"/>
      <c r="F69" s="74"/>
      <c r="G69" s="74"/>
      <c r="H69" s="74"/>
      <c r="I69" s="204"/>
      <c r="J69" s="74"/>
      <c r="K69" s="74"/>
      <c r="L69" s="72"/>
    </row>
    <row r="70" s="1" customFormat="1" ht="16.5" customHeight="1">
      <c r="B70" s="46"/>
      <c r="C70" s="74"/>
      <c r="D70" s="74"/>
      <c r="E70" s="205" t="str">
        <f>E7</f>
        <v>Park pod Vlašským dvorem-op</v>
      </c>
      <c r="F70" s="76"/>
      <c r="G70" s="76"/>
      <c r="H70" s="76"/>
      <c r="I70" s="204"/>
      <c r="J70" s="74"/>
      <c r="K70" s="74"/>
      <c r="L70" s="72"/>
    </row>
    <row r="71">
      <c r="B71" s="28"/>
      <c r="C71" s="76" t="s">
        <v>157</v>
      </c>
      <c r="D71" s="206"/>
      <c r="E71" s="206"/>
      <c r="F71" s="206"/>
      <c r="G71" s="206"/>
      <c r="H71" s="206"/>
      <c r="I71" s="149"/>
      <c r="J71" s="206"/>
      <c r="K71" s="206"/>
      <c r="L71" s="207"/>
    </row>
    <row r="72" s="1" customFormat="1" ht="16.5" customHeight="1">
      <c r="B72" s="46"/>
      <c r="C72" s="74"/>
      <c r="D72" s="74"/>
      <c r="E72" s="205" t="s">
        <v>2183</v>
      </c>
      <c r="F72" s="74"/>
      <c r="G72" s="74"/>
      <c r="H72" s="74"/>
      <c r="I72" s="204"/>
      <c r="J72" s="74"/>
      <c r="K72" s="74"/>
      <c r="L72" s="72"/>
    </row>
    <row r="73" s="1" customFormat="1" ht="14.4" customHeight="1">
      <c r="B73" s="46"/>
      <c r="C73" s="76" t="s">
        <v>159</v>
      </c>
      <c r="D73" s="74"/>
      <c r="E73" s="74"/>
      <c r="F73" s="74"/>
      <c r="G73" s="74"/>
      <c r="H73" s="74"/>
      <c r="I73" s="204"/>
      <c r="J73" s="74"/>
      <c r="K73" s="74"/>
      <c r="L73" s="72"/>
    </row>
    <row r="74" s="1" customFormat="1" ht="17.25" customHeight="1">
      <c r="B74" s="46"/>
      <c r="C74" s="74"/>
      <c r="D74" s="74"/>
      <c r="E74" s="82" t="str">
        <f>E11</f>
        <v xml:space="preserve">03N - SO 03  Kamerový systém -MP</v>
      </c>
      <c r="F74" s="74"/>
      <c r="G74" s="74"/>
      <c r="H74" s="74"/>
      <c r="I74" s="204"/>
      <c r="J74" s="74"/>
      <c r="K74" s="74"/>
      <c r="L74" s="72"/>
    </row>
    <row r="75" s="1" customFormat="1" ht="6.96" customHeight="1">
      <c r="B75" s="46"/>
      <c r="C75" s="74"/>
      <c r="D75" s="74"/>
      <c r="E75" s="74"/>
      <c r="F75" s="74"/>
      <c r="G75" s="74"/>
      <c r="H75" s="74"/>
      <c r="I75" s="204"/>
      <c r="J75" s="74"/>
      <c r="K75" s="74"/>
      <c r="L75" s="72"/>
    </row>
    <row r="76" s="1" customFormat="1" ht="18" customHeight="1">
      <c r="B76" s="46"/>
      <c r="C76" s="76" t="s">
        <v>23</v>
      </c>
      <c r="D76" s="74"/>
      <c r="E76" s="74"/>
      <c r="F76" s="208" t="str">
        <f>F14</f>
        <v>Kutná Hora</v>
      </c>
      <c r="G76" s="74"/>
      <c r="H76" s="74"/>
      <c r="I76" s="209" t="s">
        <v>25</v>
      </c>
      <c r="J76" s="85" t="str">
        <f>IF(J14="","",J14)</f>
        <v>9. 11. 2017</v>
      </c>
      <c r="K76" s="74"/>
      <c r="L76" s="72"/>
    </row>
    <row r="77" s="1" customFormat="1" ht="6.96" customHeight="1">
      <c r="B77" s="46"/>
      <c r="C77" s="74"/>
      <c r="D77" s="74"/>
      <c r="E77" s="74"/>
      <c r="F77" s="74"/>
      <c r="G77" s="74"/>
      <c r="H77" s="74"/>
      <c r="I77" s="204"/>
      <c r="J77" s="74"/>
      <c r="K77" s="74"/>
      <c r="L77" s="72"/>
    </row>
    <row r="78" s="1" customFormat="1">
      <c r="B78" s="46"/>
      <c r="C78" s="76" t="s">
        <v>27</v>
      </c>
      <c r="D78" s="74"/>
      <c r="E78" s="74"/>
      <c r="F78" s="208" t="str">
        <f>E17</f>
        <v>Město Kutná Hora, Havlíčkovo nám. 552</v>
      </c>
      <c r="G78" s="74"/>
      <c r="H78" s="74"/>
      <c r="I78" s="209" t="s">
        <v>35</v>
      </c>
      <c r="J78" s="208" t="str">
        <f>E23</f>
        <v xml:space="preserve"> </v>
      </c>
      <c r="K78" s="74"/>
      <c r="L78" s="72"/>
    </row>
    <row r="79" s="1" customFormat="1" ht="14.4" customHeight="1">
      <c r="B79" s="46"/>
      <c r="C79" s="76" t="s">
        <v>33</v>
      </c>
      <c r="D79" s="74"/>
      <c r="E79" s="74"/>
      <c r="F79" s="208" t="str">
        <f>IF(E20="","",E20)</f>
        <v/>
      </c>
      <c r="G79" s="74"/>
      <c r="H79" s="74"/>
      <c r="I79" s="204"/>
      <c r="J79" s="74"/>
      <c r="K79" s="74"/>
      <c r="L79" s="72"/>
    </row>
    <row r="80" s="1" customFormat="1" ht="10.32" customHeight="1">
      <c r="B80" s="46"/>
      <c r="C80" s="74"/>
      <c r="D80" s="74"/>
      <c r="E80" s="74"/>
      <c r="F80" s="74"/>
      <c r="G80" s="74"/>
      <c r="H80" s="74"/>
      <c r="I80" s="204"/>
      <c r="J80" s="74"/>
      <c r="K80" s="74"/>
      <c r="L80" s="72"/>
    </row>
    <row r="81" s="10" customFormat="1" ht="29.28" customHeight="1">
      <c r="B81" s="210"/>
      <c r="C81" s="211" t="s">
        <v>186</v>
      </c>
      <c r="D81" s="212" t="s">
        <v>59</v>
      </c>
      <c r="E81" s="212" t="s">
        <v>55</v>
      </c>
      <c r="F81" s="212" t="s">
        <v>187</v>
      </c>
      <c r="G81" s="212" t="s">
        <v>188</v>
      </c>
      <c r="H81" s="212" t="s">
        <v>189</v>
      </c>
      <c r="I81" s="213" t="s">
        <v>190</v>
      </c>
      <c r="J81" s="212" t="s">
        <v>163</v>
      </c>
      <c r="K81" s="214" t="s">
        <v>191</v>
      </c>
      <c r="L81" s="215"/>
      <c r="M81" s="102" t="s">
        <v>192</v>
      </c>
      <c r="N81" s="103" t="s">
        <v>44</v>
      </c>
      <c r="O81" s="103" t="s">
        <v>193</v>
      </c>
      <c r="P81" s="103" t="s">
        <v>194</v>
      </c>
      <c r="Q81" s="103" t="s">
        <v>195</v>
      </c>
      <c r="R81" s="103" t="s">
        <v>196</v>
      </c>
      <c r="S81" s="103" t="s">
        <v>197</v>
      </c>
      <c r="T81" s="104" t="s">
        <v>198</v>
      </c>
    </row>
    <row r="82" s="1" customFormat="1" ht="29.28" customHeight="1">
      <c r="B82" s="46"/>
      <c r="C82" s="108" t="s">
        <v>164</v>
      </c>
      <c r="D82" s="74"/>
      <c r="E82" s="74"/>
      <c r="F82" s="74"/>
      <c r="G82" s="74"/>
      <c r="H82" s="74"/>
      <c r="I82" s="204"/>
      <c r="J82" s="216">
        <f>BK82</f>
        <v>0</v>
      </c>
      <c r="K82" s="74"/>
      <c r="L82" s="72"/>
      <c r="M82" s="105"/>
      <c r="N82" s="106"/>
      <c r="O82" s="106"/>
      <c r="P82" s="217">
        <f>SUM(P83:P128)</f>
        <v>0</v>
      </c>
      <c r="Q82" s="106"/>
      <c r="R82" s="217">
        <f>SUM(R83:R128)</f>
        <v>0</v>
      </c>
      <c r="S82" s="106"/>
      <c r="T82" s="218">
        <f>SUM(T83:T128)</f>
        <v>0</v>
      </c>
      <c r="AT82" s="24" t="s">
        <v>73</v>
      </c>
      <c r="AU82" s="24" t="s">
        <v>165</v>
      </c>
      <c r="BK82" s="219">
        <f>SUM(BK83:BK128)</f>
        <v>0</v>
      </c>
    </row>
    <row r="83" s="1" customFormat="1" ht="16.5" customHeight="1">
      <c r="B83" s="46"/>
      <c r="C83" s="236" t="s">
        <v>81</v>
      </c>
      <c r="D83" s="236" t="s">
        <v>202</v>
      </c>
      <c r="E83" s="237" t="s">
        <v>588</v>
      </c>
      <c r="F83" s="238" t="s">
        <v>589</v>
      </c>
      <c r="G83" s="239" t="s">
        <v>249</v>
      </c>
      <c r="H83" s="240">
        <v>181</v>
      </c>
      <c r="I83" s="241"/>
      <c r="J83" s="242">
        <f>ROUND(I83*H83,2)</f>
        <v>0</v>
      </c>
      <c r="K83" s="238" t="s">
        <v>556</v>
      </c>
      <c r="L83" s="72"/>
      <c r="M83" s="243" t="s">
        <v>21</v>
      </c>
      <c r="N83" s="244" t="s">
        <v>45</v>
      </c>
      <c r="O83" s="47"/>
      <c r="P83" s="245">
        <f>O83*H83</f>
        <v>0</v>
      </c>
      <c r="Q83" s="245">
        <v>0</v>
      </c>
      <c r="R83" s="245">
        <f>Q83*H83</f>
        <v>0</v>
      </c>
      <c r="S83" s="245">
        <v>0</v>
      </c>
      <c r="T83" s="246">
        <f>S83*H83</f>
        <v>0</v>
      </c>
      <c r="AR83" s="24" t="s">
        <v>230</v>
      </c>
      <c r="AT83" s="24" t="s">
        <v>202</v>
      </c>
      <c r="AU83" s="24" t="s">
        <v>74</v>
      </c>
      <c r="AY83" s="24" t="s">
        <v>200</v>
      </c>
      <c r="BE83" s="247">
        <f>IF(N83="základní",J83,0)</f>
        <v>0</v>
      </c>
      <c r="BF83" s="247">
        <f>IF(N83="snížená",J83,0)</f>
        <v>0</v>
      </c>
      <c r="BG83" s="247">
        <f>IF(N83="zákl. přenesená",J83,0)</f>
        <v>0</v>
      </c>
      <c r="BH83" s="247">
        <f>IF(N83="sníž. přenesená",J83,0)</f>
        <v>0</v>
      </c>
      <c r="BI83" s="247">
        <f>IF(N83="nulová",J83,0)</f>
        <v>0</v>
      </c>
      <c r="BJ83" s="24" t="s">
        <v>81</v>
      </c>
      <c r="BK83" s="247">
        <f>ROUND(I83*H83,2)</f>
        <v>0</v>
      </c>
      <c r="BL83" s="24" t="s">
        <v>230</v>
      </c>
      <c r="BM83" s="24" t="s">
        <v>83</v>
      </c>
    </row>
    <row r="84" s="1" customFormat="1" ht="16.5" customHeight="1">
      <c r="B84" s="46"/>
      <c r="C84" s="236" t="s">
        <v>81</v>
      </c>
      <c r="D84" s="236" t="s">
        <v>202</v>
      </c>
      <c r="E84" s="237" t="s">
        <v>590</v>
      </c>
      <c r="F84" s="238" t="s">
        <v>591</v>
      </c>
      <c r="G84" s="239" t="s">
        <v>249</v>
      </c>
      <c r="H84" s="240">
        <v>275</v>
      </c>
      <c r="I84" s="241"/>
      <c r="J84" s="242">
        <f>ROUND(I84*H84,2)</f>
        <v>0</v>
      </c>
      <c r="K84" s="238" t="s">
        <v>556</v>
      </c>
      <c r="L84" s="72"/>
      <c r="M84" s="243" t="s">
        <v>21</v>
      </c>
      <c r="N84" s="244" t="s">
        <v>45</v>
      </c>
      <c r="O84" s="47"/>
      <c r="P84" s="245">
        <f>O84*H84</f>
        <v>0</v>
      </c>
      <c r="Q84" s="245">
        <v>0</v>
      </c>
      <c r="R84" s="245">
        <f>Q84*H84</f>
        <v>0</v>
      </c>
      <c r="S84" s="245">
        <v>0</v>
      </c>
      <c r="T84" s="246">
        <f>S84*H84</f>
        <v>0</v>
      </c>
      <c r="AR84" s="24" t="s">
        <v>230</v>
      </c>
      <c r="AT84" s="24" t="s">
        <v>202</v>
      </c>
      <c r="AU84" s="24" t="s">
        <v>74</v>
      </c>
      <c r="AY84" s="24" t="s">
        <v>200</v>
      </c>
      <c r="BE84" s="247">
        <f>IF(N84="základní",J84,0)</f>
        <v>0</v>
      </c>
      <c r="BF84" s="247">
        <f>IF(N84="snížená",J84,0)</f>
        <v>0</v>
      </c>
      <c r="BG84" s="247">
        <f>IF(N84="zákl. přenesená",J84,0)</f>
        <v>0</v>
      </c>
      <c r="BH84" s="247">
        <f>IF(N84="sníž. přenesená",J84,0)</f>
        <v>0</v>
      </c>
      <c r="BI84" s="247">
        <f>IF(N84="nulová",J84,0)</f>
        <v>0</v>
      </c>
      <c r="BJ84" s="24" t="s">
        <v>81</v>
      </c>
      <c r="BK84" s="247">
        <f>ROUND(I84*H84,2)</f>
        <v>0</v>
      </c>
      <c r="BL84" s="24" t="s">
        <v>230</v>
      </c>
      <c r="BM84" s="24" t="s">
        <v>207</v>
      </c>
    </row>
    <row r="85" s="1" customFormat="1" ht="25.5" customHeight="1">
      <c r="B85" s="46"/>
      <c r="C85" s="236" t="s">
        <v>81</v>
      </c>
      <c r="D85" s="236" t="s">
        <v>202</v>
      </c>
      <c r="E85" s="237" t="s">
        <v>592</v>
      </c>
      <c r="F85" s="238" t="s">
        <v>593</v>
      </c>
      <c r="G85" s="239" t="s">
        <v>569</v>
      </c>
      <c r="H85" s="286"/>
      <c r="I85" s="241"/>
      <c r="J85" s="242">
        <f>ROUND(I85*H85,2)</f>
        <v>0</v>
      </c>
      <c r="K85" s="238" t="s">
        <v>556</v>
      </c>
      <c r="L85" s="72"/>
      <c r="M85" s="243" t="s">
        <v>21</v>
      </c>
      <c r="N85" s="244" t="s">
        <v>45</v>
      </c>
      <c r="O85" s="47"/>
      <c r="P85" s="245">
        <f>O85*H85</f>
        <v>0</v>
      </c>
      <c r="Q85" s="245">
        <v>0</v>
      </c>
      <c r="R85" s="245">
        <f>Q85*H85</f>
        <v>0</v>
      </c>
      <c r="S85" s="245">
        <v>0</v>
      </c>
      <c r="T85" s="246">
        <f>S85*H85</f>
        <v>0</v>
      </c>
      <c r="AR85" s="24" t="s">
        <v>230</v>
      </c>
      <c r="AT85" s="24" t="s">
        <v>202</v>
      </c>
      <c r="AU85" s="24" t="s">
        <v>74</v>
      </c>
      <c r="AY85" s="24" t="s">
        <v>200</v>
      </c>
      <c r="BE85" s="247">
        <f>IF(N85="základní",J85,0)</f>
        <v>0</v>
      </c>
      <c r="BF85" s="247">
        <f>IF(N85="snížená",J85,0)</f>
        <v>0</v>
      </c>
      <c r="BG85" s="247">
        <f>IF(N85="zákl. přenesená",J85,0)</f>
        <v>0</v>
      </c>
      <c r="BH85" s="247">
        <f>IF(N85="sníž. přenesená",J85,0)</f>
        <v>0</v>
      </c>
      <c r="BI85" s="247">
        <f>IF(N85="nulová",J85,0)</f>
        <v>0</v>
      </c>
      <c r="BJ85" s="24" t="s">
        <v>81</v>
      </c>
      <c r="BK85" s="247">
        <f>ROUND(I85*H85,2)</f>
        <v>0</v>
      </c>
      <c r="BL85" s="24" t="s">
        <v>230</v>
      </c>
      <c r="BM85" s="24" t="s">
        <v>213</v>
      </c>
    </row>
    <row r="86" s="1" customFormat="1" ht="25.5" customHeight="1">
      <c r="B86" s="46"/>
      <c r="C86" s="236" t="s">
        <v>83</v>
      </c>
      <c r="D86" s="236" t="s">
        <v>202</v>
      </c>
      <c r="E86" s="237" t="s">
        <v>594</v>
      </c>
      <c r="F86" s="238" t="s">
        <v>595</v>
      </c>
      <c r="G86" s="239" t="s">
        <v>569</v>
      </c>
      <c r="H86" s="286"/>
      <c r="I86" s="241"/>
      <c r="J86" s="242">
        <f>ROUND(I86*H86,2)</f>
        <v>0</v>
      </c>
      <c r="K86" s="238" t="s">
        <v>556</v>
      </c>
      <c r="L86" s="72"/>
      <c r="M86" s="243" t="s">
        <v>21</v>
      </c>
      <c r="N86" s="244" t="s">
        <v>45</v>
      </c>
      <c r="O86" s="47"/>
      <c r="P86" s="245">
        <f>O86*H86</f>
        <v>0</v>
      </c>
      <c r="Q86" s="245">
        <v>0</v>
      </c>
      <c r="R86" s="245">
        <f>Q86*H86</f>
        <v>0</v>
      </c>
      <c r="S86" s="245">
        <v>0</v>
      </c>
      <c r="T86" s="246">
        <f>S86*H86</f>
        <v>0</v>
      </c>
      <c r="AR86" s="24" t="s">
        <v>230</v>
      </c>
      <c r="AT86" s="24" t="s">
        <v>202</v>
      </c>
      <c r="AU86" s="24" t="s">
        <v>74</v>
      </c>
      <c r="AY86" s="24" t="s">
        <v>200</v>
      </c>
      <c r="BE86" s="247">
        <f>IF(N86="základní",J86,0)</f>
        <v>0</v>
      </c>
      <c r="BF86" s="247">
        <f>IF(N86="snížená",J86,0)</f>
        <v>0</v>
      </c>
      <c r="BG86" s="247">
        <f>IF(N86="zákl. přenesená",J86,0)</f>
        <v>0</v>
      </c>
      <c r="BH86" s="247">
        <f>IF(N86="sníž. přenesená",J86,0)</f>
        <v>0</v>
      </c>
      <c r="BI86" s="247">
        <f>IF(N86="nulová",J86,0)</f>
        <v>0</v>
      </c>
      <c r="BJ86" s="24" t="s">
        <v>81</v>
      </c>
      <c r="BK86" s="247">
        <f>ROUND(I86*H86,2)</f>
        <v>0</v>
      </c>
      <c r="BL86" s="24" t="s">
        <v>230</v>
      </c>
      <c r="BM86" s="24" t="s">
        <v>216</v>
      </c>
    </row>
    <row r="87" s="1" customFormat="1" ht="25.5" customHeight="1">
      <c r="B87" s="46"/>
      <c r="C87" s="236" t="s">
        <v>94</v>
      </c>
      <c r="D87" s="236" t="s">
        <v>202</v>
      </c>
      <c r="E87" s="237" t="s">
        <v>596</v>
      </c>
      <c r="F87" s="238" t="s">
        <v>597</v>
      </c>
      <c r="G87" s="239" t="s">
        <v>569</v>
      </c>
      <c r="H87" s="286"/>
      <c r="I87" s="241"/>
      <c r="J87" s="242">
        <f>ROUND(I87*H87,2)</f>
        <v>0</v>
      </c>
      <c r="K87" s="238" t="s">
        <v>556</v>
      </c>
      <c r="L87" s="72"/>
      <c r="M87" s="243" t="s">
        <v>21</v>
      </c>
      <c r="N87" s="244" t="s">
        <v>45</v>
      </c>
      <c r="O87" s="47"/>
      <c r="P87" s="245">
        <f>O87*H87</f>
        <v>0</v>
      </c>
      <c r="Q87" s="245">
        <v>0</v>
      </c>
      <c r="R87" s="245">
        <f>Q87*H87</f>
        <v>0</v>
      </c>
      <c r="S87" s="245">
        <v>0</v>
      </c>
      <c r="T87" s="246">
        <f>S87*H87</f>
        <v>0</v>
      </c>
      <c r="AR87" s="24" t="s">
        <v>230</v>
      </c>
      <c r="AT87" s="24" t="s">
        <v>202</v>
      </c>
      <c r="AU87" s="24" t="s">
        <v>74</v>
      </c>
      <c r="AY87" s="24" t="s">
        <v>200</v>
      </c>
      <c r="BE87" s="247">
        <f>IF(N87="základní",J87,0)</f>
        <v>0</v>
      </c>
      <c r="BF87" s="247">
        <f>IF(N87="snížená",J87,0)</f>
        <v>0</v>
      </c>
      <c r="BG87" s="247">
        <f>IF(N87="zákl. přenesená",J87,0)</f>
        <v>0</v>
      </c>
      <c r="BH87" s="247">
        <f>IF(N87="sníž. přenesená",J87,0)</f>
        <v>0</v>
      </c>
      <c r="BI87" s="247">
        <f>IF(N87="nulová",J87,0)</f>
        <v>0</v>
      </c>
      <c r="BJ87" s="24" t="s">
        <v>81</v>
      </c>
      <c r="BK87" s="247">
        <f>ROUND(I87*H87,2)</f>
        <v>0</v>
      </c>
      <c r="BL87" s="24" t="s">
        <v>230</v>
      </c>
      <c r="BM87" s="24" t="s">
        <v>220</v>
      </c>
    </row>
    <row r="88" s="1" customFormat="1" ht="25.5" customHeight="1">
      <c r="B88" s="46"/>
      <c r="C88" s="236" t="s">
        <v>207</v>
      </c>
      <c r="D88" s="236" t="s">
        <v>202</v>
      </c>
      <c r="E88" s="237" t="s">
        <v>598</v>
      </c>
      <c r="F88" s="238" t="s">
        <v>599</v>
      </c>
      <c r="G88" s="239" t="s">
        <v>569</v>
      </c>
      <c r="H88" s="286"/>
      <c r="I88" s="241"/>
      <c r="J88" s="242">
        <f>ROUND(I88*H88,2)</f>
        <v>0</v>
      </c>
      <c r="K88" s="238" t="s">
        <v>556</v>
      </c>
      <c r="L88" s="72"/>
      <c r="M88" s="243" t="s">
        <v>21</v>
      </c>
      <c r="N88" s="244" t="s">
        <v>45</v>
      </c>
      <c r="O88" s="47"/>
      <c r="P88" s="245">
        <f>O88*H88</f>
        <v>0</v>
      </c>
      <c r="Q88" s="245">
        <v>0</v>
      </c>
      <c r="R88" s="245">
        <f>Q88*H88</f>
        <v>0</v>
      </c>
      <c r="S88" s="245">
        <v>0</v>
      </c>
      <c r="T88" s="246">
        <f>S88*H88</f>
        <v>0</v>
      </c>
      <c r="AR88" s="24" t="s">
        <v>230</v>
      </c>
      <c r="AT88" s="24" t="s">
        <v>202</v>
      </c>
      <c r="AU88" s="24" t="s">
        <v>74</v>
      </c>
      <c r="AY88" s="24" t="s">
        <v>200</v>
      </c>
      <c r="BE88" s="247">
        <f>IF(N88="základní",J88,0)</f>
        <v>0</v>
      </c>
      <c r="BF88" s="247">
        <f>IF(N88="snížená",J88,0)</f>
        <v>0</v>
      </c>
      <c r="BG88" s="247">
        <f>IF(N88="zákl. přenesená",J88,0)</f>
        <v>0</v>
      </c>
      <c r="BH88" s="247">
        <f>IF(N88="sníž. přenesená",J88,0)</f>
        <v>0</v>
      </c>
      <c r="BI88" s="247">
        <f>IF(N88="nulová",J88,0)</f>
        <v>0</v>
      </c>
      <c r="BJ88" s="24" t="s">
        <v>81</v>
      </c>
      <c r="BK88" s="247">
        <f>ROUND(I88*H88,2)</f>
        <v>0</v>
      </c>
      <c r="BL88" s="24" t="s">
        <v>230</v>
      </c>
      <c r="BM88" s="24" t="s">
        <v>223</v>
      </c>
    </row>
    <row r="89" s="1" customFormat="1" ht="25.5" customHeight="1">
      <c r="B89" s="46"/>
      <c r="C89" s="236" t="s">
        <v>217</v>
      </c>
      <c r="D89" s="236" t="s">
        <v>202</v>
      </c>
      <c r="E89" s="237" t="s">
        <v>600</v>
      </c>
      <c r="F89" s="238" t="s">
        <v>601</v>
      </c>
      <c r="G89" s="239" t="s">
        <v>569</v>
      </c>
      <c r="H89" s="286"/>
      <c r="I89" s="241"/>
      <c r="J89" s="242">
        <f>ROUND(I89*H89,2)</f>
        <v>0</v>
      </c>
      <c r="K89" s="238" t="s">
        <v>556</v>
      </c>
      <c r="L89" s="72"/>
      <c r="M89" s="243" t="s">
        <v>21</v>
      </c>
      <c r="N89" s="244" t="s">
        <v>45</v>
      </c>
      <c r="O89" s="47"/>
      <c r="P89" s="245">
        <f>O89*H89</f>
        <v>0</v>
      </c>
      <c r="Q89" s="245">
        <v>0</v>
      </c>
      <c r="R89" s="245">
        <f>Q89*H89</f>
        <v>0</v>
      </c>
      <c r="S89" s="245">
        <v>0</v>
      </c>
      <c r="T89" s="246">
        <f>S89*H89</f>
        <v>0</v>
      </c>
      <c r="AR89" s="24" t="s">
        <v>230</v>
      </c>
      <c r="AT89" s="24" t="s">
        <v>202</v>
      </c>
      <c r="AU89" s="24" t="s">
        <v>74</v>
      </c>
      <c r="AY89" s="24" t="s">
        <v>200</v>
      </c>
      <c r="BE89" s="247">
        <f>IF(N89="základní",J89,0)</f>
        <v>0</v>
      </c>
      <c r="BF89" s="247">
        <f>IF(N89="snížená",J89,0)</f>
        <v>0</v>
      </c>
      <c r="BG89" s="247">
        <f>IF(N89="zákl. přenesená",J89,0)</f>
        <v>0</v>
      </c>
      <c r="BH89" s="247">
        <f>IF(N89="sníž. přenesená",J89,0)</f>
        <v>0</v>
      </c>
      <c r="BI89" s="247">
        <f>IF(N89="nulová",J89,0)</f>
        <v>0</v>
      </c>
      <c r="BJ89" s="24" t="s">
        <v>81</v>
      </c>
      <c r="BK89" s="247">
        <f>ROUND(I89*H89,2)</f>
        <v>0</v>
      </c>
      <c r="BL89" s="24" t="s">
        <v>230</v>
      </c>
      <c r="BM89" s="24" t="s">
        <v>227</v>
      </c>
    </row>
    <row r="90" s="1" customFormat="1" ht="25.5" customHeight="1">
      <c r="B90" s="46"/>
      <c r="C90" s="236" t="s">
        <v>81</v>
      </c>
      <c r="D90" s="236" t="s">
        <v>202</v>
      </c>
      <c r="E90" s="237" t="s">
        <v>602</v>
      </c>
      <c r="F90" s="238" t="s">
        <v>603</v>
      </c>
      <c r="G90" s="239" t="s">
        <v>569</v>
      </c>
      <c r="H90" s="286"/>
      <c r="I90" s="241"/>
      <c r="J90" s="242">
        <f>ROUND(I90*H90,2)</f>
        <v>0</v>
      </c>
      <c r="K90" s="238" t="s">
        <v>556</v>
      </c>
      <c r="L90" s="72"/>
      <c r="M90" s="243" t="s">
        <v>21</v>
      </c>
      <c r="N90" s="244" t="s">
        <v>45</v>
      </c>
      <c r="O90" s="47"/>
      <c r="P90" s="245">
        <f>O90*H90</f>
        <v>0</v>
      </c>
      <c r="Q90" s="245">
        <v>0</v>
      </c>
      <c r="R90" s="245">
        <f>Q90*H90</f>
        <v>0</v>
      </c>
      <c r="S90" s="245">
        <v>0</v>
      </c>
      <c r="T90" s="246">
        <f>S90*H90</f>
        <v>0</v>
      </c>
      <c r="AR90" s="24" t="s">
        <v>230</v>
      </c>
      <c r="AT90" s="24" t="s">
        <v>202</v>
      </c>
      <c r="AU90" s="24" t="s">
        <v>74</v>
      </c>
      <c r="AY90" s="24" t="s">
        <v>200</v>
      </c>
      <c r="BE90" s="247">
        <f>IF(N90="základní",J90,0)</f>
        <v>0</v>
      </c>
      <c r="BF90" s="247">
        <f>IF(N90="snížená",J90,0)</f>
        <v>0</v>
      </c>
      <c r="BG90" s="247">
        <f>IF(N90="zákl. přenesená",J90,0)</f>
        <v>0</v>
      </c>
      <c r="BH90" s="247">
        <f>IF(N90="sníž. přenesená",J90,0)</f>
        <v>0</v>
      </c>
      <c r="BI90" s="247">
        <f>IF(N90="nulová",J90,0)</f>
        <v>0</v>
      </c>
      <c r="BJ90" s="24" t="s">
        <v>81</v>
      </c>
      <c r="BK90" s="247">
        <f>ROUND(I90*H90,2)</f>
        <v>0</v>
      </c>
      <c r="BL90" s="24" t="s">
        <v>230</v>
      </c>
      <c r="BM90" s="24" t="s">
        <v>230</v>
      </c>
    </row>
    <row r="91" s="1" customFormat="1" ht="25.5" customHeight="1">
      <c r="B91" s="46"/>
      <c r="C91" s="236" t="s">
        <v>83</v>
      </c>
      <c r="D91" s="236" t="s">
        <v>202</v>
      </c>
      <c r="E91" s="237" t="s">
        <v>604</v>
      </c>
      <c r="F91" s="238" t="s">
        <v>605</v>
      </c>
      <c r="G91" s="239" t="s">
        <v>569</v>
      </c>
      <c r="H91" s="286"/>
      <c r="I91" s="241"/>
      <c r="J91" s="242">
        <f>ROUND(I91*H91,2)</f>
        <v>0</v>
      </c>
      <c r="K91" s="238" t="s">
        <v>556</v>
      </c>
      <c r="L91" s="72"/>
      <c r="M91" s="243" t="s">
        <v>21</v>
      </c>
      <c r="N91" s="244" t="s">
        <v>45</v>
      </c>
      <c r="O91" s="47"/>
      <c r="P91" s="245">
        <f>O91*H91</f>
        <v>0</v>
      </c>
      <c r="Q91" s="245">
        <v>0</v>
      </c>
      <c r="R91" s="245">
        <f>Q91*H91</f>
        <v>0</v>
      </c>
      <c r="S91" s="245">
        <v>0</v>
      </c>
      <c r="T91" s="246">
        <f>S91*H91</f>
        <v>0</v>
      </c>
      <c r="AR91" s="24" t="s">
        <v>230</v>
      </c>
      <c r="AT91" s="24" t="s">
        <v>202</v>
      </c>
      <c r="AU91" s="24" t="s">
        <v>74</v>
      </c>
      <c r="AY91" s="24" t="s">
        <v>200</v>
      </c>
      <c r="BE91" s="247">
        <f>IF(N91="základní",J91,0)</f>
        <v>0</v>
      </c>
      <c r="BF91" s="247">
        <f>IF(N91="snížená",J91,0)</f>
        <v>0</v>
      </c>
      <c r="BG91" s="247">
        <f>IF(N91="zákl. přenesená",J91,0)</f>
        <v>0</v>
      </c>
      <c r="BH91" s="247">
        <f>IF(N91="sníž. přenesená",J91,0)</f>
        <v>0</v>
      </c>
      <c r="BI91" s="247">
        <f>IF(N91="nulová",J91,0)</f>
        <v>0</v>
      </c>
      <c r="BJ91" s="24" t="s">
        <v>81</v>
      </c>
      <c r="BK91" s="247">
        <f>ROUND(I91*H91,2)</f>
        <v>0</v>
      </c>
      <c r="BL91" s="24" t="s">
        <v>230</v>
      </c>
      <c r="BM91" s="24" t="s">
        <v>234</v>
      </c>
    </row>
    <row r="92" s="1" customFormat="1" ht="25.5" customHeight="1">
      <c r="B92" s="46"/>
      <c r="C92" s="236" t="s">
        <v>94</v>
      </c>
      <c r="D92" s="236" t="s">
        <v>202</v>
      </c>
      <c r="E92" s="237" t="s">
        <v>606</v>
      </c>
      <c r="F92" s="238" t="s">
        <v>607</v>
      </c>
      <c r="G92" s="239" t="s">
        <v>569</v>
      </c>
      <c r="H92" s="286"/>
      <c r="I92" s="241"/>
      <c r="J92" s="242">
        <f>ROUND(I92*H92,2)</f>
        <v>0</v>
      </c>
      <c r="K92" s="238" t="s">
        <v>556</v>
      </c>
      <c r="L92" s="72"/>
      <c r="M92" s="243" t="s">
        <v>21</v>
      </c>
      <c r="N92" s="244" t="s">
        <v>45</v>
      </c>
      <c r="O92" s="47"/>
      <c r="P92" s="245">
        <f>O92*H92</f>
        <v>0</v>
      </c>
      <c r="Q92" s="245">
        <v>0</v>
      </c>
      <c r="R92" s="245">
        <f>Q92*H92</f>
        <v>0</v>
      </c>
      <c r="S92" s="245">
        <v>0</v>
      </c>
      <c r="T92" s="246">
        <f>S92*H92</f>
        <v>0</v>
      </c>
      <c r="AR92" s="24" t="s">
        <v>230</v>
      </c>
      <c r="AT92" s="24" t="s">
        <v>202</v>
      </c>
      <c r="AU92" s="24" t="s">
        <v>74</v>
      </c>
      <c r="AY92" s="24" t="s">
        <v>200</v>
      </c>
      <c r="BE92" s="247">
        <f>IF(N92="základní",J92,0)</f>
        <v>0</v>
      </c>
      <c r="BF92" s="247">
        <f>IF(N92="snížená",J92,0)</f>
        <v>0</v>
      </c>
      <c r="BG92" s="247">
        <f>IF(N92="zákl. přenesená",J92,0)</f>
        <v>0</v>
      </c>
      <c r="BH92" s="247">
        <f>IF(N92="sníž. přenesená",J92,0)</f>
        <v>0</v>
      </c>
      <c r="BI92" s="247">
        <f>IF(N92="nulová",J92,0)</f>
        <v>0</v>
      </c>
      <c r="BJ92" s="24" t="s">
        <v>81</v>
      </c>
      <c r="BK92" s="247">
        <f>ROUND(I92*H92,2)</f>
        <v>0</v>
      </c>
      <c r="BL92" s="24" t="s">
        <v>230</v>
      </c>
      <c r="BM92" s="24" t="s">
        <v>239</v>
      </c>
    </row>
    <row r="93" s="1" customFormat="1" ht="25.5" customHeight="1">
      <c r="B93" s="46"/>
      <c r="C93" s="236" t="s">
        <v>207</v>
      </c>
      <c r="D93" s="236" t="s">
        <v>202</v>
      </c>
      <c r="E93" s="237" t="s">
        <v>608</v>
      </c>
      <c r="F93" s="238" t="s">
        <v>609</v>
      </c>
      <c r="G93" s="239" t="s">
        <v>569</v>
      </c>
      <c r="H93" s="286"/>
      <c r="I93" s="241"/>
      <c r="J93" s="242">
        <f>ROUND(I93*H93,2)</f>
        <v>0</v>
      </c>
      <c r="K93" s="238" t="s">
        <v>556</v>
      </c>
      <c r="L93" s="72"/>
      <c r="M93" s="243" t="s">
        <v>21</v>
      </c>
      <c r="N93" s="244" t="s">
        <v>45</v>
      </c>
      <c r="O93" s="47"/>
      <c r="P93" s="245">
        <f>O93*H93</f>
        <v>0</v>
      </c>
      <c r="Q93" s="245">
        <v>0</v>
      </c>
      <c r="R93" s="245">
        <f>Q93*H93</f>
        <v>0</v>
      </c>
      <c r="S93" s="245">
        <v>0</v>
      </c>
      <c r="T93" s="246">
        <f>S93*H93</f>
        <v>0</v>
      </c>
      <c r="AR93" s="24" t="s">
        <v>230</v>
      </c>
      <c r="AT93" s="24" t="s">
        <v>202</v>
      </c>
      <c r="AU93" s="24" t="s">
        <v>74</v>
      </c>
      <c r="AY93" s="24" t="s">
        <v>200</v>
      </c>
      <c r="BE93" s="247">
        <f>IF(N93="základní",J93,0)</f>
        <v>0</v>
      </c>
      <c r="BF93" s="247">
        <f>IF(N93="snížená",J93,0)</f>
        <v>0</v>
      </c>
      <c r="BG93" s="247">
        <f>IF(N93="zákl. přenesená",J93,0)</f>
        <v>0</v>
      </c>
      <c r="BH93" s="247">
        <f>IF(N93="sníž. přenesená",J93,0)</f>
        <v>0</v>
      </c>
      <c r="BI93" s="247">
        <f>IF(N93="nulová",J93,0)</f>
        <v>0</v>
      </c>
      <c r="BJ93" s="24" t="s">
        <v>81</v>
      </c>
      <c r="BK93" s="247">
        <f>ROUND(I93*H93,2)</f>
        <v>0</v>
      </c>
      <c r="BL93" s="24" t="s">
        <v>230</v>
      </c>
      <c r="BM93" s="24" t="s">
        <v>244</v>
      </c>
    </row>
    <row r="94" s="1" customFormat="1" ht="25.5" customHeight="1">
      <c r="B94" s="46"/>
      <c r="C94" s="236" t="s">
        <v>217</v>
      </c>
      <c r="D94" s="236" t="s">
        <v>202</v>
      </c>
      <c r="E94" s="237" t="s">
        <v>610</v>
      </c>
      <c r="F94" s="238" t="s">
        <v>611</v>
      </c>
      <c r="G94" s="239" t="s">
        <v>569</v>
      </c>
      <c r="H94" s="286"/>
      <c r="I94" s="241"/>
      <c r="J94" s="242">
        <f>ROUND(I94*H94,2)</f>
        <v>0</v>
      </c>
      <c r="K94" s="238" t="s">
        <v>556</v>
      </c>
      <c r="L94" s="72"/>
      <c r="M94" s="243" t="s">
        <v>21</v>
      </c>
      <c r="N94" s="244" t="s">
        <v>45</v>
      </c>
      <c r="O94" s="47"/>
      <c r="P94" s="245">
        <f>O94*H94</f>
        <v>0</v>
      </c>
      <c r="Q94" s="245">
        <v>0</v>
      </c>
      <c r="R94" s="245">
        <f>Q94*H94</f>
        <v>0</v>
      </c>
      <c r="S94" s="245">
        <v>0</v>
      </c>
      <c r="T94" s="246">
        <f>S94*H94</f>
        <v>0</v>
      </c>
      <c r="AR94" s="24" t="s">
        <v>230</v>
      </c>
      <c r="AT94" s="24" t="s">
        <v>202</v>
      </c>
      <c r="AU94" s="24" t="s">
        <v>74</v>
      </c>
      <c r="AY94" s="24" t="s">
        <v>200</v>
      </c>
      <c r="BE94" s="247">
        <f>IF(N94="základní",J94,0)</f>
        <v>0</v>
      </c>
      <c r="BF94" s="247">
        <f>IF(N94="snížená",J94,0)</f>
        <v>0</v>
      </c>
      <c r="BG94" s="247">
        <f>IF(N94="zákl. přenesená",J94,0)</f>
        <v>0</v>
      </c>
      <c r="BH94" s="247">
        <f>IF(N94="sníž. přenesená",J94,0)</f>
        <v>0</v>
      </c>
      <c r="BI94" s="247">
        <f>IF(N94="nulová",J94,0)</f>
        <v>0</v>
      </c>
      <c r="BJ94" s="24" t="s">
        <v>81</v>
      </c>
      <c r="BK94" s="247">
        <f>ROUND(I94*H94,2)</f>
        <v>0</v>
      </c>
      <c r="BL94" s="24" t="s">
        <v>230</v>
      </c>
      <c r="BM94" s="24" t="s">
        <v>250</v>
      </c>
    </row>
    <row r="95" s="1" customFormat="1" ht="16.5" customHeight="1">
      <c r="B95" s="46"/>
      <c r="C95" s="236" t="s">
        <v>81</v>
      </c>
      <c r="D95" s="236" t="s">
        <v>202</v>
      </c>
      <c r="E95" s="237" t="s">
        <v>612</v>
      </c>
      <c r="F95" s="238" t="s">
        <v>613</v>
      </c>
      <c r="G95" s="239" t="s">
        <v>249</v>
      </c>
      <c r="H95" s="240">
        <v>150</v>
      </c>
      <c r="I95" s="241"/>
      <c r="J95" s="242">
        <f>ROUND(I95*H95,2)</f>
        <v>0</v>
      </c>
      <c r="K95" s="238" t="s">
        <v>556</v>
      </c>
      <c r="L95" s="72"/>
      <c r="M95" s="243" t="s">
        <v>21</v>
      </c>
      <c r="N95" s="244" t="s">
        <v>45</v>
      </c>
      <c r="O95" s="47"/>
      <c r="P95" s="245">
        <f>O95*H95</f>
        <v>0</v>
      </c>
      <c r="Q95" s="245">
        <v>0</v>
      </c>
      <c r="R95" s="245">
        <f>Q95*H95</f>
        <v>0</v>
      </c>
      <c r="S95" s="245">
        <v>0</v>
      </c>
      <c r="T95" s="246">
        <f>S95*H95</f>
        <v>0</v>
      </c>
      <c r="AR95" s="24" t="s">
        <v>230</v>
      </c>
      <c r="AT95" s="24" t="s">
        <v>202</v>
      </c>
      <c r="AU95" s="24" t="s">
        <v>74</v>
      </c>
      <c r="AY95" s="24" t="s">
        <v>200</v>
      </c>
      <c r="BE95" s="247">
        <f>IF(N95="základní",J95,0)</f>
        <v>0</v>
      </c>
      <c r="BF95" s="247">
        <f>IF(N95="snížená",J95,0)</f>
        <v>0</v>
      </c>
      <c r="BG95" s="247">
        <f>IF(N95="zákl. přenesená",J95,0)</f>
        <v>0</v>
      </c>
      <c r="BH95" s="247">
        <f>IF(N95="sníž. přenesená",J95,0)</f>
        <v>0</v>
      </c>
      <c r="BI95" s="247">
        <f>IF(N95="nulová",J95,0)</f>
        <v>0</v>
      </c>
      <c r="BJ95" s="24" t="s">
        <v>81</v>
      </c>
      <c r="BK95" s="247">
        <f>ROUND(I95*H95,2)</f>
        <v>0</v>
      </c>
      <c r="BL95" s="24" t="s">
        <v>230</v>
      </c>
      <c r="BM95" s="24" t="s">
        <v>259</v>
      </c>
    </row>
    <row r="96" s="1" customFormat="1" ht="16.5" customHeight="1">
      <c r="B96" s="46"/>
      <c r="C96" s="236" t="s">
        <v>83</v>
      </c>
      <c r="D96" s="236" t="s">
        <v>202</v>
      </c>
      <c r="E96" s="237" t="s">
        <v>614</v>
      </c>
      <c r="F96" s="238" t="s">
        <v>615</v>
      </c>
      <c r="G96" s="239" t="s">
        <v>471</v>
      </c>
      <c r="H96" s="240">
        <v>5</v>
      </c>
      <c r="I96" s="241"/>
      <c r="J96" s="242">
        <f>ROUND(I96*H96,2)</f>
        <v>0</v>
      </c>
      <c r="K96" s="238" t="s">
        <v>556</v>
      </c>
      <c r="L96" s="72"/>
      <c r="M96" s="243" t="s">
        <v>21</v>
      </c>
      <c r="N96" s="244" t="s">
        <v>45</v>
      </c>
      <c r="O96" s="47"/>
      <c r="P96" s="245">
        <f>O96*H96</f>
        <v>0</v>
      </c>
      <c r="Q96" s="245">
        <v>0</v>
      </c>
      <c r="R96" s="245">
        <f>Q96*H96</f>
        <v>0</v>
      </c>
      <c r="S96" s="245">
        <v>0</v>
      </c>
      <c r="T96" s="246">
        <f>S96*H96</f>
        <v>0</v>
      </c>
      <c r="AR96" s="24" t="s">
        <v>230</v>
      </c>
      <c r="AT96" s="24" t="s">
        <v>202</v>
      </c>
      <c r="AU96" s="24" t="s">
        <v>74</v>
      </c>
      <c r="AY96" s="24" t="s">
        <v>200</v>
      </c>
      <c r="BE96" s="247">
        <f>IF(N96="základní",J96,0)</f>
        <v>0</v>
      </c>
      <c r="BF96" s="247">
        <f>IF(N96="snížená",J96,0)</f>
        <v>0</v>
      </c>
      <c r="BG96" s="247">
        <f>IF(N96="zákl. přenesená",J96,0)</f>
        <v>0</v>
      </c>
      <c r="BH96" s="247">
        <f>IF(N96="sníž. přenesená",J96,0)</f>
        <v>0</v>
      </c>
      <c r="BI96" s="247">
        <f>IF(N96="nulová",J96,0)</f>
        <v>0</v>
      </c>
      <c r="BJ96" s="24" t="s">
        <v>81</v>
      </c>
      <c r="BK96" s="247">
        <f>ROUND(I96*H96,2)</f>
        <v>0</v>
      </c>
      <c r="BL96" s="24" t="s">
        <v>230</v>
      </c>
      <c r="BM96" s="24" t="s">
        <v>263</v>
      </c>
    </row>
    <row r="97" s="1" customFormat="1" ht="16.5" customHeight="1">
      <c r="B97" s="46"/>
      <c r="C97" s="236" t="s">
        <v>94</v>
      </c>
      <c r="D97" s="236" t="s">
        <v>202</v>
      </c>
      <c r="E97" s="237" t="s">
        <v>616</v>
      </c>
      <c r="F97" s="238" t="s">
        <v>617</v>
      </c>
      <c r="G97" s="239" t="s">
        <v>471</v>
      </c>
      <c r="H97" s="240">
        <v>10</v>
      </c>
      <c r="I97" s="241"/>
      <c r="J97" s="242">
        <f>ROUND(I97*H97,2)</f>
        <v>0</v>
      </c>
      <c r="K97" s="238" t="s">
        <v>556</v>
      </c>
      <c r="L97" s="72"/>
      <c r="M97" s="243" t="s">
        <v>21</v>
      </c>
      <c r="N97" s="244" t="s">
        <v>45</v>
      </c>
      <c r="O97" s="47"/>
      <c r="P97" s="245">
        <f>O97*H97</f>
        <v>0</v>
      </c>
      <c r="Q97" s="245">
        <v>0</v>
      </c>
      <c r="R97" s="245">
        <f>Q97*H97</f>
        <v>0</v>
      </c>
      <c r="S97" s="245">
        <v>0</v>
      </c>
      <c r="T97" s="246">
        <f>S97*H97</f>
        <v>0</v>
      </c>
      <c r="AR97" s="24" t="s">
        <v>230</v>
      </c>
      <c r="AT97" s="24" t="s">
        <v>202</v>
      </c>
      <c r="AU97" s="24" t="s">
        <v>74</v>
      </c>
      <c r="AY97" s="24" t="s">
        <v>200</v>
      </c>
      <c r="BE97" s="247">
        <f>IF(N97="základní",J97,0)</f>
        <v>0</v>
      </c>
      <c r="BF97" s="247">
        <f>IF(N97="snížená",J97,0)</f>
        <v>0</v>
      </c>
      <c r="BG97" s="247">
        <f>IF(N97="zákl. přenesená",J97,0)</f>
        <v>0</v>
      </c>
      <c r="BH97" s="247">
        <f>IF(N97="sníž. přenesená",J97,0)</f>
        <v>0</v>
      </c>
      <c r="BI97" s="247">
        <f>IF(N97="nulová",J97,0)</f>
        <v>0</v>
      </c>
      <c r="BJ97" s="24" t="s">
        <v>81</v>
      </c>
      <c r="BK97" s="247">
        <f>ROUND(I97*H97,2)</f>
        <v>0</v>
      </c>
      <c r="BL97" s="24" t="s">
        <v>230</v>
      </c>
      <c r="BM97" s="24" t="s">
        <v>267</v>
      </c>
    </row>
    <row r="98" s="1" customFormat="1" ht="16.5" customHeight="1">
      <c r="B98" s="46"/>
      <c r="C98" s="236" t="s">
        <v>207</v>
      </c>
      <c r="D98" s="236" t="s">
        <v>202</v>
      </c>
      <c r="E98" s="237" t="s">
        <v>618</v>
      </c>
      <c r="F98" s="238" t="s">
        <v>619</v>
      </c>
      <c r="G98" s="239" t="s">
        <v>471</v>
      </c>
      <c r="H98" s="240">
        <v>5</v>
      </c>
      <c r="I98" s="241"/>
      <c r="J98" s="242">
        <f>ROUND(I98*H98,2)</f>
        <v>0</v>
      </c>
      <c r="K98" s="238" t="s">
        <v>556</v>
      </c>
      <c r="L98" s="72"/>
      <c r="M98" s="243" t="s">
        <v>21</v>
      </c>
      <c r="N98" s="244" t="s">
        <v>45</v>
      </c>
      <c r="O98" s="47"/>
      <c r="P98" s="245">
        <f>O98*H98</f>
        <v>0</v>
      </c>
      <c r="Q98" s="245">
        <v>0</v>
      </c>
      <c r="R98" s="245">
        <f>Q98*H98</f>
        <v>0</v>
      </c>
      <c r="S98" s="245">
        <v>0</v>
      </c>
      <c r="T98" s="246">
        <f>S98*H98</f>
        <v>0</v>
      </c>
      <c r="AR98" s="24" t="s">
        <v>230</v>
      </c>
      <c r="AT98" s="24" t="s">
        <v>202</v>
      </c>
      <c r="AU98" s="24" t="s">
        <v>74</v>
      </c>
      <c r="AY98" s="24" t="s">
        <v>200</v>
      </c>
      <c r="BE98" s="247">
        <f>IF(N98="základní",J98,0)</f>
        <v>0</v>
      </c>
      <c r="BF98" s="247">
        <f>IF(N98="snížená",J98,0)</f>
        <v>0</v>
      </c>
      <c r="BG98" s="247">
        <f>IF(N98="zákl. přenesená",J98,0)</f>
        <v>0</v>
      </c>
      <c r="BH98" s="247">
        <f>IF(N98="sníž. přenesená",J98,0)</f>
        <v>0</v>
      </c>
      <c r="BI98" s="247">
        <f>IF(N98="nulová",J98,0)</f>
        <v>0</v>
      </c>
      <c r="BJ98" s="24" t="s">
        <v>81</v>
      </c>
      <c r="BK98" s="247">
        <f>ROUND(I98*H98,2)</f>
        <v>0</v>
      </c>
      <c r="BL98" s="24" t="s">
        <v>230</v>
      </c>
      <c r="BM98" s="24" t="s">
        <v>270</v>
      </c>
    </row>
    <row r="99" s="1" customFormat="1" ht="25.5" customHeight="1">
      <c r="B99" s="46"/>
      <c r="C99" s="236" t="s">
        <v>81</v>
      </c>
      <c r="D99" s="236" t="s">
        <v>202</v>
      </c>
      <c r="E99" s="237" t="s">
        <v>620</v>
      </c>
      <c r="F99" s="238" t="s">
        <v>621</v>
      </c>
      <c r="G99" s="239" t="s">
        <v>471</v>
      </c>
      <c r="H99" s="240">
        <v>1</v>
      </c>
      <c r="I99" s="241"/>
      <c r="J99" s="242">
        <f>ROUND(I99*H99,2)</f>
        <v>0</v>
      </c>
      <c r="K99" s="238" t="s">
        <v>556</v>
      </c>
      <c r="L99" s="72"/>
      <c r="M99" s="243" t="s">
        <v>21</v>
      </c>
      <c r="N99" s="244" t="s">
        <v>45</v>
      </c>
      <c r="O99" s="47"/>
      <c r="P99" s="245">
        <f>O99*H99</f>
        <v>0</v>
      </c>
      <c r="Q99" s="245">
        <v>0</v>
      </c>
      <c r="R99" s="245">
        <f>Q99*H99</f>
        <v>0</v>
      </c>
      <c r="S99" s="245">
        <v>0</v>
      </c>
      <c r="T99" s="246">
        <f>S99*H99</f>
        <v>0</v>
      </c>
      <c r="AR99" s="24" t="s">
        <v>230</v>
      </c>
      <c r="AT99" s="24" t="s">
        <v>202</v>
      </c>
      <c r="AU99" s="24" t="s">
        <v>74</v>
      </c>
      <c r="AY99" s="24" t="s">
        <v>200</v>
      </c>
      <c r="BE99" s="247">
        <f>IF(N99="základní",J99,0)</f>
        <v>0</v>
      </c>
      <c r="BF99" s="247">
        <f>IF(N99="snížená",J99,0)</f>
        <v>0</v>
      </c>
      <c r="BG99" s="247">
        <f>IF(N99="zákl. přenesená",J99,0)</f>
        <v>0</v>
      </c>
      <c r="BH99" s="247">
        <f>IF(N99="sníž. přenesená",J99,0)</f>
        <v>0</v>
      </c>
      <c r="BI99" s="247">
        <f>IF(N99="nulová",J99,0)</f>
        <v>0</v>
      </c>
      <c r="BJ99" s="24" t="s">
        <v>81</v>
      </c>
      <c r="BK99" s="247">
        <f>ROUND(I99*H99,2)</f>
        <v>0</v>
      </c>
      <c r="BL99" s="24" t="s">
        <v>230</v>
      </c>
      <c r="BM99" s="24" t="s">
        <v>275</v>
      </c>
    </row>
    <row r="100" s="1" customFormat="1" ht="16.5" customHeight="1">
      <c r="B100" s="46"/>
      <c r="C100" s="236" t="s">
        <v>83</v>
      </c>
      <c r="D100" s="236" t="s">
        <v>202</v>
      </c>
      <c r="E100" s="237" t="s">
        <v>622</v>
      </c>
      <c r="F100" s="238" t="s">
        <v>623</v>
      </c>
      <c r="G100" s="239" t="s">
        <v>471</v>
      </c>
      <c r="H100" s="240">
        <v>1</v>
      </c>
      <c r="I100" s="241"/>
      <c r="J100" s="242">
        <f>ROUND(I100*H100,2)</f>
        <v>0</v>
      </c>
      <c r="K100" s="238" t="s">
        <v>556</v>
      </c>
      <c r="L100" s="72"/>
      <c r="M100" s="243" t="s">
        <v>21</v>
      </c>
      <c r="N100" s="244" t="s">
        <v>45</v>
      </c>
      <c r="O100" s="47"/>
      <c r="P100" s="245">
        <f>O100*H100</f>
        <v>0</v>
      </c>
      <c r="Q100" s="245">
        <v>0</v>
      </c>
      <c r="R100" s="245">
        <f>Q100*H100</f>
        <v>0</v>
      </c>
      <c r="S100" s="245">
        <v>0</v>
      </c>
      <c r="T100" s="246">
        <f>S100*H100</f>
        <v>0</v>
      </c>
      <c r="AR100" s="24" t="s">
        <v>230</v>
      </c>
      <c r="AT100" s="24" t="s">
        <v>202</v>
      </c>
      <c r="AU100" s="24" t="s">
        <v>74</v>
      </c>
      <c r="AY100" s="24" t="s">
        <v>200</v>
      </c>
      <c r="BE100" s="247">
        <f>IF(N100="základní",J100,0)</f>
        <v>0</v>
      </c>
      <c r="BF100" s="247">
        <f>IF(N100="snížená",J100,0)</f>
        <v>0</v>
      </c>
      <c r="BG100" s="247">
        <f>IF(N100="zákl. přenesená",J100,0)</f>
        <v>0</v>
      </c>
      <c r="BH100" s="247">
        <f>IF(N100="sníž. přenesená",J100,0)</f>
        <v>0</v>
      </c>
      <c r="BI100" s="247">
        <f>IF(N100="nulová",J100,0)</f>
        <v>0</v>
      </c>
      <c r="BJ100" s="24" t="s">
        <v>81</v>
      </c>
      <c r="BK100" s="247">
        <f>ROUND(I100*H100,2)</f>
        <v>0</v>
      </c>
      <c r="BL100" s="24" t="s">
        <v>230</v>
      </c>
      <c r="BM100" s="24" t="s">
        <v>281</v>
      </c>
    </row>
    <row r="101" s="1" customFormat="1" ht="16.5" customHeight="1">
      <c r="B101" s="46"/>
      <c r="C101" s="236" t="s">
        <v>94</v>
      </c>
      <c r="D101" s="236" t="s">
        <v>202</v>
      </c>
      <c r="E101" s="237" t="s">
        <v>624</v>
      </c>
      <c r="F101" s="238" t="s">
        <v>625</v>
      </c>
      <c r="G101" s="239" t="s">
        <v>471</v>
      </c>
      <c r="H101" s="240">
        <v>1</v>
      </c>
      <c r="I101" s="241"/>
      <c r="J101" s="242">
        <f>ROUND(I101*H101,2)</f>
        <v>0</v>
      </c>
      <c r="K101" s="238" t="s">
        <v>556</v>
      </c>
      <c r="L101" s="72"/>
      <c r="M101" s="243" t="s">
        <v>21</v>
      </c>
      <c r="N101" s="244" t="s">
        <v>45</v>
      </c>
      <c r="O101" s="47"/>
      <c r="P101" s="245">
        <f>O101*H101</f>
        <v>0</v>
      </c>
      <c r="Q101" s="245">
        <v>0</v>
      </c>
      <c r="R101" s="245">
        <f>Q101*H101</f>
        <v>0</v>
      </c>
      <c r="S101" s="245">
        <v>0</v>
      </c>
      <c r="T101" s="246">
        <f>S101*H101</f>
        <v>0</v>
      </c>
      <c r="AR101" s="24" t="s">
        <v>230</v>
      </c>
      <c r="AT101" s="24" t="s">
        <v>202</v>
      </c>
      <c r="AU101" s="24" t="s">
        <v>74</v>
      </c>
      <c r="AY101" s="24" t="s">
        <v>200</v>
      </c>
      <c r="BE101" s="247">
        <f>IF(N101="základní",J101,0)</f>
        <v>0</v>
      </c>
      <c r="BF101" s="247">
        <f>IF(N101="snížená",J101,0)</f>
        <v>0</v>
      </c>
      <c r="BG101" s="247">
        <f>IF(N101="zákl. přenesená",J101,0)</f>
        <v>0</v>
      </c>
      <c r="BH101" s="247">
        <f>IF(N101="sníž. přenesená",J101,0)</f>
        <v>0</v>
      </c>
      <c r="BI101" s="247">
        <f>IF(N101="nulová",J101,0)</f>
        <v>0</v>
      </c>
      <c r="BJ101" s="24" t="s">
        <v>81</v>
      </c>
      <c r="BK101" s="247">
        <f>ROUND(I101*H101,2)</f>
        <v>0</v>
      </c>
      <c r="BL101" s="24" t="s">
        <v>230</v>
      </c>
      <c r="BM101" s="24" t="s">
        <v>285</v>
      </c>
    </row>
    <row r="102" s="1" customFormat="1" ht="25.5" customHeight="1">
      <c r="B102" s="46"/>
      <c r="C102" s="236" t="s">
        <v>207</v>
      </c>
      <c r="D102" s="236" t="s">
        <v>202</v>
      </c>
      <c r="E102" s="237" t="s">
        <v>626</v>
      </c>
      <c r="F102" s="238" t="s">
        <v>627</v>
      </c>
      <c r="G102" s="239" t="s">
        <v>471</v>
      </c>
      <c r="H102" s="240">
        <v>1</v>
      </c>
      <c r="I102" s="241"/>
      <c r="J102" s="242">
        <f>ROUND(I102*H102,2)</f>
        <v>0</v>
      </c>
      <c r="K102" s="238" t="s">
        <v>556</v>
      </c>
      <c r="L102" s="72"/>
      <c r="M102" s="243" t="s">
        <v>21</v>
      </c>
      <c r="N102" s="244" t="s">
        <v>45</v>
      </c>
      <c r="O102" s="47"/>
      <c r="P102" s="245">
        <f>O102*H102</f>
        <v>0</v>
      </c>
      <c r="Q102" s="245">
        <v>0</v>
      </c>
      <c r="R102" s="245">
        <f>Q102*H102</f>
        <v>0</v>
      </c>
      <c r="S102" s="245">
        <v>0</v>
      </c>
      <c r="T102" s="246">
        <f>S102*H102</f>
        <v>0</v>
      </c>
      <c r="AR102" s="24" t="s">
        <v>230</v>
      </c>
      <c r="AT102" s="24" t="s">
        <v>202</v>
      </c>
      <c r="AU102" s="24" t="s">
        <v>74</v>
      </c>
      <c r="AY102" s="24" t="s">
        <v>200</v>
      </c>
      <c r="BE102" s="247">
        <f>IF(N102="základní",J102,0)</f>
        <v>0</v>
      </c>
      <c r="BF102" s="247">
        <f>IF(N102="snížená",J102,0)</f>
        <v>0</v>
      </c>
      <c r="BG102" s="247">
        <f>IF(N102="zákl. přenesená",J102,0)</f>
        <v>0</v>
      </c>
      <c r="BH102" s="247">
        <f>IF(N102="sníž. přenesená",J102,0)</f>
        <v>0</v>
      </c>
      <c r="BI102" s="247">
        <f>IF(N102="nulová",J102,0)</f>
        <v>0</v>
      </c>
      <c r="BJ102" s="24" t="s">
        <v>81</v>
      </c>
      <c r="BK102" s="247">
        <f>ROUND(I102*H102,2)</f>
        <v>0</v>
      </c>
      <c r="BL102" s="24" t="s">
        <v>230</v>
      </c>
      <c r="BM102" s="24" t="s">
        <v>289</v>
      </c>
    </row>
    <row r="103" s="1" customFormat="1" ht="25.5" customHeight="1">
      <c r="B103" s="46"/>
      <c r="C103" s="236" t="s">
        <v>217</v>
      </c>
      <c r="D103" s="236" t="s">
        <v>202</v>
      </c>
      <c r="E103" s="237" t="s">
        <v>628</v>
      </c>
      <c r="F103" s="238" t="s">
        <v>629</v>
      </c>
      <c r="G103" s="239" t="s">
        <v>471</v>
      </c>
      <c r="H103" s="240">
        <v>1</v>
      </c>
      <c r="I103" s="241"/>
      <c r="J103" s="242">
        <f>ROUND(I103*H103,2)</f>
        <v>0</v>
      </c>
      <c r="K103" s="238" t="s">
        <v>556</v>
      </c>
      <c r="L103" s="72"/>
      <c r="M103" s="243" t="s">
        <v>21</v>
      </c>
      <c r="N103" s="244" t="s">
        <v>45</v>
      </c>
      <c r="O103" s="47"/>
      <c r="P103" s="245">
        <f>O103*H103</f>
        <v>0</v>
      </c>
      <c r="Q103" s="245">
        <v>0</v>
      </c>
      <c r="R103" s="245">
        <f>Q103*H103</f>
        <v>0</v>
      </c>
      <c r="S103" s="245">
        <v>0</v>
      </c>
      <c r="T103" s="246">
        <f>S103*H103</f>
        <v>0</v>
      </c>
      <c r="AR103" s="24" t="s">
        <v>230</v>
      </c>
      <c r="AT103" s="24" t="s">
        <v>202</v>
      </c>
      <c r="AU103" s="24" t="s">
        <v>74</v>
      </c>
      <c r="AY103" s="24" t="s">
        <v>200</v>
      </c>
      <c r="BE103" s="247">
        <f>IF(N103="základní",J103,0)</f>
        <v>0</v>
      </c>
      <c r="BF103" s="247">
        <f>IF(N103="snížená",J103,0)</f>
        <v>0</v>
      </c>
      <c r="BG103" s="247">
        <f>IF(N103="zákl. přenesená",J103,0)</f>
        <v>0</v>
      </c>
      <c r="BH103" s="247">
        <f>IF(N103="sníž. přenesená",J103,0)</f>
        <v>0</v>
      </c>
      <c r="BI103" s="247">
        <f>IF(N103="nulová",J103,0)</f>
        <v>0</v>
      </c>
      <c r="BJ103" s="24" t="s">
        <v>81</v>
      </c>
      <c r="BK103" s="247">
        <f>ROUND(I103*H103,2)</f>
        <v>0</v>
      </c>
      <c r="BL103" s="24" t="s">
        <v>230</v>
      </c>
      <c r="BM103" s="24" t="s">
        <v>292</v>
      </c>
    </row>
    <row r="104" s="1" customFormat="1" ht="16.5" customHeight="1">
      <c r="B104" s="46"/>
      <c r="C104" s="236" t="s">
        <v>213</v>
      </c>
      <c r="D104" s="236" t="s">
        <v>202</v>
      </c>
      <c r="E104" s="237" t="s">
        <v>630</v>
      </c>
      <c r="F104" s="238" t="s">
        <v>631</v>
      </c>
      <c r="G104" s="239" t="s">
        <v>471</v>
      </c>
      <c r="H104" s="240">
        <v>1</v>
      </c>
      <c r="I104" s="241"/>
      <c r="J104" s="242">
        <f>ROUND(I104*H104,2)</f>
        <v>0</v>
      </c>
      <c r="K104" s="238" t="s">
        <v>556</v>
      </c>
      <c r="L104" s="72"/>
      <c r="M104" s="243" t="s">
        <v>21</v>
      </c>
      <c r="N104" s="244" t="s">
        <v>45</v>
      </c>
      <c r="O104" s="47"/>
      <c r="P104" s="245">
        <f>O104*H104</f>
        <v>0</v>
      </c>
      <c r="Q104" s="245">
        <v>0</v>
      </c>
      <c r="R104" s="245">
        <f>Q104*H104</f>
        <v>0</v>
      </c>
      <c r="S104" s="245">
        <v>0</v>
      </c>
      <c r="T104" s="246">
        <f>S104*H104</f>
        <v>0</v>
      </c>
      <c r="AR104" s="24" t="s">
        <v>230</v>
      </c>
      <c r="AT104" s="24" t="s">
        <v>202</v>
      </c>
      <c r="AU104" s="24" t="s">
        <v>74</v>
      </c>
      <c r="AY104" s="24" t="s">
        <v>200</v>
      </c>
      <c r="BE104" s="247">
        <f>IF(N104="základní",J104,0)</f>
        <v>0</v>
      </c>
      <c r="BF104" s="247">
        <f>IF(N104="snížená",J104,0)</f>
        <v>0</v>
      </c>
      <c r="BG104" s="247">
        <f>IF(N104="zákl. přenesená",J104,0)</f>
        <v>0</v>
      </c>
      <c r="BH104" s="247">
        <f>IF(N104="sníž. přenesená",J104,0)</f>
        <v>0</v>
      </c>
      <c r="BI104" s="247">
        <f>IF(N104="nulová",J104,0)</f>
        <v>0</v>
      </c>
      <c r="BJ104" s="24" t="s">
        <v>81</v>
      </c>
      <c r="BK104" s="247">
        <f>ROUND(I104*H104,2)</f>
        <v>0</v>
      </c>
      <c r="BL104" s="24" t="s">
        <v>230</v>
      </c>
      <c r="BM104" s="24" t="s">
        <v>293</v>
      </c>
    </row>
    <row r="105" s="1" customFormat="1" ht="16.5" customHeight="1">
      <c r="B105" s="46"/>
      <c r="C105" s="236" t="s">
        <v>224</v>
      </c>
      <c r="D105" s="236" t="s">
        <v>202</v>
      </c>
      <c r="E105" s="237" t="s">
        <v>632</v>
      </c>
      <c r="F105" s="238" t="s">
        <v>633</v>
      </c>
      <c r="G105" s="239" t="s">
        <v>471</v>
      </c>
      <c r="H105" s="240">
        <v>1</v>
      </c>
      <c r="I105" s="241"/>
      <c r="J105" s="242">
        <f>ROUND(I105*H105,2)</f>
        <v>0</v>
      </c>
      <c r="K105" s="238" t="s">
        <v>556</v>
      </c>
      <c r="L105" s="72"/>
      <c r="M105" s="243" t="s">
        <v>21</v>
      </c>
      <c r="N105" s="244" t="s">
        <v>45</v>
      </c>
      <c r="O105" s="47"/>
      <c r="P105" s="245">
        <f>O105*H105</f>
        <v>0</v>
      </c>
      <c r="Q105" s="245">
        <v>0</v>
      </c>
      <c r="R105" s="245">
        <f>Q105*H105</f>
        <v>0</v>
      </c>
      <c r="S105" s="245">
        <v>0</v>
      </c>
      <c r="T105" s="246">
        <f>S105*H105</f>
        <v>0</v>
      </c>
      <c r="AR105" s="24" t="s">
        <v>230</v>
      </c>
      <c r="AT105" s="24" t="s">
        <v>202</v>
      </c>
      <c r="AU105" s="24" t="s">
        <v>74</v>
      </c>
      <c r="AY105" s="24" t="s">
        <v>200</v>
      </c>
      <c r="BE105" s="247">
        <f>IF(N105="základní",J105,0)</f>
        <v>0</v>
      </c>
      <c r="BF105" s="247">
        <f>IF(N105="snížená",J105,0)</f>
        <v>0</v>
      </c>
      <c r="BG105" s="247">
        <f>IF(N105="zákl. přenesená",J105,0)</f>
        <v>0</v>
      </c>
      <c r="BH105" s="247">
        <f>IF(N105="sníž. přenesená",J105,0)</f>
        <v>0</v>
      </c>
      <c r="BI105" s="247">
        <f>IF(N105="nulová",J105,0)</f>
        <v>0</v>
      </c>
      <c r="BJ105" s="24" t="s">
        <v>81</v>
      </c>
      <c r="BK105" s="247">
        <f>ROUND(I105*H105,2)</f>
        <v>0</v>
      </c>
      <c r="BL105" s="24" t="s">
        <v>230</v>
      </c>
      <c r="BM105" s="24" t="s">
        <v>296</v>
      </c>
    </row>
    <row r="106" s="1" customFormat="1" ht="25.5" customHeight="1">
      <c r="B106" s="46"/>
      <c r="C106" s="236" t="s">
        <v>81</v>
      </c>
      <c r="D106" s="236" t="s">
        <v>202</v>
      </c>
      <c r="E106" s="237" t="s">
        <v>634</v>
      </c>
      <c r="F106" s="238" t="s">
        <v>635</v>
      </c>
      <c r="G106" s="239" t="s">
        <v>249</v>
      </c>
      <c r="H106" s="240">
        <v>80</v>
      </c>
      <c r="I106" s="241"/>
      <c r="J106" s="242">
        <f>ROUND(I106*H106,2)</f>
        <v>0</v>
      </c>
      <c r="K106" s="238" t="s">
        <v>556</v>
      </c>
      <c r="L106" s="72"/>
      <c r="M106" s="243" t="s">
        <v>21</v>
      </c>
      <c r="N106" s="244" t="s">
        <v>45</v>
      </c>
      <c r="O106" s="47"/>
      <c r="P106" s="245">
        <f>O106*H106</f>
        <v>0</v>
      </c>
      <c r="Q106" s="245">
        <v>0</v>
      </c>
      <c r="R106" s="245">
        <f>Q106*H106</f>
        <v>0</v>
      </c>
      <c r="S106" s="245">
        <v>0</v>
      </c>
      <c r="T106" s="246">
        <f>S106*H106</f>
        <v>0</v>
      </c>
      <c r="AR106" s="24" t="s">
        <v>230</v>
      </c>
      <c r="AT106" s="24" t="s">
        <v>202</v>
      </c>
      <c r="AU106" s="24" t="s">
        <v>74</v>
      </c>
      <c r="AY106" s="24" t="s">
        <v>200</v>
      </c>
      <c r="BE106" s="247">
        <f>IF(N106="základní",J106,0)</f>
        <v>0</v>
      </c>
      <c r="BF106" s="247">
        <f>IF(N106="snížená",J106,0)</f>
        <v>0</v>
      </c>
      <c r="BG106" s="247">
        <f>IF(N106="zákl. přenesená",J106,0)</f>
        <v>0</v>
      </c>
      <c r="BH106" s="247">
        <f>IF(N106="sníž. přenesená",J106,0)</f>
        <v>0</v>
      </c>
      <c r="BI106" s="247">
        <f>IF(N106="nulová",J106,0)</f>
        <v>0</v>
      </c>
      <c r="BJ106" s="24" t="s">
        <v>81</v>
      </c>
      <c r="BK106" s="247">
        <f>ROUND(I106*H106,2)</f>
        <v>0</v>
      </c>
      <c r="BL106" s="24" t="s">
        <v>230</v>
      </c>
      <c r="BM106" s="24" t="s">
        <v>302</v>
      </c>
    </row>
    <row r="107" s="1" customFormat="1" ht="25.5" customHeight="1">
      <c r="B107" s="46"/>
      <c r="C107" s="236" t="s">
        <v>83</v>
      </c>
      <c r="D107" s="236" t="s">
        <v>202</v>
      </c>
      <c r="E107" s="237" t="s">
        <v>2226</v>
      </c>
      <c r="F107" s="238" t="s">
        <v>2227</v>
      </c>
      <c r="G107" s="239" t="s">
        <v>471</v>
      </c>
      <c r="H107" s="240">
        <v>28</v>
      </c>
      <c r="I107" s="241"/>
      <c r="J107" s="242">
        <f>ROUND(I107*H107,2)</f>
        <v>0</v>
      </c>
      <c r="K107" s="238" t="s">
        <v>556</v>
      </c>
      <c r="L107" s="72"/>
      <c r="M107" s="243" t="s">
        <v>21</v>
      </c>
      <c r="N107" s="244" t="s">
        <v>45</v>
      </c>
      <c r="O107" s="47"/>
      <c r="P107" s="245">
        <f>O107*H107</f>
        <v>0</v>
      </c>
      <c r="Q107" s="245">
        <v>0</v>
      </c>
      <c r="R107" s="245">
        <f>Q107*H107</f>
        <v>0</v>
      </c>
      <c r="S107" s="245">
        <v>0</v>
      </c>
      <c r="T107" s="246">
        <f>S107*H107</f>
        <v>0</v>
      </c>
      <c r="AR107" s="24" t="s">
        <v>230</v>
      </c>
      <c r="AT107" s="24" t="s">
        <v>202</v>
      </c>
      <c r="AU107" s="24" t="s">
        <v>74</v>
      </c>
      <c r="AY107" s="24" t="s">
        <v>200</v>
      </c>
      <c r="BE107" s="247">
        <f>IF(N107="základní",J107,0)</f>
        <v>0</v>
      </c>
      <c r="BF107" s="247">
        <f>IF(N107="snížená",J107,0)</f>
        <v>0</v>
      </c>
      <c r="BG107" s="247">
        <f>IF(N107="zákl. přenesená",J107,0)</f>
        <v>0</v>
      </c>
      <c r="BH107" s="247">
        <f>IF(N107="sníž. přenesená",J107,0)</f>
        <v>0</v>
      </c>
      <c r="BI107" s="247">
        <f>IF(N107="nulová",J107,0)</f>
        <v>0</v>
      </c>
      <c r="BJ107" s="24" t="s">
        <v>81</v>
      </c>
      <c r="BK107" s="247">
        <f>ROUND(I107*H107,2)</f>
        <v>0</v>
      </c>
      <c r="BL107" s="24" t="s">
        <v>230</v>
      </c>
      <c r="BM107" s="24" t="s">
        <v>306</v>
      </c>
    </row>
    <row r="108" s="1" customFormat="1" ht="25.5" customHeight="1">
      <c r="B108" s="46"/>
      <c r="C108" s="236" t="s">
        <v>94</v>
      </c>
      <c r="D108" s="236" t="s">
        <v>202</v>
      </c>
      <c r="E108" s="237" t="s">
        <v>2228</v>
      </c>
      <c r="F108" s="238" t="s">
        <v>2229</v>
      </c>
      <c r="G108" s="239" t="s">
        <v>249</v>
      </c>
      <c r="H108" s="240">
        <v>46</v>
      </c>
      <c r="I108" s="241"/>
      <c r="J108" s="242">
        <f>ROUND(I108*H108,2)</f>
        <v>0</v>
      </c>
      <c r="K108" s="238" t="s">
        <v>556</v>
      </c>
      <c r="L108" s="72"/>
      <c r="M108" s="243" t="s">
        <v>21</v>
      </c>
      <c r="N108" s="244" t="s">
        <v>45</v>
      </c>
      <c r="O108" s="47"/>
      <c r="P108" s="245">
        <f>O108*H108</f>
        <v>0</v>
      </c>
      <c r="Q108" s="245">
        <v>0</v>
      </c>
      <c r="R108" s="245">
        <f>Q108*H108</f>
        <v>0</v>
      </c>
      <c r="S108" s="245">
        <v>0</v>
      </c>
      <c r="T108" s="246">
        <f>S108*H108</f>
        <v>0</v>
      </c>
      <c r="AR108" s="24" t="s">
        <v>230</v>
      </c>
      <c r="AT108" s="24" t="s">
        <v>202</v>
      </c>
      <c r="AU108" s="24" t="s">
        <v>74</v>
      </c>
      <c r="AY108" s="24" t="s">
        <v>200</v>
      </c>
      <c r="BE108" s="247">
        <f>IF(N108="základní",J108,0)</f>
        <v>0</v>
      </c>
      <c r="BF108" s="247">
        <f>IF(N108="snížená",J108,0)</f>
        <v>0</v>
      </c>
      <c r="BG108" s="247">
        <f>IF(N108="zákl. přenesená",J108,0)</f>
        <v>0</v>
      </c>
      <c r="BH108" s="247">
        <f>IF(N108="sníž. přenesená",J108,0)</f>
        <v>0</v>
      </c>
      <c r="BI108" s="247">
        <f>IF(N108="nulová",J108,0)</f>
        <v>0</v>
      </c>
      <c r="BJ108" s="24" t="s">
        <v>81</v>
      </c>
      <c r="BK108" s="247">
        <f>ROUND(I108*H108,2)</f>
        <v>0</v>
      </c>
      <c r="BL108" s="24" t="s">
        <v>230</v>
      </c>
      <c r="BM108" s="24" t="s">
        <v>310</v>
      </c>
    </row>
    <row r="109" s="1" customFormat="1" ht="16.5" customHeight="1">
      <c r="B109" s="46"/>
      <c r="C109" s="236" t="s">
        <v>207</v>
      </c>
      <c r="D109" s="236" t="s">
        <v>202</v>
      </c>
      <c r="E109" s="237" t="s">
        <v>2230</v>
      </c>
      <c r="F109" s="238" t="s">
        <v>2231</v>
      </c>
      <c r="G109" s="239" t="s">
        <v>471</v>
      </c>
      <c r="H109" s="240">
        <v>35</v>
      </c>
      <c r="I109" s="241"/>
      <c r="J109" s="242">
        <f>ROUND(I109*H109,2)</f>
        <v>0</v>
      </c>
      <c r="K109" s="238" t="s">
        <v>556</v>
      </c>
      <c r="L109" s="72"/>
      <c r="M109" s="243" t="s">
        <v>21</v>
      </c>
      <c r="N109" s="244" t="s">
        <v>45</v>
      </c>
      <c r="O109" s="47"/>
      <c r="P109" s="245">
        <f>O109*H109</f>
        <v>0</v>
      </c>
      <c r="Q109" s="245">
        <v>0</v>
      </c>
      <c r="R109" s="245">
        <f>Q109*H109</f>
        <v>0</v>
      </c>
      <c r="S109" s="245">
        <v>0</v>
      </c>
      <c r="T109" s="246">
        <f>S109*H109</f>
        <v>0</v>
      </c>
      <c r="AR109" s="24" t="s">
        <v>230</v>
      </c>
      <c r="AT109" s="24" t="s">
        <v>202</v>
      </c>
      <c r="AU109" s="24" t="s">
        <v>74</v>
      </c>
      <c r="AY109" s="24" t="s">
        <v>200</v>
      </c>
      <c r="BE109" s="247">
        <f>IF(N109="základní",J109,0)</f>
        <v>0</v>
      </c>
      <c r="BF109" s="247">
        <f>IF(N109="snížená",J109,0)</f>
        <v>0</v>
      </c>
      <c r="BG109" s="247">
        <f>IF(N109="zákl. přenesená",J109,0)</f>
        <v>0</v>
      </c>
      <c r="BH109" s="247">
        <f>IF(N109="sníž. přenesená",J109,0)</f>
        <v>0</v>
      </c>
      <c r="BI109" s="247">
        <f>IF(N109="nulová",J109,0)</f>
        <v>0</v>
      </c>
      <c r="BJ109" s="24" t="s">
        <v>81</v>
      </c>
      <c r="BK109" s="247">
        <f>ROUND(I109*H109,2)</f>
        <v>0</v>
      </c>
      <c r="BL109" s="24" t="s">
        <v>230</v>
      </c>
      <c r="BM109" s="24" t="s">
        <v>311</v>
      </c>
    </row>
    <row r="110" s="1" customFormat="1" ht="25.5" customHeight="1">
      <c r="B110" s="46"/>
      <c r="C110" s="236" t="s">
        <v>217</v>
      </c>
      <c r="D110" s="236" t="s">
        <v>202</v>
      </c>
      <c r="E110" s="237" t="s">
        <v>2232</v>
      </c>
      <c r="F110" s="238" t="s">
        <v>2233</v>
      </c>
      <c r="G110" s="239" t="s">
        <v>249</v>
      </c>
      <c r="H110" s="240">
        <v>181</v>
      </c>
      <c r="I110" s="241"/>
      <c r="J110" s="242">
        <f>ROUND(I110*H110,2)</f>
        <v>0</v>
      </c>
      <c r="K110" s="238" t="s">
        <v>556</v>
      </c>
      <c r="L110" s="72"/>
      <c r="M110" s="243" t="s">
        <v>21</v>
      </c>
      <c r="N110" s="244" t="s">
        <v>45</v>
      </c>
      <c r="O110" s="47"/>
      <c r="P110" s="245">
        <f>O110*H110</f>
        <v>0</v>
      </c>
      <c r="Q110" s="245">
        <v>0</v>
      </c>
      <c r="R110" s="245">
        <f>Q110*H110</f>
        <v>0</v>
      </c>
      <c r="S110" s="245">
        <v>0</v>
      </c>
      <c r="T110" s="246">
        <f>S110*H110</f>
        <v>0</v>
      </c>
      <c r="AR110" s="24" t="s">
        <v>230</v>
      </c>
      <c r="AT110" s="24" t="s">
        <v>202</v>
      </c>
      <c r="AU110" s="24" t="s">
        <v>74</v>
      </c>
      <c r="AY110" s="24" t="s">
        <v>200</v>
      </c>
      <c r="BE110" s="247">
        <f>IF(N110="základní",J110,0)</f>
        <v>0</v>
      </c>
      <c r="BF110" s="247">
        <f>IF(N110="snížená",J110,0)</f>
        <v>0</v>
      </c>
      <c r="BG110" s="247">
        <f>IF(N110="zákl. přenesená",J110,0)</f>
        <v>0</v>
      </c>
      <c r="BH110" s="247">
        <f>IF(N110="sníž. přenesená",J110,0)</f>
        <v>0</v>
      </c>
      <c r="BI110" s="247">
        <f>IF(N110="nulová",J110,0)</f>
        <v>0</v>
      </c>
      <c r="BJ110" s="24" t="s">
        <v>81</v>
      </c>
      <c r="BK110" s="247">
        <f>ROUND(I110*H110,2)</f>
        <v>0</v>
      </c>
      <c r="BL110" s="24" t="s">
        <v>230</v>
      </c>
      <c r="BM110" s="24" t="s">
        <v>313</v>
      </c>
    </row>
    <row r="111" s="1" customFormat="1" ht="16.5" customHeight="1">
      <c r="B111" s="46"/>
      <c r="C111" s="236" t="s">
        <v>213</v>
      </c>
      <c r="D111" s="236" t="s">
        <v>202</v>
      </c>
      <c r="E111" s="237" t="s">
        <v>2234</v>
      </c>
      <c r="F111" s="238" t="s">
        <v>2235</v>
      </c>
      <c r="G111" s="239" t="s">
        <v>249</v>
      </c>
      <c r="H111" s="240">
        <v>181</v>
      </c>
      <c r="I111" s="241"/>
      <c r="J111" s="242">
        <f>ROUND(I111*H111,2)</f>
        <v>0</v>
      </c>
      <c r="K111" s="238" t="s">
        <v>556</v>
      </c>
      <c r="L111" s="72"/>
      <c r="M111" s="243" t="s">
        <v>21</v>
      </c>
      <c r="N111" s="244" t="s">
        <v>45</v>
      </c>
      <c r="O111" s="47"/>
      <c r="P111" s="245">
        <f>O111*H111</f>
        <v>0</v>
      </c>
      <c r="Q111" s="245">
        <v>0</v>
      </c>
      <c r="R111" s="245">
        <f>Q111*H111</f>
        <v>0</v>
      </c>
      <c r="S111" s="245">
        <v>0</v>
      </c>
      <c r="T111" s="246">
        <f>S111*H111</f>
        <v>0</v>
      </c>
      <c r="AR111" s="24" t="s">
        <v>230</v>
      </c>
      <c r="AT111" s="24" t="s">
        <v>202</v>
      </c>
      <c r="AU111" s="24" t="s">
        <v>74</v>
      </c>
      <c r="AY111" s="24" t="s">
        <v>200</v>
      </c>
      <c r="BE111" s="247">
        <f>IF(N111="základní",J111,0)</f>
        <v>0</v>
      </c>
      <c r="BF111" s="247">
        <f>IF(N111="snížená",J111,0)</f>
        <v>0</v>
      </c>
      <c r="BG111" s="247">
        <f>IF(N111="zákl. přenesená",J111,0)</f>
        <v>0</v>
      </c>
      <c r="BH111" s="247">
        <f>IF(N111="sníž. přenesená",J111,0)</f>
        <v>0</v>
      </c>
      <c r="BI111" s="247">
        <f>IF(N111="nulová",J111,0)</f>
        <v>0</v>
      </c>
      <c r="BJ111" s="24" t="s">
        <v>81</v>
      </c>
      <c r="BK111" s="247">
        <f>ROUND(I111*H111,2)</f>
        <v>0</v>
      </c>
      <c r="BL111" s="24" t="s">
        <v>230</v>
      </c>
      <c r="BM111" s="24" t="s">
        <v>318</v>
      </c>
    </row>
    <row r="112" s="1" customFormat="1" ht="25.5" customHeight="1">
      <c r="B112" s="46"/>
      <c r="C112" s="236" t="s">
        <v>224</v>
      </c>
      <c r="D112" s="236" t="s">
        <v>202</v>
      </c>
      <c r="E112" s="237" t="s">
        <v>2236</v>
      </c>
      <c r="F112" s="238" t="s">
        <v>2237</v>
      </c>
      <c r="G112" s="239" t="s">
        <v>471</v>
      </c>
      <c r="H112" s="240">
        <v>35</v>
      </c>
      <c r="I112" s="241"/>
      <c r="J112" s="242">
        <f>ROUND(I112*H112,2)</f>
        <v>0</v>
      </c>
      <c r="K112" s="238" t="s">
        <v>556</v>
      </c>
      <c r="L112" s="72"/>
      <c r="M112" s="243" t="s">
        <v>21</v>
      </c>
      <c r="N112" s="244" t="s">
        <v>45</v>
      </c>
      <c r="O112" s="47"/>
      <c r="P112" s="245">
        <f>O112*H112</f>
        <v>0</v>
      </c>
      <c r="Q112" s="245">
        <v>0</v>
      </c>
      <c r="R112" s="245">
        <f>Q112*H112</f>
        <v>0</v>
      </c>
      <c r="S112" s="245">
        <v>0</v>
      </c>
      <c r="T112" s="246">
        <f>S112*H112</f>
        <v>0</v>
      </c>
      <c r="AR112" s="24" t="s">
        <v>230</v>
      </c>
      <c r="AT112" s="24" t="s">
        <v>202</v>
      </c>
      <c r="AU112" s="24" t="s">
        <v>74</v>
      </c>
      <c r="AY112" s="24" t="s">
        <v>200</v>
      </c>
      <c r="BE112" s="247">
        <f>IF(N112="základní",J112,0)</f>
        <v>0</v>
      </c>
      <c r="BF112" s="247">
        <f>IF(N112="snížená",J112,0)</f>
        <v>0</v>
      </c>
      <c r="BG112" s="247">
        <f>IF(N112="zákl. přenesená",J112,0)</f>
        <v>0</v>
      </c>
      <c r="BH112" s="247">
        <f>IF(N112="sníž. přenesená",J112,0)</f>
        <v>0</v>
      </c>
      <c r="BI112" s="247">
        <f>IF(N112="nulová",J112,0)</f>
        <v>0</v>
      </c>
      <c r="BJ112" s="24" t="s">
        <v>81</v>
      </c>
      <c r="BK112" s="247">
        <f>ROUND(I112*H112,2)</f>
        <v>0</v>
      </c>
      <c r="BL112" s="24" t="s">
        <v>230</v>
      </c>
      <c r="BM112" s="24" t="s">
        <v>323</v>
      </c>
    </row>
    <row r="113" s="1" customFormat="1" ht="16.5" customHeight="1">
      <c r="B113" s="46"/>
      <c r="C113" s="236" t="s">
        <v>216</v>
      </c>
      <c r="D113" s="236" t="s">
        <v>202</v>
      </c>
      <c r="E113" s="237" t="s">
        <v>2238</v>
      </c>
      <c r="F113" s="238" t="s">
        <v>2239</v>
      </c>
      <c r="G113" s="239" t="s">
        <v>205</v>
      </c>
      <c r="H113" s="240">
        <v>28</v>
      </c>
      <c r="I113" s="241"/>
      <c r="J113" s="242">
        <f>ROUND(I113*H113,2)</f>
        <v>0</v>
      </c>
      <c r="K113" s="238" t="s">
        <v>556</v>
      </c>
      <c r="L113" s="72"/>
      <c r="M113" s="243" t="s">
        <v>21</v>
      </c>
      <c r="N113" s="244" t="s">
        <v>45</v>
      </c>
      <c r="O113" s="47"/>
      <c r="P113" s="245">
        <f>O113*H113</f>
        <v>0</v>
      </c>
      <c r="Q113" s="245">
        <v>0</v>
      </c>
      <c r="R113" s="245">
        <f>Q113*H113</f>
        <v>0</v>
      </c>
      <c r="S113" s="245">
        <v>0</v>
      </c>
      <c r="T113" s="246">
        <f>S113*H113</f>
        <v>0</v>
      </c>
      <c r="AR113" s="24" t="s">
        <v>230</v>
      </c>
      <c r="AT113" s="24" t="s">
        <v>202</v>
      </c>
      <c r="AU113" s="24" t="s">
        <v>74</v>
      </c>
      <c r="AY113" s="24" t="s">
        <v>200</v>
      </c>
      <c r="BE113" s="247">
        <f>IF(N113="základní",J113,0)</f>
        <v>0</v>
      </c>
      <c r="BF113" s="247">
        <f>IF(N113="snížená",J113,0)</f>
        <v>0</v>
      </c>
      <c r="BG113" s="247">
        <f>IF(N113="zákl. přenesená",J113,0)</f>
        <v>0</v>
      </c>
      <c r="BH113" s="247">
        <f>IF(N113="sníž. přenesená",J113,0)</f>
        <v>0</v>
      </c>
      <c r="BI113" s="247">
        <f>IF(N113="nulová",J113,0)</f>
        <v>0</v>
      </c>
      <c r="BJ113" s="24" t="s">
        <v>81</v>
      </c>
      <c r="BK113" s="247">
        <f>ROUND(I113*H113,2)</f>
        <v>0</v>
      </c>
      <c r="BL113" s="24" t="s">
        <v>230</v>
      </c>
      <c r="BM113" s="24" t="s">
        <v>327</v>
      </c>
    </row>
    <row r="114" s="1" customFormat="1" ht="16.5" customHeight="1">
      <c r="B114" s="46"/>
      <c r="C114" s="236" t="s">
        <v>231</v>
      </c>
      <c r="D114" s="236" t="s">
        <v>202</v>
      </c>
      <c r="E114" s="237" t="s">
        <v>2240</v>
      </c>
      <c r="F114" s="238" t="s">
        <v>2241</v>
      </c>
      <c r="G114" s="239" t="s">
        <v>471</v>
      </c>
      <c r="H114" s="240">
        <v>1</v>
      </c>
      <c r="I114" s="241"/>
      <c r="J114" s="242">
        <f>ROUND(I114*H114,2)</f>
        <v>0</v>
      </c>
      <c r="K114" s="238" t="s">
        <v>556</v>
      </c>
      <c r="L114" s="72"/>
      <c r="M114" s="243" t="s">
        <v>21</v>
      </c>
      <c r="N114" s="244" t="s">
        <v>45</v>
      </c>
      <c r="O114" s="47"/>
      <c r="P114" s="245">
        <f>O114*H114</f>
        <v>0</v>
      </c>
      <c r="Q114" s="245">
        <v>0</v>
      </c>
      <c r="R114" s="245">
        <f>Q114*H114</f>
        <v>0</v>
      </c>
      <c r="S114" s="245">
        <v>0</v>
      </c>
      <c r="T114" s="246">
        <f>S114*H114</f>
        <v>0</v>
      </c>
      <c r="AR114" s="24" t="s">
        <v>230</v>
      </c>
      <c r="AT114" s="24" t="s">
        <v>202</v>
      </c>
      <c r="AU114" s="24" t="s">
        <v>74</v>
      </c>
      <c r="AY114" s="24" t="s">
        <v>200</v>
      </c>
      <c r="BE114" s="247">
        <f>IF(N114="základní",J114,0)</f>
        <v>0</v>
      </c>
      <c r="BF114" s="247">
        <f>IF(N114="snížená",J114,0)</f>
        <v>0</v>
      </c>
      <c r="BG114" s="247">
        <f>IF(N114="zákl. přenesená",J114,0)</f>
        <v>0</v>
      </c>
      <c r="BH114" s="247">
        <f>IF(N114="sníž. přenesená",J114,0)</f>
        <v>0</v>
      </c>
      <c r="BI114" s="247">
        <f>IF(N114="nulová",J114,0)</f>
        <v>0</v>
      </c>
      <c r="BJ114" s="24" t="s">
        <v>81</v>
      </c>
      <c r="BK114" s="247">
        <f>ROUND(I114*H114,2)</f>
        <v>0</v>
      </c>
      <c r="BL114" s="24" t="s">
        <v>230</v>
      </c>
      <c r="BM114" s="24" t="s">
        <v>329</v>
      </c>
    </row>
    <row r="115" s="1" customFormat="1" ht="25.5" customHeight="1">
      <c r="B115" s="46"/>
      <c r="C115" s="236" t="s">
        <v>220</v>
      </c>
      <c r="D115" s="236" t="s">
        <v>202</v>
      </c>
      <c r="E115" s="237" t="s">
        <v>2242</v>
      </c>
      <c r="F115" s="238" t="s">
        <v>2243</v>
      </c>
      <c r="G115" s="239" t="s">
        <v>471</v>
      </c>
      <c r="H115" s="240">
        <v>1</v>
      </c>
      <c r="I115" s="241"/>
      <c r="J115" s="242">
        <f>ROUND(I115*H115,2)</f>
        <v>0</v>
      </c>
      <c r="K115" s="238" t="s">
        <v>556</v>
      </c>
      <c r="L115" s="72"/>
      <c r="M115" s="243" t="s">
        <v>21</v>
      </c>
      <c r="N115" s="244" t="s">
        <v>45</v>
      </c>
      <c r="O115" s="47"/>
      <c r="P115" s="245">
        <f>O115*H115</f>
        <v>0</v>
      </c>
      <c r="Q115" s="245">
        <v>0</v>
      </c>
      <c r="R115" s="245">
        <f>Q115*H115</f>
        <v>0</v>
      </c>
      <c r="S115" s="245">
        <v>0</v>
      </c>
      <c r="T115" s="246">
        <f>S115*H115</f>
        <v>0</v>
      </c>
      <c r="AR115" s="24" t="s">
        <v>230</v>
      </c>
      <c r="AT115" s="24" t="s">
        <v>202</v>
      </c>
      <c r="AU115" s="24" t="s">
        <v>74</v>
      </c>
      <c r="AY115" s="24" t="s">
        <v>200</v>
      </c>
      <c r="BE115" s="247">
        <f>IF(N115="základní",J115,0)</f>
        <v>0</v>
      </c>
      <c r="BF115" s="247">
        <f>IF(N115="snížená",J115,0)</f>
        <v>0</v>
      </c>
      <c r="BG115" s="247">
        <f>IF(N115="zákl. přenesená",J115,0)</f>
        <v>0</v>
      </c>
      <c r="BH115" s="247">
        <f>IF(N115="sníž. přenesená",J115,0)</f>
        <v>0</v>
      </c>
      <c r="BI115" s="247">
        <f>IF(N115="nulová",J115,0)</f>
        <v>0</v>
      </c>
      <c r="BJ115" s="24" t="s">
        <v>81</v>
      </c>
      <c r="BK115" s="247">
        <f>ROUND(I115*H115,2)</f>
        <v>0</v>
      </c>
      <c r="BL115" s="24" t="s">
        <v>230</v>
      </c>
      <c r="BM115" s="24" t="s">
        <v>330</v>
      </c>
    </row>
    <row r="116" s="1" customFormat="1" ht="25.5" customHeight="1">
      <c r="B116" s="46"/>
      <c r="C116" s="236" t="s">
        <v>241</v>
      </c>
      <c r="D116" s="236" t="s">
        <v>202</v>
      </c>
      <c r="E116" s="237" t="s">
        <v>2244</v>
      </c>
      <c r="F116" s="238" t="s">
        <v>2245</v>
      </c>
      <c r="G116" s="239" t="s">
        <v>471</v>
      </c>
      <c r="H116" s="240">
        <v>1</v>
      </c>
      <c r="I116" s="241"/>
      <c r="J116" s="242">
        <f>ROUND(I116*H116,2)</f>
        <v>0</v>
      </c>
      <c r="K116" s="238" t="s">
        <v>556</v>
      </c>
      <c r="L116" s="72"/>
      <c r="M116" s="243" t="s">
        <v>21</v>
      </c>
      <c r="N116" s="244" t="s">
        <v>45</v>
      </c>
      <c r="O116" s="47"/>
      <c r="P116" s="245">
        <f>O116*H116</f>
        <v>0</v>
      </c>
      <c r="Q116" s="245">
        <v>0</v>
      </c>
      <c r="R116" s="245">
        <f>Q116*H116</f>
        <v>0</v>
      </c>
      <c r="S116" s="245">
        <v>0</v>
      </c>
      <c r="T116" s="246">
        <f>S116*H116</f>
        <v>0</v>
      </c>
      <c r="AR116" s="24" t="s">
        <v>230</v>
      </c>
      <c r="AT116" s="24" t="s">
        <v>202</v>
      </c>
      <c r="AU116" s="24" t="s">
        <v>74</v>
      </c>
      <c r="AY116" s="24" t="s">
        <v>200</v>
      </c>
      <c r="BE116" s="247">
        <f>IF(N116="základní",J116,0)</f>
        <v>0</v>
      </c>
      <c r="BF116" s="247">
        <f>IF(N116="snížená",J116,0)</f>
        <v>0</v>
      </c>
      <c r="BG116" s="247">
        <f>IF(N116="zákl. přenesená",J116,0)</f>
        <v>0</v>
      </c>
      <c r="BH116" s="247">
        <f>IF(N116="sníž. přenesená",J116,0)</f>
        <v>0</v>
      </c>
      <c r="BI116" s="247">
        <f>IF(N116="nulová",J116,0)</f>
        <v>0</v>
      </c>
      <c r="BJ116" s="24" t="s">
        <v>81</v>
      </c>
      <c r="BK116" s="247">
        <f>ROUND(I116*H116,2)</f>
        <v>0</v>
      </c>
      <c r="BL116" s="24" t="s">
        <v>230</v>
      </c>
      <c r="BM116" s="24" t="s">
        <v>334</v>
      </c>
    </row>
    <row r="117" s="1" customFormat="1" ht="25.5" customHeight="1">
      <c r="B117" s="46"/>
      <c r="C117" s="236" t="s">
        <v>81</v>
      </c>
      <c r="D117" s="236" t="s">
        <v>202</v>
      </c>
      <c r="E117" s="237" t="s">
        <v>2246</v>
      </c>
      <c r="F117" s="238" t="s">
        <v>2247</v>
      </c>
      <c r="G117" s="239" t="s">
        <v>569</v>
      </c>
      <c r="H117" s="286"/>
      <c r="I117" s="241"/>
      <c r="J117" s="242">
        <f>ROUND(I117*H117,2)</f>
        <v>0</v>
      </c>
      <c r="K117" s="238" t="s">
        <v>556</v>
      </c>
      <c r="L117" s="72"/>
      <c r="M117" s="243" t="s">
        <v>21</v>
      </c>
      <c r="N117" s="244" t="s">
        <v>45</v>
      </c>
      <c r="O117" s="47"/>
      <c r="P117" s="245">
        <f>O117*H117</f>
        <v>0</v>
      </c>
      <c r="Q117" s="245">
        <v>0</v>
      </c>
      <c r="R117" s="245">
        <f>Q117*H117</f>
        <v>0</v>
      </c>
      <c r="S117" s="245">
        <v>0</v>
      </c>
      <c r="T117" s="246">
        <f>S117*H117</f>
        <v>0</v>
      </c>
      <c r="AR117" s="24" t="s">
        <v>230</v>
      </c>
      <c r="AT117" s="24" t="s">
        <v>202</v>
      </c>
      <c r="AU117" s="24" t="s">
        <v>74</v>
      </c>
      <c r="AY117" s="24" t="s">
        <v>200</v>
      </c>
      <c r="BE117" s="247">
        <f>IF(N117="základní",J117,0)</f>
        <v>0</v>
      </c>
      <c r="BF117" s="247">
        <f>IF(N117="snížená",J117,0)</f>
        <v>0</v>
      </c>
      <c r="BG117" s="247">
        <f>IF(N117="zákl. přenesená",J117,0)</f>
        <v>0</v>
      </c>
      <c r="BH117" s="247">
        <f>IF(N117="sníž. přenesená",J117,0)</f>
        <v>0</v>
      </c>
      <c r="BI117" s="247">
        <f>IF(N117="nulová",J117,0)</f>
        <v>0</v>
      </c>
      <c r="BJ117" s="24" t="s">
        <v>81</v>
      </c>
      <c r="BK117" s="247">
        <f>ROUND(I117*H117,2)</f>
        <v>0</v>
      </c>
      <c r="BL117" s="24" t="s">
        <v>230</v>
      </c>
      <c r="BM117" s="24" t="s">
        <v>336</v>
      </c>
    </row>
    <row r="118" s="1" customFormat="1" ht="25.5" customHeight="1">
      <c r="B118" s="46"/>
      <c r="C118" s="236" t="s">
        <v>83</v>
      </c>
      <c r="D118" s="236" t="s">
        <v>202</v>
      </c>
      <c r="E118" s="237" t="s">
        <v>2248</v>
      </c>
      <c r="F118" s="238" t="s">
        <v>2249</v>
      </c>
      <c r="G118" s="239" t="s">
        <v>569</v>
      </c>
      <c r="H118" s="286"/>
      <c r="I118" s="241"/>
      <c r="J118" s="242">
        <f>ROUND(I118*H118,2)</f>
        <v>0</v>
      </c>
      <c r="K118" s="238" t="s">
        <v>556</v>
      </c>
      <c r="L118" s="72"/>
      <c r="M118" s="243" t="s">
        <v>21</v>
      </c>
      <c r="N118" s="244" t="s">
        <v>45</v>
      </c>
      <c r="O118" s="47"/>
      <c r="P118" s="245">
        <f>O118*H118</f>
        <v>0</v>
      </c>
      <c r="Q118" s="245">
        <v>0</v>
      </c>
      <c r="R118" s="245">
        <f>Q118*H118</f>
        <v>0</v>
      </c>
      <c r="S118" s="245">
        <v>0</v>
      </c>
      <c r="T118" s="246">
        <f>S118*H118</f>
        <v>0</v>
      </c>
      <c r="AR118" s="24" t="s">
        <v>230</v>
      </c>
      <c r="AT118" s="24" t="s">
        <v>202</v>
      </c>
      <c r="AU118" s="24" t="s">
        <v>74</v>
      </c>
      <c r="AY118" s="24" t="s">
        <v>200</v>
      </c>
      <c r="BE118" s="247">
        <f>IF(N118="základní",J118,0)</f>
        <v>0</v>
      </c>
      <c r="BF118" s="247">
        <f>IF(N118="snížená",J118,0)</f>
        <v>0</v>
      </c>
      <c r="BG118" s="247">
        <f>IF(N118="zákl. přenesená",J118,0)</f>
        <v>0</v>
      </c>
      <c r="BH118" s="247">
        <f>IF(N118="sníž. přenesená",J118,0)</f>
        <v>0</v>
      </c>
      <c r="BI118" s="247">
        <f>IF(N118="nulová",J118,0)</f>
        <v>0</v>
      </c>
      <c r="BJ118" s="24" t="s">
        <v>81</v>
      </c>
      <c r="BK118" s="247">
        <f>ROUND(I118*H118,2)</f>
        <v>0</v>
      </c>
      <c r="BL118" s="24" t="s">
        <v>230</v>
      </c>
      <c r="BM118" s="24" t="s">
        <v>338</v>
      </c>
    </row>
    <row r="119" s="1" customFormat="1" ht="25.5" customHeight="1">
      <c r="B119" s="46"/>
      <c r="C119" s="236" t="s">
        <v>94</v>
      </c>
      <c r="D119" s="236" t="s">
        <v>202</v>
      </c>
      <c r="E119" s="237" t="s">
        <v>2250</v>
      </c>
      <c r="F119" s="238" t="s">
        <v>2251</v>
      </c>
      <c r="G119" s="239" t="s">
        <v>569</v>
      </c>
      <c r="H119" s="286"/>
      <c r="I119" s="241"/>
      <c r="J119" s="242">
        <f>ROUND(I119*H119,2)</f>
        <v>0</v>
      </c>
      <c r="K119" s="238" t="s">
        <v>556</v>
      </c>
      <c r="L119" s="72"/>
      <c r="M119" s="243" t="s">
        <v>21</v>
      </c>
      <c r="N119" s="244" t="s">
        <v>45</v>
      </c>
      <c r="O119" s="47"/>
      <c r="P119" s="245">
        <f>O119*H119</f>
        <v>0</v>
      </c>
      <c r="Q119" s="245">
        <v>0</v>
      </c>
      <c r="R119" s="245">
        <f>Q119*H119</f>
        <v>0</v>
      </c>
      <c r="S119" s="245">
        <v>0</v>
      </c>
      <c r="T119" s="246">
        <f>S119*H119</f>
        <v>0</v>
      </c>
      <c r="AR119" s="24" t="s">
        <v>230</v>
      </c>
      <c r="AT119" s="24" t="s">
        <v>202</v>
      </c>
      <c r="AU119" s="24" t="s">
        <v>74</v>
      </c>
      <c r="AY119" s="24" t="s">
        <v>200</v>
      </c>
      <c r="BE119" s="247">
        <f>IF(N119="základní",J119,0)</f>
        <v>0</v>
      </c>
      <c r="BF119" s="247">
        <f>IF(N119="snížená",J119,0)</f>
        <v>0</v>
      </c>
      <c r="BG119" s="247">
        <f>IF(N119="zákl. přenesená",J119,0)</f>
        <v>0</v>
      </c>
      <c r="BH119" s="247">
        <f>IF(N119="sníž. přenesená",J119,0)</f>
        <v>0</v>
      </c>
      <c r="BI119" s="247">
        <f>IF(N119="nulová",J119,0)</f>
        <v>0</v>
      </c>
      <c r="BJ119" s="24" t="s">
        <v>81</v>
      </c>
      <c r="BK119" s="247">
        <f>ROUND(I119*H119,2)</f>
        <v>0</v>
      </c>
      <c r="BL119" s="24" t="s">
        <v>230</v>
      </c>
      <c r="BM119" s="24" t="s">
        <v>339</v>
      </c>
    </row>
    <row r="120" s="1" customFormat="1" ht="25.5" customHeight="1">
      <c r="B120" s="46"/>
      <c r="C120" s="236" t="s">
        <v>207</v>
      </c>
      <c r="D120" s="236" t="s">
        <v>202</v>
      </c>
      <c r="E120" s="237" t="s">
        <v>2252</v>
      </c>
      <c r="F120" s="238" t="s">
        <v>2253</v>
      </c>
      <c r="G120" s="239" t="s">
        <v>569</v>
      </c>
      <c r="H120" s="286"/>
      <c r="I120" s="241"/>
      <c r="J120" s="242">
        <f>ROUND(I120*H120,2)</f>
        <v>0</v>
      </c>
      <c r="K120" s="238" t="s">
        <v>556</v>
      </c>
      <c r="L120" s="72"/>
      <c r="M120" s="243" t="s">
        <v>21</v>
      </c>
      <c r="N120" s="244" t="s">
        <v>45</v>
      </c>
      <c r="O120" s="47"/>
      <c r="P120" s="245">
        <f>O120*H120</f>
        <v>0</v>
      </c>
      <c r="Q120" s="245">
        <v>0</v>
      </c>
      <c r="R120" s="245">
        <f>Q120*H120</f>
        <v>0</v>
      </c>
      <c r="S120" s="245">
        <v>0</v>
      </c>
      <c r="T120" s="246">
        <f>S120*H120</f>
        <v>0</v>
      </c>
      <c r="AR120" s="24" t="s">
        <v>230</v>
      </c>
      <c r="AT120" s="24" t="s">
        <v>202</v>
      </c>
      <c r="AU120" s="24" t="s">
        <v>74</v>
      </c>
      <c r="AY120" s="24" t="s">
        <v>200</v>
      </c>
      <c r="BE120" s="247">
        <f>IF(N120="základní",J120,0)</f>
        <v>0</v>
      </c>
      <c r="BF120" s="247">
        <f>IF(N120="snížená",J120,0)</f>
        <v>0</v>
      </c>
      <c r="BG120" s="247">
        <f>IF(N120="zákl. přenesená",J120,0)</f>
        <v>0</v>
      </c>
      <c r="BH120" s="247">
        <f>IF(N120="sníž. přenesená",J120,0)</f>
        <v>0</v>
      </c>
      <c r="BI120" s="247">
        <f>IF(N120="nulová",J120,0)</f>
        <v>0</v>
      </c>
      <c r="BJ120" s="24" t="s">
        <v>81</v>
      </c>
      <c r="BK120" s="247">
        <f>ROUND(I120*H120,2)</f>
        <v>0</v>
      </c>
      <c r="BL120" s="24" t="s">
        <v>230</v>
      </c>
      <c r="BM120" s="24" t="s">
        <v>341</v>
      </c>
    </row>
    <row r="121" s="1" customFormat="1" ht="25.5" customHeight="1">
      <c r="B121" s="46"/>
      <c r="C121" s="236" t="s">
        <v>217</v>
      </c>
      <c r="D121" s="236" t="s">
        <v>202</v>
      </c>
      <c r="E121" s="237" t="s">
        <v>2254</v>
      </c>
      <c r="F121" s="238" t="s">
        <v>2255</v>
      </c>
      <c r="G121" s="239" t="s">
        <v>569</v>
      </c>
      <c r="H121" s="286"/>
      <c r="I121" s="241"/>
      <c r="J121" s="242">
        <f>ROUND(I121*H121,2)</f>
        <v>0</v>
      </c>
      <c r="K121" s="238" t="s">
        <v>556</v>
      </c>
      <c r="L121" s="72"/>
      <c r="M121" s="243" t="s">
        <v>21</v>
      </c>
      <c r="N121" s="244" t="s">
        <v>45</v>
      </c>
      <c r="O121" s="47"/>
      <c r="P121" s="245">
        <f>O121*H121</f>
        <v>0</v>
      </c>
      <c r="Q121" s="245">
        <v>0</v>
      </c>
      <c r="R121" s="245">
        <f>Q121*H121</f>
        <v>0</v>
      </c>
      <c r="S121" s="245">
        <v>0</v>
      </c>
      <c r="T121" s="246">
        <f>S121*H121</f>
        <v>0</v>
      </c>
      <c r="AR121" s="24" t="s">
        <v>230</v>
      </c>
      <c r="AT121" s="24" t="s">
        <v>202</v>
      </c>
      <c r="AU121" s="24" t="s">
        <v>74</v>
      </c>
      <c r="AY121" s="24" t="s">
        <v>200</v>
      </c>
      <c r="BE121" s="247">
        <f>IF(N121="základní",J121,0)</f>
        <v>0</v>
      </c>
      <c r="BF121" s="247">
        <f>IF(N121="snížená",J121,0)</f>
        <v>0</v>
      </c>
      <c r="BG121" s="247">
        <f>IF(N121="zákl. přenesená",J121,0)</f>
        <v>0</v>
      </c>
      <c r="BH121" s="247">
        <f>IF(N121="sníž. přenesená",J121,0)</f>
        <v>0</v>
      </c>
      <c r="BI121" s="247">
        <f>IF(N121="nulová",J121,0)</f>
        <v>0</v>
      </c>
      <c r="BJ121" s="24" t="s">
        <v>81</v>
      </c>
      <c r="BK121" s="247">
        <f>ROUND(I121*H121,2)</f>
        <v>0</v>
      </c>
      <c r="BL121" s="24" t="s">
        <v>230</v>
      </c>
      <c r="BM121" s="24" t="s">
        <v>346</v>
      </c>
    </row>
    <row r="122" s="1" customFormat="1" ht="25.5" customHeight="1">
      <c r="B122" s="46"/>
      <c r="C122" s="236" t="s">
        <v>81</v>
      </c>
      <c r="D122" s="236" t="s">
        <v>202</v>
      </c>
      <c r="E122" s="237" t="s">
        <v>2256</v>
      </c>
      <c r="F122" s="238" t="s">
        <v>2257</v>
      </c>
      <c r="G122" s="239" t="s">
        <v>569</v>
      </c>
      <c r="H122" s="286"/>
      <c r="I122" s="241"/>
      <c r="J122" s="242">
        <f>ROUND(I122*H122,2)</f>
        <v>0</v>
      </c>
      <c r="K122" s="238" t="s">
        <v>556</v>
      </c>
      <c r="L122" s="72"/>
      <c r="M122" s="243" t="s">
        <v>21</v>
      </c>
      <c r="N122" s="244" t="s">
        <v>45</v>
      </c>
      <c r="O122" s="47"/>
      <c r="P122" s="245">
        <f>O122*H122</f>
        <v>0</v>
      </c>
      <c r="Q122" s="245">
        <v>0</v>
      </c>
      <c r="R122" s="245">
        <f>Q122*H122</f>
        <v>0</v>
      </c>
      <c r="S122" s="245">
        <v>0</v>
      </c>
      <c r="T122" s="246">
        <f>S122*H122</f>
        <v>0</v>
      </c>
      <c r="AR122" s="24" t="s">
        <v>230</v>
      </c>
      <c r="AT122" s="24" t="s">
        <v>202</v>
      </c>
      <c r="AU122" s="24" t="s">
        <v>74</v>
      </c>
      <c r="AY122" s="24" t="s">
        <v>200</v>
      </c>
      <c r="BE122" s="247">
        <f>IF(N122="základní",J122,0)</f>
        <v>0</v>
      </c>
      <c r="BF122" s="247">
        <f>IF(N122="snížená",J122,0)</f>
        <v>0</v>
      </c>
      <c r="BG122" s="247">
        <f>IF(N122="zákl. přenesená",J122,0)</f>
        <v>0</v>
      </c>
      <c r="BH122" s="247">
        <f>IF(N122="sníž. přenesená",J122,0)</f>
        <v>0</v>
      </c>
      <c r="BI122" s="247">
        <f>IF(N122="nulová",J122,0)</f>
        <v>0</v>
      </c>
      <c r="BJ122" s="24" t="s">
        <v>81</v>
      </c>
      <c r="BK122" s="247">
        <f>ROUND(I122*H122,2)</f>
        <v>0</v>
      </c>
      <c r="BL122" s="24" t="s">
        <v>230</v>
      </c>
      <c r="BM122" s="24" t="s">
        <v>351</v>
      </c>
    </row>
    <row r="123" s="1" customFormat="1" ht="25.5" customHeight="1">
      <c r="B123" s="46"/>
      <c r="C123" s="236" t="s">
        <v>83</v>
      </c>
      <c r="D123" s="236" t="s">
        <v>202</v>
      </c>
      <c r="E123" s="237" t="s">
        <v>2258</v>
      </c>
      <c r="F123" s="238" t="s">
        <v>2259</v>
      </c>
      <c r="G123" s="239" t="s">
        <v>569</v>
      </c>
      <c r="H123" s="286"/>
      <c r="I123" s="241"/>
      <c r="J123" s="242">
        <f>ROUND(I123*H123,2)</f>
        <v>0</v>
      </c>
      <c r="K123" s="238" t="s">
        <v>556</v>
      </c>
      <c r="L123" s="72"/>
      <c r="M123" s="243" t="s">
        <v>21</v>
      </c>
      <c r="N123" s="244" t="s">
        <v>45</v>
      </c>
      <c r="O123" s="47"/>
      <c r="P123" s="245">
        <f>O123*H123</f>
        <v>0</v>
      </c>
      <c r="Q123" s="245">
        <v>0</v>
      </c>
      <c r="R123" s="245">
        <f>Q123*H123</f>
        <v>0</v>
      </c>
      <c r="S123" s="245">
        <v>0</v>
      </c>
      <c r="T123" s="246">
        <f>S123*H123</f>
        <v>0</v>
      </c>
      <c r="AR123" s="24" t="s">
        <v>230</v>
      </c>
      <c r="AT123" s="24" t="s">
        <v>202</v>
      </c>
      <c r="AU123" s="24" t="s">
        <v>74</v>
      </c>
      <c r="AY123" s="24" t="s">
        <v>200</v>
      </c>
      <c r="BE123" s="247">
        <f>IF(N123="základní",J123,0)</f>
        <v>0</v>
      </c>
      <c r="BF123" s="247">
        <f>IF(N123="snížená",J123,0)</f>
        <v>0</v>
      </c>
      <c r="BG123" s="247">
        <f>IF(N123="zákl. přenesená",J123,0)</f>
        <v>0</v>
      </c>
      <c r="BH123" s="247">
        <f>IF(N123="sníž. přenesená",J123,0)</f>
        <v>0</v>
      </c>
      <c r="BI123" s="247">
        <f>IF(N123="nulová",J123,0)</f>
        <v>0</v>
      </c>
      <c r="BJ123" s="24" t="s">
        <v>81</v>
      </c>
      <c r="BK123" s="247">
        <f>ROUND(I123*H123,2)</f>
        <v>0</v>
      </c>
      <c r="BL123" s="24" t="s">
        <v>230</v>
      </c>
      <c r="BM123" s="24" t="s">
        <v>353</v>
      </c>
    </row>
    <row r="124" s="1" customFormat="1" ht="25.5" customHeight="1">
      <c r="B124" s="46"/>
      <c r="C124" s="236" t="s">
        <v>94</v>
      </c>
      <c r="D124" s="236" t="s">
        <v>202</v>
      </c>
      <c r="E124" s="237" t="s">
        <v>2260</v>
      </c>
      <c r="F124" s="238" t="s">
        <v>2261</v>
      </c>
      <c r="G124" s="239" t="s">
        <v>569</v>
      </c>
      <c r="H124" s="286"/>
      <c r="I124" s="241"/>
      <c r="J124" s="242">
        <f>ROUND(I124*H124,2)</f>
        <v>0</v>
      </c>
      <c r="K124" s="238" t="s">
        <v>556</v>
      </c>
      <c r="L124" s="72"/>
      <c r="M124" s="243" t="s">
        <v>21</v>
      </c>
      <c r="N124" s="244" t="s">
        <v>45</v>
      </c>
      <c r="O124" s="47"/>
      <c r="P124" s="245">
        <f>O124*H124</f>
        <v>0</v>
      </c>
      <c r="Q124" s="245">
        <v>0</v>
      </c>
      <c r="R124" s="245">
        <f>Q124*H124</f>
        <v>0</v>
      </c>
      <c r="S124" s="245">
        <v>0</v>
      </c>
      <c r="T124" s="246">
        <f>S124*H124</f>
        <v>0</v>
      </c>
      <c r="AR124" s="24" t="s">
        <v>230</v>
      </c>
      <c r="AT124" s="24" t="s">
        <v>202</v>
      </c>
      <c r="AU124" s="24" t="s">
        <v>74</v>
      </c>
      <c r="AY124" s="24" t="s">
        <v>200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24" t="s">
        <v>81</v>
      </c>
      <c r="BK124" s="247">
        <f>ROUND(I124*H124,2)</f>
        <v>0</v>
      </c>
      <c r="BL124" s="24" t="s">
        <v>230</v>
      </c>
      <c r="BM124" s="24" t="s">
        <v>355</v>
      </c>
    </row>
    <row r="125" s="1" customFormat="1" ht="25.5" customHeight="1">
      <c r="B125" s="46"/>
      <c r="C125" s="236" t="s">
        <v>207</v>
      </c>
      <c r="D125" s="236" t="s">
        <v>202</v>
      </c>
      <c r="E125" s="237" t="s">
        <v>2262</v>
      </c>
      <c r="F125" s="238" t="s">
        <v>2263</v>
      </c>
      <c r="G125" s="239" t="s">
        <v>569</v>
      </c>
      <c r="H125" s="286"/>
      <c r="I125" s="241"/>
      <c r="J125" s="242">
        <f>ROUND(I125*H125,2)</f>
        <v>0</v>
      </c>
      <c r="K125" s="238" t="s">
        <v>556</v>
      </c>
      <c r="L125" s="72"/>
      <c r="M125" s="243" t="s">
        <v>21</v>
      </c>
      <c r="N125" s="244" t="s">
        <v>45</v>
      </c>
      <c r="O125" s="47"/>
      <c r="P125" s="245">
        <f>O125*H125</f>
        <v>0</v>
      </c>
      <c r="Q125" s="245">
        <v>0</v>
      </c>
      <c r="R125" s="245">
        <f>Q125*H125</f>
        <v>0</v>
      </c>
      <c r="S125" s="245">
        <v>0</v>
      </c>
      <c r="T125" s="246">
        <f>S125*H125</f>
        <v>0</v>
      </c>
      <c r="AR125" s="24" t="s">
        <v>230</v>
      </c>
      <c r="AT125" s="24" t="s">
        <v>202</v>
      </c>
      <c r="AU125" s="24" t="s">
        <v>74</v>
      </c>
      <c r="AY125" s="24" t="s">
        <v>200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24" t="s">
        <v>81</v>
      </c>
      <c r="BK125" s="247">
        <f>ROUND(I125*H125,2)</f>
        <v>0</v>
      </c>
      <c r="BL125" s="24" t="s">
        <v>230</v>
      </c>
      <c r="BM125" s="24" t="s">
        <v>356</v>
      </c>
    </row>
    <row r="126" s="1" customFormat="1" ht="38.25" customHeight="1">
      <c r="B126" s="46"/>
      <c r="C126" s="236" t="s">
        <v>217</v>
      </c>
      <c r="D126" s="236" t="s">
        <v>202</v>
      </c>
      <c r="E126" s="237" t="s">
        <v>2264</v>
      </c>
      <c r="F126" s="238" t="s">
        <v>2265</v>
      </c>
      <c r="G126" s="239" t="s">
        <v>569</v>
      </c>
      <c r="H126" s="286"/>
      <c r="I126" s="241"/>
      <c r="J126" s="242">
        <f>ROUND(I126*H126,2)</f>
        <v>0</v>
      </c>
      <c r="K126" s="238" t="s">
        <v>556</v>
      </c>
      <c r="L126" s="72"/>
      <c r="M126" s="243" t="s">
        <v>21</v>
      </c>
      <c r="N126" s="244" t="s">
        <v>45</v>
      </c>
      <c r="O126" s="47"/>
      <c r="P126" s="245">
        <f>O126*H126</f>
        <v>0</v>
      </c>
      <c r="Q126" s="245">
        <v>0</v>
      </c>
      <c r="R126" s="245">
        <f>Q126*H126</f>
        <v>0</v>
      </c>
      <c r="S126" s="245">
        <v>0</v>
      </c>
      <c r="T126" s="246">
        <f>S126*H126</f>
        <v>0</v>
      </c>
      <c r="AR126" s="24" t="s">
        <v>230</v>
      </c>
      <c r="AT126" s="24" t="s">
        <v>202</v>
      </c>
      <c r="AU126" s="24" t="s">
        <v>74</v>
      </c>
      <c r="AY126" s="24" t="s">
        <v>200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24" t="s">
        <v>81</v>
      </c>
      <c r="BK126" s="247">
        <f>ROUND(I126*H126,2)</f>
        <v>0</v>
      </c>
      <c r="BL126" s="24" t="s">
        <v>230</v>
      </c>
      <c r="BM126" s="24" t="s">
        <v>361</v>
      </c>
    </row>
    <row r="127" s="1" customFormat="1" ht="25.5" customHeight="1">
      <c r="B127" s="46"/>
      <c r="C127" s="236" t="s">
        <v>81</v>
      </c>
      <c r="D127" s="236" t="s">
        <v>202</v>
      </c>
      <c r="E127" s="237" t="s">
        <v>640</v>
      </c>
      <c r="F127" s="238" t="s">
        <v>641</v>
      </c>
      <c r="G127" s="239" t="s">
        <v>471</v>
      </c>
      <c r="H127" s="240">
        <v>1</v>
      </c>
      <c r="I127" s="241"/>
      <c r="J127" s="242">
        <f>ROUND(I127*H127,2)</f>
        <v>0</v>
      </c>
      <c r="K127" s="238" t="s">
        <v>556</v>
      </c>
      <c r="L127" s="72"/>
      <c r="M127" s="243" t="s">
        <v>21</v>
      </c>
      <c r="N127" s="244" t="s">
        <v>45</v>
      </c>
      <c r="O127" s="47"/>
      <c r="P127" s="245">
        <f>O127*H127</f>
        <v>0</v>
      </c>
      <c r="Q127" s="245">
        <v>0</v>
      </c>
      <c r="R127" s="245">
        <f>Q127*H127</f>
        <v>0</v>
      </c>
      <c r="S127" s="245">
        <v>0</v>
      </c>
      <c r="T127" s="246">
        <f>S127*H127</f>
        <v>0</v>
      </c>
      <c r="AR127" s="24" t="s">
        <v>230</v>
      </c>
      <c r="AT127" s="24" t="s">
        <v>202</v>
      </c>
      <c r="AU127" s="24" t="s">
        <v>74</v>
      </c>
      <c r="AY127" s="24" t="s">
        <v>200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24" t="s">
        <v>81</v>
      </c>
      <c r="BK127" s="247">
        <f>ROUND(I127*H127,2)</f>
        <v>0</v>
      </c>
      <c r="BL127" s="24" t="s">
        <v>230</v>
      </c>
      <c r="BM127" s="24" t="s">
        <v>364</v>
      </c>
    </row>
    <row r="128" s="1" customFormat="1" ht="25.5" customHeight="1">
      <c r="B128" s="46"/>
      <c r="C128" s="236" t="s">
        <v>217</v>
      </c>
      <c r="D128" s="236" t="s">
        <v>202</v>
      </c>
      <c r="E128" s="237" t="s">
        <v>648</v>
      </c>
      <c r="F128" s="238" t="s">
        <v>649</v>
      </c>
      <c r="G128" s="239" t="s">
        <v>471</v>
      </c>
      <c r="H128" s="240">
        <v>1</v>
      </c>
      <c r="I128" s="241"/>
      <c r="J128" s="242">
        <f>ROUND(I128*H128,2)</f>
        <v>0</v>
      </c>
      <c r="K128" s="238" t="s">
        <v>556</v>
      </c>
      <c r="L128" s="72"/>
      <c r="M128" s="243" t="s">
        <v>21</v>
      </c>
      <c r="N128" s="281" t="s">
        <v>45</v>
      </c>
      <c r="O128" s="282"/>
      <c r="P128" s="283">
        <f>O128*H128</f>
        <v>0</v>
      </c>
      <c r="Q128" s="283">
        <v>0</v>
      </c>
      <c r="R128" s="283">
        <f>Q128*H128</f>
        <v>0</v>
      </c>
      <c r="S128" s="283">
        <v>0</v>
      </c>
      <c r="T128" s="284">
        <f>S128*H128</f>
        <v>0</v>
      </c>
      <c r="AR128" s="24" t="s">
        <v>230</v>
      </c>
      <c r="AT128" s="24" t="s">
        <v>202</v>
      </c>
      <c r="AU128" s="24" t="s">
        <v>74</v>
      </c>
      <c r="AY128" s="24" t="s">
        <v>200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24" t="s">
        <v>81</v>
      </c>
      <c r="BK128" s="247">
        <f>ROUND(I128*H128,2)</f>
        <v>0</v>
      </c>
      <c r="BL128" s="24" t="s">
        <v>230</v>
      </c>
      <c r="BM128" s="24" t="s">
        <v>367</v>
      </c>
    </row>
    <row r="129" s="1" customFormat="1" ht="6.96" customHeight="1">
      <c r="B129" s="67"/>
      <c r="C129" s="68"/>
      <c r="D129" s="68"/>
      <c r="E129" s="68"/>
      <c r="F129" s="68"/>
      <c r="G129" s="68"/>
      <c r="H129" s="68"/>
      <c r="I129" s="179"/>
      <c r="J129" s="68"/>
      <c r="K129" s="68"/>
      <c r="L129" s="72"/>
    </row>
  </sheetData>
  <sheetProtection sheet="1" autoFilter="0" formatColumns="0" formatRows="0" objects="1" scenarios="1" spinCount="100000" saltValue="GJCiUCQhy0OS/scrSP5lbM4rntMns3iCm2vGCdTaH4qVvUzMcbJ6VS+xFi0lQ4IfZVJ3RkUjlKbCmGL3tMFurw==" hashValue="ngNRjRZe7APdo0m/iRWESo2Y5wljwnUS7pZT7xQoiA2r3edpVeiCuV21e6nvauA33QjbQamRaUpcnYqvt/qP/g==" algorithmName="SHA-512" password="CC35"/>
  <autoFilter ref="C81:K128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0:H70"/>
    <mergeCell ref="E72:H72"/>
    <mergeCell ref="E74:H74"/>
    <mergeCell ref="G1:H1"/>
    <mergeCell ref="L2:V2"/>
  </mergeCells>
  <hyperlinks>
    <hyperlink ref="F1:G1" location="C2" display="1) Krycí list soupisu"/>
    <hyperlink ref="G1:H1" location="C58" display="2) Rekapitulace"/>
    <hyperlink ref="J1" location="C8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300" customWidth="1"/>
    <col min="2" max="2" width="1.664063" style="300" customWidth="1"/>
    <col min="3" max="4" width="5" style="300" customWidth="1"/>
    <col min="5" max="5" width="11.67" style="300" customWidth="1"/>
    <col min="6" max="6" width="9.17" style="300" customWidth="1"/>
    <col min="7" max="7" width="5" style="300" customWidth="1"/>
    <col min="8" max="8" width="77.83" style="300" customWidth="1"/>
    <col min="9" max="10" width="20" style="300" customWidth="1"/>
    <col min="11" max="11" width="1.664063" style="300" customWidth="1"/>
  </cols>
  <sheetData>
    <row r="1" ht="37.5" customHeight="1"/>
    <row r="2" ht="7.5" customHeight="1">
      <c r="B2" s="301"/>
      <c r="C2" s="302"/>
      <c r="D2" s="302"/>
      <c r="E2" s="302"/>
      <c r="F2" s="302"/>
      <c r="G2" s="302"/>
      <c r="H2" s="302"/>
      <c r="I2" s="302"/>
      <c r="J2" s="302"/>
      <c r="K2" s="303"/>
    </row>
    <row r="3" s="15" customFormat="1" ht="45" customHeight="1">
      <c r="B3" s="304"/>
      <c r="C3" s="305" t="s">
        <v>2266</v>
      </c>
      <c r="D3" s="305"/>
      <c r="E3" s="305"/>
      <c r="F3" s="305"/>
      <c r="G3" s="305"/>
      <c r="H3" s="305"/>
      <c r="I3" s="305"/>
      <c r="J3" s="305"/>
      <c r="K3" s="306"/>
    </row>
    <row r="4" ht="25.5" customHeight="1">
      <c r="B4" s="307"/>
      <c r="C4" s="308" t="s">
        <v>2267</v>
      </c>
      <c r="D4" s="308"/>
      <c r="E4" s="308"/>
      <c r="F4" s="308"/>
      <c r="G4" s="308"/>
      <c r="H4" s="308"/>
      <c r="I4" s="308"/>
      <c r="J4" s="308"/>
      <c r="K4" s="309"/>
    </row>
    <row r="5" ht="5.25" customHeight="1">
      <c r="B5" s="307"/>
      <c r="C5" s="310"/>
      <c r="D5" s="310"/>
      <c r="E5" s="310"/>
      <c r="F5" s="310"/>
      <c r="G5" s="310"/>
      <c r="H5" s="310"/>
      <c r="I5" s="310"/>
      <c r="J5" s="310"/>
      <c r="K5" s="309"/>
    </row>
    <row r="6" ht="15" customHeight="1">
      <c r="B6" s="307"/>
      <c r="C6" s="311" t="s">
        <v>2268</v>
      </c>
      <c r="D6" s="311"/>
      <c r="E6" s="311"/>
      <c r="F6" s="311"/>
      <c r="G6" s="311"/>
      <c r="H6" s="311"/>
      <c r="I6" s="311"/>
      <c r="J6" s="311"/>
      <c r="K6" s="309"/>
    </row>
    <row r="7" ht="15" customHeight="1">
      <c r="B7" s="312"/>
      <c r="C7" s="311" t="s">
        <v>2269</v>
      </c>
      <c r="D7" s="311"/>
      <c r="E7" s="311"/>
      <c r="F7" s="311"/>
      <c r="G7" s="311"/>
      <c r="H7" s="311"/>
      <c r="I7" s="311"/>
      <c r="J7" s="311"/>
      <c r="K7" s="309"/>
    </row>
    <row r="8" ht="12.75" customHeight="1">
      <c r="B8" s="312"/>
      <c r="C8" s="311"/>
      <c r="D8" s="311"/>
      <c r="E8" s="311"/>
      <c r="F8" s="311"/>
      <c r="G8" s="311"/>
      <c r="H8" s="311"/>
      <c r="I8" s="311"/>
      <c r="J8" s="311"/>
      <c r="K8" s="309"/>
    </row>
    <row r="9" ht="15" customHeight="1">
      <c r="B9" s="312"/>
      <c r="C9" s="311" t="s">
        <v>2270</v>
      </c>
      <c r="D9" s="311"/>
      <c r="E9" s="311"/>
      <c r="F9" s="311"/>
      <c r="G9" s="311"/>
      <c r="H9" s="311"/>
      <c r="I9" s="311"/>
      <c r="J9" s="311"/>
      <c r="K9" s="309"/>
    </row>
    <row r="10" ht="15" customHeight="1">
      <c r="B10" s="312"/>
      <c r="C10" s="311"/>
      <c r="D10" s="311" t="s">
        <v>2271</v>
      </c>
      <c r="E10" s="311"/>
      <c r="F10" s="311"/>
      <c r="G10" s="311"/>
      <c r="H10" s="311"/>
      <c r="I10" s="311"/>
      <c r="J10" s="311"/>
      <c r="K10" s="309"/>
    </row>
    <row r="11" ht="15" customHeight="1">
      <c r="B11" s="312"/>
      <c r="C11" s="313"/>
      <c r="D11" s="311" t="s">
        <v>2272</v>
      </c>
      <c r="E11" s="311"/>
      <c r="F11" s="311"/>
      <c r="G11" s="311"/>
      <c r="H11" s="311"/>
      <c r="I11" s="311"/>
      <c r="J11" s="311"/>
      <c r="K11" s="309"/>
    </row>
    <row r="12" ht="12.75" customHeight="1">
      <c r="B12" s="312"/>
      <c r="C12" s="313"/>
      <c r="D12" s="313"/>
      <c r="E12" s="313"/>
      <c r="F12" s="313"/>
      <c r="G12" s="313"/>
      <c r="H12" s="313"/>
      <c r="I12" s="313"/>
      <c r="J12" s="313"/>
      <c r="K12" s="309"/>
    </row>
    <row r="13" ht="15" customHeight="1">
      <c r="B13" s="312"/>
      <c r="C13" s="313"/>
      <c r="D13" s="311" t="s">
        <v>2273</v>
      </c>
      <c r="E13" s="311"/>
      <c r="F13" s="311"/>
      <c r="G13" s="311"/>
      <c r="H13" s="311"/>
      <c r="I13" s="311"/>
      <c r="J13" s="311"/>
      <c r="K13" s="309"/>
    </row>
    <row r="14" ht="15" customHeight="1">
      <c r="B14" s="312"/>
      <c r="C14" s="313"/>
      <c r="D14" s="311" t="s">
        <v>2274</v>
      </c>
      <c r="E14" s="311"/>
      <c r="F14" s="311"/>
      <c r="G14" s="311"/>
      <c r="H14" s="311"/>
      <c r="I14" s="311"/>
      <c r="J14" s="311"/>
      <c r="K14" s="309"/>
    </row>
    <row r="15" ht="15" customHeight="1">
      <c r="B15" s="312"/>
      <c r="C15" s="313"/>
      <c r="D15" s="311" t="s">
        <v>2275</v>
      </c>
      <c r="E15" s="311"/>
      <c r="F15" s="311"/>
      <c r="G15" s="311"/>
      <c r="H15" s="311"/>
      <c r="I15" s="311"/>
      <c r="J15" s="311"/>
      <c r="K15" s="309"/>
    </row>
    <row r="16" ht="15" customHeight="1">
      <c r="B16" s="312"/>
      <c r="C16" s="313"/>
      <c r="D16" s="313"/>
      <c r="E16" s="314" t="s">
        <v>80</v>
      </c>
      <c r="F16" s="311" t="s">
        <v>2276</v>
      </c>
      <c r="G16" s="311"/>
      <c r="H16" s="311"/>
      <c r="I16" s="311"/>
      <c r="J16" s="311"/>
      <c r="K16" s="309"/>
    </row>
    <row r="17" ht="15" customHeight="1">
      <c r="B17" s="312"/>
      <c r="C17" s="313"/>
      <c r="D17" s="313"/>
      <c r="E17" s="314" t="s">
        <v>2277</v>
      </c>
      <c r="F17" s="311" t="s">
        <v>2278</v>
      </c>
      <c r="G17" s="311"/>
      <c r="H17" s="311"/>
      <c r="I17" s="311"/>
      <c r="J17" s="311"/>
      <c r="K17" s="309"/>
    </row>
    <row r="18" ht="15" customHeight="1">
      <c r="B18" s="312"/>
      <c r="C18" s="313"/>
      <c r="D18" s="313"/>
      <c r="E18" s="314" t="s">
        <v>2279</v>
      </c>
      <c r="F18" s="311" t="s">
        <v>2280</v>
      </c>
      <c r="G18" s="311"/>
      <c r="H18" s="311"/>
      <c r="I18" s="311"/>
      <c r="J18" s="311"/>
      <c r="K18" s="309"/>
    </row>
    <row r="19" ht="15" customHeight="1">
      <c r="B19" s="312"/>
      <c r="C19" s="313"/>
      <c r="D19" s="313"/>
      <c r="E19" s="314" t="s">
        <v>2281</v>
      </c>
      <c r="F19" s="311" t="s">
        <v>2282</v>
      </c>
      <c r="G19" s="311"/>
      <c r="H19" s="311"/>
      <c r="I19" s="311"/>
      <c r="J19" s="311"/>
      <c r="K19" s="309"/>
    </row>
    <row r="20" ht="15" customHeight="1">
      <c r="B20" s="312"/>
      <c r="C20" s="313"/>
      <c r="D20" s="313"/>
      <c r="E20" s="314" t="s">
        <v>2283</v>
      </c>
      <c r="F20" s="311" t="s">
        <v>2284</v>
      </c>
      <c r="G20" s="311"/>
      <c r="H20" s="311"/>
      <c r="I20" s="311"/>
      <c r="J20" s="311"/>
      <c r="K20" s="309"/>
    </row>
    <row r="21" ht="15" customHeight="1">
      <c r="B21" s="312"/>
      <c r="C21" s="313"/>
      <c r="D21" s="313"/>
      <c r="E21" s="314" t="s">
        <v>87</v>
      </c>
      <c r="F21" s="311" t="s">
        <v>2285</v>
      </c>
      <c r="G21" s="311"/>
      <c r="H21" s="311"/>
      <c r="I21" s="311"/>
      <c r="J21" s="311"/>
      <c r="K21" s="309"/>
    </row>
    <row r="22" ht="12.75" customHeight="1">
      <c r="B22" s="312"/>
      <c r="C22" s="313"/>
      <c r="D22" s="313"/>
      <c r="E22" s="313"/>
      <c r="F22" s="313"/>
      <c r="G22" s="313"/>
      <c r="H22" s="313"/>
      <c r="I22" s="313"/>
      <c r="J22" s="313"/>
      <c r="K22" s="309"/>
    </row>
    <row r="23" ht="15" customHeight="1">
      <c r="B23" s="312"/>
      <c r="C23" s="311" t="s">
        <v>2286</v>
      </c>
      <c r="D23" s="311"/>
      <c r="E23" s="311"/>
      <c r="F23" s="311"/>
      <c r="G23" s="311"/>
      <c r="H23" s="311"/>
      <c r="I23" s="311"/>
      <c r="J23" s="311"/>
      <c r="K23" s="309"/>
    </row>
    <row r="24" ht="15" customHeight="1">
      <c r="B24" s="312"/>
      <c r="C24" s="311" t="s">
        <v>2287</v>
      </c>
      <c r="D24" s="311"/>
      <c r="E24" s="311"/>
      <c r="F24" s="311"/>
      <c r="G24" s="311"/>
      <c r="H24" s="311"/>
      <c r="I24" s="311"/>
      <c r="J24" s="311"/>
      <c r="K24" s="309"/>
    </row>
    <row r="25" ht="15" customHeight="1">
      <c r="B25" s="312"/>
      <c r="C25" s="311"/>
      <c r="D25" s="311" t="s">
        <v>2288</v>
      </c>
      <c r="E25" s="311"/>
      <c r="F25" s="311"/>
      <c r="G25" s="311"/>
      <c r="H25" s="311"/>
      <c r="I25" s="311"/>
      <c r="J25" s="311"/>
      <c r="K25" s="309"/>
    </row>
    <row r="26" ht="15" customHeight="1">
      <c r="B26" s="312"/>
      <c r="C26" s="313"/>
      <c r="D26" s="311" t="s">
        <v>2289</v>
      </c>
      <c r="E26" s="311"/>
      <c r="F26" s="311"/>
      <c r="G26" s="311"/>
      <c r="H26" s="311"/>
      <c r="I26" s="311"/>
      <c r="J26" s="311"/>
      <c r="K26" s="309"/>
    </row>
    <row r="27" ht="12.75" customHeight="1">
      <c r="B27" s="312"/>
      <c r="C27" s="313"/>
      <c r="D27" s="313"/>
      <c r="E27" s="313"/>
      <c r="F27" s="313"/>
      <c r="G27" s="313"/>
      <c r="H27" s="313"/>
      <c r="I27" s="313"/>
      <c r="J27" s="313"/>
      <c r="K27" s="309"/>
    </row>
    <row r="28" ht="15" customHeight="1">
      <c r="B28" s="312"/>
      <c r="C28" s="313"/>
      <c r="D28" s="311" t="s">
        <v>2290</v>
      </c>
      <c r="E28" s="311"/>
      <c r="F28" s="311"/>
      <c r="G28" s="311"/>
      <c r="H28" s="311"/>
      <c r="I28" s="311"/>
      <c r="J28" s="311"/>
      <c r="K28" s="309"/>
    </row>
    <row r="29" ht="15" customHeight="1">
      <c r="B29" s="312"/>
      <c r="C29" s="313"/>
      <c r="D29" s="311" t="s">
        <v>2291</v>
      </c>
      <c r="E29" s="311"/>
      <c r="F29" s="311"/>
      <c r="G29" s="311"/>
      <c r="H29" s="311"/>
      <c r="I29" s="311"/>
      <c r="J29" s="311"/>
      <c r="K29" s="309"/>
    </row>
    <row r="30" ht="12.75" customHeight="1">
      <c r="B30" s="312"/>
      <c r="C30" s="313"/>
      <c r="D30" s="313"/>
      <c r="E30" s="313"/>
      <c r="F30" s="313"/>
      <c r="G30" s="313"/>
      <c r="H30" s="313"/>
      <c r="I30" s="313"/>
      <c r="J30" s="313"/>
      <c r="K30" s="309"/>
    </row>
    <row r="31" ht="15" customHeight="1">
      <c r="B31" s="312"/>
      <c r="C31" s="313"/>
      <c r="D31" s="311" t="s">
        <v>2292</v>
      </c>
      <c r="E31" s="311"/>
      <c r="F31" s="311"/>
      <c r="G31" s="311"/>
      <c r="H31" s="311"/>
      <c r="I31" s="311"/>
      <c r="J31" s="311"/>
      <c r="K31" s="309"/>
    </row>
    <row r="32" ht="15" customHeight="1">
      <c r="B32" s="312"/>
      <c r="C32" s="313"/>
      <c r="D32" s="311" t="s">
        <v>2293</v>
      </c>
      <c r="E32" s="311"/>
      <c r="F32" s="311"/>
      <c r="G32" s="311"/>
      <c r="H32" s="311"/>
      <c r="I32" s="311"/>
      <c r="J32" s="311"/>
      <c r="K32" s="309"/>
    </row>
    <row r="33" ht="15" customHeight="1">
      <c r="B33" s="312"/>
      <c r="C33" s="313"/>
      <c r="D33" s="311" t="s">
        <v>2294</v>
      </c>
      <c r="E33" s="311"/>
      <c r="F33" s="311"/>
      <c r="G33" s="311"/>
      <c r="H33" s="311"/>
      <c r="I33" s="311"/>
      <c r="J33" s="311"/>
      <c r="K33" s="309"/>
    </row>
    <row r="34" ht="15" customHeight="1">
      <c r="B34" s="312"/>
      <c r="C34" s="313"/>
      <c r="D34" s="311"/>
      <c r="E34" s="315" t="s">
        <v>186</v>
      </c>
      <c r="F34" s="311"/>
      <c r="G34" s="311" t="s">
        <v>2295</v>
      </c>
      <c r="H34" s="311"/>
      <c r="I34" s="311"/>
      <c r="J34" s="311"/>
      <c r="K34" s="309"/>
    </row>
    <row r="35" ht="30.75" customHeight="1">
      <c r="B35" s="312"/>
      <c r="C35" s="313"/>
      <c r="D35" s="311"/>
      <c r="E35" s="315" t="s">
        <v>2296</v>
      </c>
      <c r="F35" s="311"/>
      <c r="G35" s="311" t="s">
        <v>2297</v>
      </c>
      <c r="H35" s="311"/>
      <c r="I35" s="311"/>
      <c r="J35" s="311"/>
      <c r="K35" s="309"/>
    </row>
    <row r="36" ht="15" customHeight="1">
      <c r="B36" s="312"/>
      <c r="C36" s="313"/>
      <c r="D36" s="311"/>
      <c r="E36" s="315" t="s">
        <v>55</v>
      </c>
      <c r="F36" s="311"/>
      <c r="G36" s="311" t="s">
        <v>2298</v>
      </c>
      <c r="H36" s="311"/>
      <c r="I36" s="311"/>
      <c r="J36" s="311"/>
      <c r="K36" s="309"/>
    </row>
    <row r="37" ht="15" customHeight="1">
      <c r="B37" s="312"/>
      <c r="C37" s="313"/>
      <c r="D37" s="311"/>
      <c r="E37" s="315" t="s">
        <v>187</v>
      </c>
      <c r="F37" s="311"/>
      <c r="G37" s="311" t="s">
        <v>2299</v>
      </c>
      <c r="H37" s="311"/>
      <c r="I37" s="311"/>
      <c r="J37" s="311"/>
      <c r="K37" s="309"/>
    </row>
    <row r="38" ht="15" customHeight="1">
      <c r="B38" s="312"/>
      <c r="C38" s="313"/>
      <c r="D38" s="311"/>
      <c r="E38" s="315" t="s">
        <v>188</v>
      </c>
      <c r="F38" s="311"/>
      <c r="G38" s="311" t="s">
        <v>2300</v>
      </c>
      <c r="H38" s="311"/>
      <c r="I38" s="311"/>
      <c r="J38" s="311"/>
      <c r="K38" s="309"/>
    </row>
    <row r="39" ht="15" customHeight="1">
      <c r="B39" s="312"/>
      <c r="C39" s="313"/>
      <c r="D39" s="311"/>
      <c r="E39" s="315" t="s">
        <v>189</v>
      </c>
      <c r="F39" s="311"/>
      <c r="G39" s="311" t="s">
        <v>2301</v>
      </c>
      <c r="H39" s="311"/>
      <c r="I39" s="311"/>
      <c r="J39" s="311"/>
      <c r="K39" s="309"/>
    </row>
    <row r="40" ht="15" customHeight="1">
      <c r="B40" s="312"/>
      <c r="C40" s="313"/>
      <c r="D40" s="311"/>
      <c r="E40" s="315" t="s">
        <v>2302</v>
      </c>
      <c r="F40" s="311"/>
      <c r="G40" s="311" t="s">
        <v>2303</v>
      </c>
      <c r="H40" s="311"/>
      <c r="I40" s="311"/>
      <c r="J40" s="311"/>
      <c r="K40" s="309"/>
    </row>
    <row r="41" ht="15" customHeight="1">
      <c r="B41" s="312"/>
      <c r="C41" s="313"/>
      <c r="D41" s="311"/>
      <c r="E41" s="315"/>
      <c r="F41" s="311"/>
      <c r="G41" s="311" t="s">
        <v>2304</v>
      </c>
      <c r="H41" s="311"/>
      <c r="I41" s="311"/>
      <c r="J41" s="311"/>
      <c r="K41" s="309"/>
    </row>
    <row r="42" ht="15" customHeight="1">
      <c r="B42" s="312"/>
      <c r="C42" s="313"/>
      <c r="D42" s="311"/>
      <c r="E42" s="315" t="s">
        <v>2305</v>
      </c>
      <c r="F42" s="311"/>
      <c r="G42" s="311" t="s">
        <v>2306</v>
      </c>
      <c r="H42" s="311"/>
      <c r="I42" s="311"/>
      <c r="J42" s="311"/>
      <c r="K42" s="309"/>
    </row>
    <row r="43" ht="15" customHeight="1">
      <c r="B43" s="312"/>
      <c r="C43" s="313"/>
      <c r="D43" s="311"/>
      <c r="E43" s="315" t="s">
        <v>191</v>
      </c>
      <c r="F43" s="311"/>
      <c r="G43" s="311" t="s">
        <v>2307</v>
      </c>
      <c r="H43" s="311"/>
      <c r="I43" s="311"/>
      <c r="J43" s="311"/>
      <c r="K43" s="309"/>
    </row>
    <row r="44" ht="12.75" customHeight="1">
      <c r="B44" s="312"/>
      <c r="C44" s="313"/>
      <c r="D44" s="311"/>
      <c r="E44" s="311"/>
      <c r="F44" s="311"/>
      <c r="G44" s="311"/>
      <c r="H44" s="311"/>
      <c r="I44" s="311"/>
      <c r="J44" s="311"/>
      <c r="K44" s="309"/>
    </row>
    <row r="45" ht="15" customHeight="1">
      <c r="B45" s="312"/>
      <c r="C45" s="313"/>
      <c r="D45" s="311" t="s">
        <v>2308</v>
      </c>
      <c r="E45" s="311"/>
      <c r="F45" s="311"/>
      <c r="G45" s="311"/>
      <c r="H45" s="311"/>
      <c r="I45" s="311"/>
      <c r="J45" s="311"/>
      <c r="K45" s="309"/>
    </row>
    <row r="46" ht="15" customHeight="1">
      <c r="B46" s="312"/>
      <c r="C46" s="313"/>
      <c r="D46" s="313"/>
      <c r="E46" s="311" t="s">
        <v>2309</v>
      </c>
      <c r="F46" s="311"/>
      <c r="G46" s="311"/>
      <c r="H46" s="311"/>
      <c r="I46" s="311"/>
      <c r="J46" s="311"/>
      <c r="K46" s="309"/>
    </row>
    <row r="47" ht="15" customHeight="1">
      <c r="B47" s="312"/>
      <c r="C47" s="313"/>
      <c r="D47" s="313"/>
      <c r="E47" s="311" t="s">
        <v>2310</v>
      </c>
      <c r="F47" s="311"/>
      <c r="G47" s="311"/>
      <c r="H47" s="311"/>
      <c r="I47" s="311"/>
      <c r="J47" s="311"/>
      <c r="K47" s="309"/>
    </row>
    <row r="48" ht="15" customHeight="1">
      <c r="B48" s="312"/>
      <c r="C48" s="313"/>
      <c r="D48" s="313"/>
      <c r="E48" s="311" t="s">
        <v>2311</v>
      </c>
      <c r="F48" s="311"/>
      <c r="G48" s="311"/>
      <c r="H48" s="311"/>
      <c r="I48" s="311"/>
      <c r="J48" s="311"/>
      <c r="K48" s="309"/>
    </row>
    <row r="49" ht="15" customHeight="1">
      <c r="B49" s="312"/>
      <c r="C49" s="313"/>
      <c r="D49" s="311" t="s">
        <v>2312</v>
      </c>
      <c r="E49" s="311"/>
      <c r="F49" s="311"/>
      <c r="G49" s="311"/>
      <c r="H49" s="311"/>
      <c r="I49" s="311"/>
      <c r="J49" s="311"/>
      <c r="K49" s="309"/>
    </row>
    <row r="50" ht="25.5" customHeight="1">
      <c r="B50" s="307"/>
      <c r="C50" s="308" t="s">
        <v>2313</v>
      </c>
      <c r="D50" s="308"/>
      <c r="E50" s="308"/>
      <c r="F50" s="308"/>
      <c r="G50" s="308"/>
      <c r="H50" s="308"/>
      <c r="I50" s="308"/>
      <c r="J50" s="308"/>
      <c r="K50" s="309"/>
    </row>
    <row r="51" ht="5.25" customHeight="1">
      <c r="B51" s="307"/>
      <c r="C51" s="310"/>
      <c r="D51" s="310"/>
      <c r="E51" s="310"/>
      <c r="F51" s="310"/>
      <c r="G51" s="310"/>
      <c r="H51" s="310"/>
      <c r="I51" s="310"/>
      <c r="J51" s="310"/>
      <c r="K51" s="309"/>
    </row>
    <row r="52" ht="15" customHeight="1">
      <c r="B52" s="307"/>
      <c r="C52" s="311" t="s">
        <v>2314</v>
      </c>
      <c r="D52" s="311"/>
      <c r="E52" s="311"/>
      <c r="F52" s="311"/>
      <c r="G52" s="311"/>
      <c r="H52" s="311"/>
      <c r="I52" s="311"/>
      <c r="J52" s="311"/>
      <c r="K52" s="309"/>
    </row>
    <row r="53" ht="15" customHeight="1">
      <c r="B53" s="307"/>
      <c r="C53" s="311" t="s">
        <v>2315</v>
      </c>
      <c r="D53" s="311"/>
      <c r="E53" s="311"/>
      <c r="F53" s="311"/>
      <c r="G53" s="311"/>
      <c r="H53" s="311"/>
      <c r="I53" s="311"/>
      <c r="J53" s="311"/>
      <c r="K53" s="309"/>
    </row>
    <row r="54" ht="12.75" customHeight="1">
      <c r="B54" s="307"/>
      <c r="C54" s="311"/>
      <c r="D54" s="311"/>
      <c r="E54" s="311"/>
      <c r="F54" s="311"/>
      <c r="G54" s="311"/>
      <c r="H54" s="311"/>
      <c r="I54" s="311"/>
      <c r="J54" s="311"/>
      <c r="K54" s="309"/>
    </row>
    <row r="55" ht="15" customHeight="1">
      <c r="B55" s="307"/>
      <c r="C55" s="311" t="s">
        <v>2316</v>
      </c>
      <c r="D55" s="311"/>
      <c r="E55" s="311"/>
      <c r="F55" s="311"/>
      <c r="G55" s="311"/>
      <c r="H55" s="311"/>
      <c r="I55" s="311"/>
      <c r="J55" s="311"/>
      <c r="K55" s="309"/>
    </row>
    <row r="56" ht="15" customHeight="1">
      <c r="B56" s="307"/>
      <c r="C56" s="313"/>
      <c r="D56" s="311" t="s">
        <v>2317</v>
      </c>
      <c r="E56" s="311"/>
      <c r="F56" s="311"/>
      <c r="G56" s="311"/>
      <c r="H56" s="311"/>
      <c r="I56" s="311"/>
      <c r="J56" s="311"/>
      <c r="K56" s="309"/>
    </row>
    <row r="57" ht="15" customHeight="1">
      <c r="B57" s="307"/>
      <c r="C57" s="313"/>
      <c r="D57" s="311" t="s">
        <v>2318</v>
      </c>
      <c r="E57" s="311"/>
      <c r="F57" s="311"/>
      <c r="G57" s="311"/>
      <c r="H57" s="311"/>
      <c r="I57" s="311"/>
      <c r="J57" s="311"/>
      <c r="K57" s="309"/>
    </row>
    <row r="58" ht="15" customHeight="1">
      <c r="B58" s="307"/>
      <c r="C58" s="313"/>
      <c r="D58" s="311" t="s">
        <v>2319</v>
      </c>
      <c r="E58" s="311"/>
      <c r="F58" s="311"/>
      <c r="G58" s="311"/>
      <c r="H58" s="311"/>
      <c r="I58" s="311"/>
      <c r="J58" s="311"/>
      <c r="K58" s="309"/>
    </row>
    <row r="59" ht="15" customHeight="1">
      <c r="B59" s="307"/>
      <c r="C59" s="313"/>
      <c r="D59" s="311" t="s">
        <v>2320</v>
      </c>
      <c r="E59" s="311"/>
      <c r="F59" s="311"/>
      <c r="G59" s="311"/>
      <c r="H59" s="311"/>
      <c r="I59" s="311"/>
      <c r="J59" s="311"/>
      <c r="K59" s="309"/>
    </row>
    <row r="60" ht="15" customHeight="1">
      <c r="B60" s="307"/>
      <c r="C60" s="313"/>
      <c r="D60" s="316" t="s">
        <v>2321</v>
      </c>
      <c r="E60" s="316"/>
      <c r="F60" s="316"/>
      <c r="G60" s="316"/>
      <c r="H60" s="316"/>
      <c r="I60" s="316"/>
      <c r="J60" s="316"/>
      <c r="K60" s="309"/>
    </row>
    <row r="61" ht="15" customHeight="1">
      <c r="B61" s="307"/>
      <c r="C61" s="313"/>
      <c r="D61" s="311" t="s">
        <v>2322</v>
      </c>
      <c r="E61" s="311"/>
      <c r="F61" s="311"/>
      <c r="G61" s="311"/>
      <c r="H61" s="311"/>
      <c r="I61" s="311"/>
      <c r="J61" s="311"/>
      <c r="K61" s="309"/>
    </row>
    <row r="62" ht="12.75" customHeight="1">
      <c r="B62" s="307"/>
      <c r="C62" s="313"/>
      <c r="D62" s="313"/>
      <c r="E62" s="317"/>
      <c r="F62" s="313"/>
      <c r="G62" s="313"/>
      <c r="H62" s="313"/>
      <c r="I62" s="313"/>
      <c r="J62" s="313"/>
      <c r="K62" s="309"/>
    </row>
    <row r="63" ht="15" customHeight="1">
      <c r="B63" s="307"/>
      <c r="C63" s="313"/>
      <c r="D63" s="311" t="s">
        <v>2323</v>
      </c>
      <c r="E63" s="311"/>
      <c r="F63" s="311"/>
      <c r="G63" s="311"/>
      <c r="H63" s="311"/>
      <c r="I63" s="311"/>
      <c r="J63" s="311"/>
      <c r="K63" s="309"/>
    </row>
    <row r="64" ht="15" customHeight="1">
      <c r="B64" s="307"/>
      <c r="C64" s="313"/>
      <c r="D64" s="316" t="s">
        <v>2324</v>
      </c>
      <c r="E64" s="316"/>
      <c r="F64" s="316"/>
      <c r="G64" s="316"/>
      <c r="H64" s="316"/>
      <c r="I64" s="316"/>
      <c r="J64" s="316"/>
      <c r="K64" s="309"/>
    </row>
    <row r="65" ht="15" customHeight="1">
      <c r="B65" s="307"/>
      <c r="C65" s="313"/>
      <c r="D65" s="311" t="s">
        <v>2325</v>
      </c>
      <c r="E65" s="311"/>
      <c r="F65" s="311"/>
      <c r="G65" s="311"/>
      <c r="H65" s="311"/>
      <c r="I65" s="311"/>
      <c r="J65" s="311"/>
      <c r="K65" s="309"/>
    </row>
    <row r="66" ht="15" customHeight="1">
      <c r="B66" s="307"/>
      <c r="C66" s="313"/>
      <c r="D66" s="311" t="s">
        <v>2326</v>
      </c>
      <c r="E66" s="311"/>
      <c r="F66" s="311"/>
      <c r="G66" s="311"/>
      <c r="H66" s="311"/>
      <c r="I66" s="311"/>
      <c r="J66" s="311"/>
      <c r="K66" s="309"/>
    </row>
    <row r="67" ht="15" customHeight="1">
      <c r="B67" s="307"/>
      <c r="C67" s="313"/>
      <c r="D67" s="311" t="s">
        <v>2327</v>
      </c>
      <c r="E67" s="311"/>
      <c r="F67" s="311"/>
      <c r="G67" s="311"/>
      <c r="H67" s="311"/>
      <c r="I67" s="311"/>
      <c r="J67" s="311"/>
      <c r="K67" s="309"/>
    </row>
    <row r="68" ht="15" customHeight="1">
      <c r="B68" s="307"/>
      <c r="C68" s="313"/>
      <c r="D68" s="311" t="s">
        <v>2328</v>
      </c>
      <c r="E68" s="311"/>
      <c r="F68" s="311"/>
      <c r="G68" s="311"/>
      <c r="H68" s="311"/>
      <c r="I68" s="311"/>
      <c r="J68" s="311"/>
      <c r="K68" s="309"/>
    </row>
    <row r="69" ht="12.75" customHeight="1">
      <c r="B69" s="318"/>
      <c r="C69" s="319"/>
      <c r="D69" s="319"/>
      <c r="E69" s="319"/>
      <c r="F69" s="319"/>
      <c r="G69" s="319"/>
      <c r="H69" s="319"/>
      <c r="I69" s="319"/>
      <c r="J69" s="319"/>
      <c r="K69" s="320"/>
    </row>
    <row r="70" ht="18.75" customHeight="1">
      <c r="B70" s="321"/>
      <c r="C70" s="321"/>
      <c r="D70" s="321"/>
      <c r="E70" s="321"/>
      <c r="F70" s="321"/>
      <c r="G70" s="321"/>
      <c r="H70" s="321"/>
      <c r="I70" s="321"/>
      <c r="J70" s="321"/>
      <c r="K70" s="322"/>
    </row>
    <row r="71" ht="18.75" customHeight="1">
      <c r="B71" s="322"/>
      <c r="C71" s="322"/>
      <c r="D71" s="322"/>
      <c r="E71" s="322"/>
      <c r="F71" s="322"/>
      <c r="G71" s="322"/>
      <c r="H71" s="322"/>
      <c r="I71" s="322"/>
      <c r="J71" s="322"/>
      <c r="K71" s="322"/>
    </row>
    <row r="72" ht="7.5" customHeight="1">
      <c r="B72" s="323"/>
      <c r="C72" s="324"/>
      <c r="D72" s="324"/>
      <c r="E72" s="324"/>
      <c r="F72" s="324"/>
      <c r="G72" s="324"/>
      <c r="H72" s="324"/>
      <c r="I72" s="324"/>
      <c r="J72" s="324"/>
      <c r="K72" s="325"/>
    </row>
    <row r="73" ht="45" customHeight="1">
      <c r="B73" s="326"/>
      <c r="C73" s="327" t="s">
        <v>155</v>
      </c>
      <c r="D73" s="327"/>
      <c r="E73" s="327"/>
      <c r="F73" s="327"/>
      <c r="G73" s="327"/>
      <c r="H73" s="327"/>
      <c r="I73" s="327"/>
      <c r="J73" s="327"/>
      <c r="K73" s="328"/>
    </row>
    <row r="74" ht="17.25" customHeight="1">
      <c r="B74" s="326"/>
      <c r="C74" s="329" t="s">
        <v>2329</v>
      </c>
      <c r="D74" s="329"/>
      <c r="E74" s="329"/>
      <c r="F74" s="329" t="s">
        <v>2330</v>
      </c>
      <c r="G74" s="330"/>
      <c r="H74" s="329" t="s">
        <v>187</v>
      </c>
      <c r="I74" s="329" t="s">
        <v>59</v>
      </c>
      <c r="J74" s="329" t="s">
        <v>2331</v>
      </c>
      <c r="K74" s="328"/>
    </row>
    <row r="75" ht="17.25" customHeight="1">
      <c r="B75" s="326"/>
      <c r="C75" s="331" t="s">
        <v>2332</v>
      </c>
      <c r="D75" s="331"/>
      <c r="E75" s="331"/>
      <c r="F75" s="332" t="s">
        <v>2333</v>
      </c>
      <c r="G75" s="333"/>
      <c r="H75" s="331"/>
      <c r="I75" s="331"/>
      <c r="J75" s="331" t="s">
        <v>2334</v>
      </c>
      <c r="K75" s="328"/>
    </row>
    <row r="76" ht="5.25" customHeight="1">
      <c r="B76" s="326"/>
      <c r="C76" s="334"/>
      <c r="D76" s="334"/>
      <c r="E76" s="334"/>
      <c r="F76" s="334"/>
      <c r="G76" s="335"/>
      <c r="H76" s="334"/>
      <c r="I76" s="334"/>
      <c r="J76" s="334"/>
      <c r="K76" s="328"/>
    </row>
    <row r="77" ht="15" customHeight="1">
      <c r="B77" s="326"/>
      <c r="C77" s="315" t="s">
        <v>55</v>
      </c>
      <c r="D77" s="334"/>
      <c r="E77" s="334"/>
      <c r="F77" s="336" t="s">
        <v>2335</v>
      </c>
      <c r="G77" s="335"/>
      <c r="H77" s="315" t="s">
        <v>2336</v>
      </c>
      <c r="I77" s="315" t="s">
        <v>2337</v>
      </c>
      <c r="J77" s="315">
        <v>20</v>
      </c>
      <c r="K77" s="328"/>
    </row>
    <row r="78" ht="15" customHeight="1">
      <c r="B78" s="326"/>
      <c r="C78" s="315" t="s">
        <v>2338</v>
      </c>
      <c r="D78" s="315"/>
      <c r="E78" s="315"/>
      <c r="F78" s="336" t="s">
        <v>2335</v>
      </c>
      <c r="G78" s="335"/>
      <c r="H78" s="315" t="s">
        <v>2339</v>
      </c>
      <c r="I78" s="315" t="s">
        <v>2337</v>
      </c>
      <c r="J78" s="315">
        <v>120</v>
      </c>
      <c r="K78" s="328"/>
    </row>
    <row r="79" ht="15" customHeight="1">
      <c r="B79" s="337"/>
      <c r="C79" s="315" t="s">
        <v>2340</v>
      </c>
      <c r="D79" s="315"/>
      <c r="E79" s="315"/>
      <c r="F79" s="336" t="s">
        <v>2341</v>
      </c>
      <c r="G79" s="335"/>
      <c r="H79" s="315" t="s">
        <v>2342</v>
      </c>
      <c r="I79" s="315" t="s">
        <v>2337</v>
      </c>
      <c r="J79" s="315">
        <v>50</v>
      </c>
      <c r="K79" s="328"/>
    </row>
    <row r="80" ht="15" customHeight="1">
      <c r="B80" s="337"/>
      <c r="C80" s="315" t="s">
        <v>2343</v>
      </c>
      <c r="D80" s="315"/>
      <c r="E80" s="315"/>
      <c r="F80" s="336" t="s">
        <v>2335</v>
      </c>
      <c r="G80" s="335"/>
      <c r="H80" s="315" t="s">
        <v>2344</v>
      </c>
      <c r="I80" s="315" t="s">
        <v>2345</v>
      </c>
      <c r="J80" s="315"/>
      <c r="K80" s="328"/>
    </row>
    <row r="81" ht="15" customHeight="1">
      <c r="B81" s="337"/>
      <c r="C81" s="338" t="s">
        <v>2346</v>
      </c>
      <c r="D81" s="338"/>
      <c r="E81" s="338"/>
      <c r="F81" s="339" t="s">
        <v>2341</v>
      </c>
      <c r="G81" s="338"/>
      <c r="H81" s="338" t="s">
        <v>2347</v>
      </c>
      <c r="I81" s="338" t="s">
        <v>2337</v>
      </c>
      <c r="J81" s="338">
        <v>15</v>
      </c>
      <c r="K81" s="328"/>
    </row>
    <row r="82" ht="15" customHeight="1">
      <c r="B82" s="337"/>
      <c r="C82" s="338" t="s">
        <v>2348</v>
      </c>
      <c r="D82" s="338"/>
      <c r="E82" s="338"/>
      <c r="F82" s="339" t="s">
        <v>2341</v>
      </c>
      <c r="G82" s="338"/>
      <c r="H82" s="338" t="s">
        <v>2349</v>
      </c>
      <c r="I82" s="338" t="s">
        <v>2337</v>
      </c>
      <c r="J82" s="338">
        <v>15</v>
      </c>
      <c r="K82" s="328"/>
    </row>
    <row r="83" ht="15" customHeight="1">
      <c r="B83" s="337"/>
      <c r="C83" s="338" t="s">
        <v>2350</v>
      </c>
      <c r="D83" s="338"/>
      <c r="E83" s="338"/>
      <c r="F83" s="339" t="s">
        <v>2341</v>
      </c>
      <c r="G83" s="338"/>
      <c r="H83" s="338" t="s">
        <v>2351</v>
      </c>
      <c r="I83" s="338" t="s">
        <v>2337</v>
      </c>
      <c r="J83" s="338">
        <v>20</v>
      </c>
      <c r="K83" s="328"/>
    </row>
    <row r="84" ht="15" customHeight="1">
      <c r="B84" s="337"/>
      <c r="C84" s="338" t="s">
        <v>2352</v>
      </c>
      <c r="D84" s="338"/>
      <c r="E84" s="338"/>
      <c r="F84" s="339" t="s">
        <v>2341</v>
      </c>
      <c r="G84" s="338"/>
      <c r="H84" s="338" t="s">
        <v>2353</v>
      </c>
      <c r="I84" s="338" t="s">
        <v>2337</v>
      </c>
      <c r="J84" s="338">
        <v>20</v>
      </c>
      <c r="K84" s="328"/>
    </row>
    <row r="85" ht="15" customHeight="1">
      <c r="B85" s="337"/>
      <c r="C85" s="315" t="s">
        <v>2354</v>
      </c>
      <c r="D85" s="315"/>
      <c r="E85" s="315"/>
      <c r="F85" s="336" t="s">
        <v>2341</v>
      </c>
      <c r="G85" s="335"/>
      <c r="H85" s="315" t="s">
        <v>2355</v>
      </c>
      <c r="I85" s="315" t="s">
        <v>2337</v>
      </c>
      <c r="J85" s="315">
        <v>50</v>
      </c>
      <c r="K85" s="328"/>
    </row>
    <row r="86" ht="15" customHeight="1">
      <c r="B86" s="337"/>
      <c r="C86" s="315" t="s">
        <v>2356</v>
      </c>
      <c r="D86" s="315"/>
      <c r="E86" s="315"/>
      <c r="F86" s="336" t="s">
        <v>2341</v>
      </c>
      <c r="G86" s="335"/>
      <c r="H86" s="315" t="s">
        <v>2357</v>
      </c>
      <c r="I86" s="315" t="s">
        <v>2337</v>
      </c>
      <c r="J86" s="315">
        <v>20</v>
      </c>
      <c r="K86" s="328"/>
    </row>
    <row r="87" ht="15" customHeight="1">
      <c r="B87" s="337"/>
      <c r="C87" s="315" t="s">
        <v>2358</v>
      </c>
      <c r="D87" s="315"/>
      <c r="E87" s="315"/>
      <c r="F87" s="336" t="s">
        <v>2341</v>
      </c>
      <c r="G87" s="335"/>
      <c r="H87" s="315" t="s">
        <v>2359</v>
      </c>
      <c r="I87" s="315" t="s">
        <v>2337</v>
      </c>
      <c r="J87" s="315">
        <v>20</v>
      </c>
      <c r="K87" s="328"/>
    </row>
    <row r="88" ht="15" customHeight="1">
      <c r="B88" s="337"/>
      <c r="C88" s="315" t="s">
        <v>2360</v>
      </c>
      <c r="D88" s="315"/>
      <c r="E88" s="315"/>
      <c r="F88" s="336" t="s">
        <v>2341</v>
      </c>
      <c r="G88" s="335"/>
      <c r="H88" s="315" t="s">
        <v>2361</v>
      </c>
      <c r="I88" s="315" t="s">
        <v>2337</v>
      </c>
      <c r="J88" s="315">
        <v>50</v>
      </c>
      <c r="K88" s="328"/>
    </row>
    <row r="89" ht="15" customHeight="1">
      <c r="B89" s="337"/>
      <c r="C89" s="315" t="s">
        <v>2362</v>
      </c>
      <c r="D89" s="315"/>
      <c r="E89" s="315"/>
      <c r="F89" s="336" t="s">
        <v>2341</v>
      </c>
      <c r="G89" s="335"/>
      <c r="H89" s="315" t="s">
        <v>2362</v>
      </c>
      <c r="I89" s="315" t="s">
        <v>2337</v>
      </c>
      <c r="J89" s="315">
        <v>50</v>
      </c>
      <c r="K89" s="328"/>
    </row>
    <row r="90" ht="15" customHeight="1">
      <c r="B90" s="337"/>
      <c r="C90" s="315" t="s">
        <v>192</v>
      </c>
      <c r="D90" s="315"/>
      <c r="E90" s="315"/>
      <c r="F90" s="336" t="s">
        <v>2341</v>
      </c>
      <c r="G90" s="335"/>
      <c r="H90" s="315" t="s">
        <v>2363</v>
      </c>
      <c r="I90" s="315" t="s">
        <v>2337</v>
      </c>
      <c r="J90" s="315">
        <v>255</v>
      </c>
      <c r="K90" s="328"/>
    </row>
    <row r="91" ht="15" customHeight="1">
      <c r="B91" s="337"/>
      <c r="C91" s="315" t="s">
        <v>2364</v>
      </c>
      <c r="D91" s="315"/>
      <c r="E91" s="315"/>
      <c r="F91" s="336" t="s">
        <v>2335</v>
      </c>
      <c r="G91" s="335"/>
      <c r="H91" s="315" t="s">
        <v>2365</v>
      </c>
      <c r="I91" s="315" t="s">
        <v>2366</v>
      </c>
      <c r="J91" s="315"/>
      <c r="K91" s="328"/>
    </row>
    <row r="92" ht="15" customHeight="1">
      <c r="B92" s="337"/>
      <c r="C92" s="315" t="s">
        <v>2367</v>
      </c>
      <c r="D92" s="315"/>
      <c r="E92" s="315"/>
      <c r="F92" s="336" t="s">
        <v>2335</v>
      </c>
      <c r="G92" s="335"/>
      <c r="H92" s="315" t="s">
        <v>2368</v>
      </c>
      <c r="I92" s="315" t="s">
        <v>2369</v>
      </c>
      <c r="J92" s="315"/>
      <c r="K92" s="328"/>
    </row>
    <row r="93" ht="15" customHeight="1">
      <c r="B93" s="337"/>
      <c r="C93" s="315" t="s">
        <v>2370</v>
      </c>
      <c r="D93" s="315"/>
      <c r="E93" s="315"/>
      <c r="F93" s="336" t="s">
        <v>2335</v>
      </c>
      <c r="G93" s="335"/>
      <c r="H93" s="315" t="s">
        <v>2370</v>
      </c>
      <c r="I93" s="315" t="s">
        <v>2369</v>
      </c>
      <c r="J93" s="315"/>
      <c r="K93" s="328"/>
    </row>
    <row r="94" ht="15" customHeight="1">
      <c r="B94" s="337"/>
      <c r="C94" s="315" t="s">
        <v>40</v>
      </c>
      <c r="D94" s="315"/>
      <c r="E94" s="315"/>
      <c r="F94" s="336" t="s">
        <v>2335</v>
      </c>
      <c r="G94" s="335"/>
      <c r="H94" s="315" t="s">
        <v>2371</v>
      </c>
      <c r="I94" s="315" t="s">
        <v>2369</v>
      </c>
      <c r="J94" s="315"/>
      <c r="K94" s="328"/>
    </row>
    <row r="95" ht="15" customHeight="1">
      <c r="B95" s="337"/>
      <c r="C95" s="315" t="s">
        <v>50</v>
      </c>
      <c r="D95" s="315"/>
      <c r="E95" s="315"/>
      <c r="F95" s="336" t="s">
        <v>2335</v>
      </c>
      <c r="G95" s="335"/>
      <c r="H95" s="315" t="s">
        <v>2372</v>
      </c>
      <c r="I95" s="315" t="s">
        <v>2369</v>
      </c>
      <c r="J95" s="315"/>
      <c r="K95" s="328"/>
    </row>
    <row r="96" ht="15" customHeight="1">
      <c r="B96" s="340"/>
      <c r="C96" s="341"/>
      <c r="D96" s="341"/>
      <c r="E96" s="341"/>
      <c r="F96" s="341"/>
      <c r="G96" s="341"/>
      <c r="H96" s="341"/>
      <c r="I96" s="341"/>
      <c r="J96" s="341"/>
      <c r="K96" s="342"/>
    </row>
    <row r="97" ht="18.75" customHeight="1">
      <c r="B97" s="343"/>
      <c r="C97" s="344"/>
      <c r="D97" s="344"/>
      <c r="E97" s="344"/>
      <c r="F97" s="344"/>
      <c r="G97" s="344"/>
      <c r="H97" s="344"/>
      <c r="I97" s="344"/>
      <c r="J97" s="344"/>
      <c r="K97" s="343"/>
    </row>
    <row r="98" ht="18.75" customHeight="1">
      <c r="B98" s="322"/>
      <c r="C98" s="322"/>
      <c r="D98" s="322"/>
      <c r="E98" s="322"/>
      <c r="F98" s="322"/>
      <c r="G98" s="322"/>
      <c r="H98" s="322"/>
      <c r="I98" s="322"/>
      <c r="J98" s="322"/>
      <c r="K98" s="322"/>
    </row>
    <row r="99" ht="7.5" customHeight="1">
      <c r="B99" s="323"/>
      <c r="C99" s="324"/>
      <c r="D99" s="324"/>
      <c r="E99" s="324"/>
      <c r="F99" s="324"/>
      <c r="G99" s="324"/>
      <c r="H99" s="324"/>
      <c r="I99" s="324"/>
      <c r="J99" s="324"/>
      <c r="K99" s="325"/>
    </row>
    <row r="100" ht="45" customHeight="1">
      <c r="B100" s="326"/>
      <c r="C100" s="327" t="s">
        <v>2373</v>
      </c>
      <c r="D100" s="327"/>
      <c r="E100" s="327"/>
      <c r="F100" s="327"/>
      <c r="G100" s="327"/>
      <c r="H100" s="327"/>
      <c r="I100" s="327"/>
      <c r="J100" s="327"/>
      <c r="K100" s="328"/>
    </row>
    <row r="101" ht="17.25" customHeight="1">
      <c r="B101" s="326"/>
      <c r="C101" s="329" t="s">
        <v>2329</v>
      </c>
      <c r="D101" s="329"/>
      <c r="E101" s="329"/>
      <c r="F101" s="329" t="s">
        <v>2330</v>
      </c>
      <c r="G101" s="330"/>
      <c r="H101" s="329" t="s">
        <v>187</v>
      </c>
      <c r="I101" s="329" t="s">
        <v>59</v>
      </c>
      <c r="J101" s="329" t="s">
        <v>2331</v>
      </c>
      <c r="K101" s="328"/>
    </row>
    <row r="102" ht="17.25" customHeight="1">
      <c r="B102" s="326"/>
      <c r="C102" s="331" t="s">
        <v>2332</v>
      </c>
      <c r="D102" s="331"/>
      <c r="E102" s="331"/>
      <c r="F102" s="332" t="s">
        <v>2333</v>
      </c>
      <c r="G102" s="333"/>
      <c r="H102" s="331"/>
      <c r="I102" s="331"/>
      <c r="J102" s="331" t="s">
        <v>2334</v>
      </c>
      <c r="K102" s="328"/>
    </row>
    <row r="103" ht="5.25" customHeight="1">
      <c r="B103" s="326"/>
      <c r="C103" s="329"/>
      <c r="D103" s="329"/>
      <c r="E103" s="329"/>
      <c r="F103" s="329"/>
      <c r="G103" s="345"/>
      <c r="H103" s="329"/>
      <c r="I103" s="329"/>
      <c r="J103" s="329"/>
      <c r="K103" s="328"/>
    </row>
    <row r="104" ht="15" customHeight="1">
      <c r="B104" s="326"/>
      <c r="C104" s="315" t="s">
        <v>55</v>
      </c>
      <c r="D104" s="334"/>
      <c r="E104" s="334"/>
      <c r="F104" s="336" t="s">
        <v>2335</v>
      </c>
      <c r="G104" s="345"/>
      <c r="H104" s="315" t="s">
        <v>2374</v>
      </c>
      <c r="I104" s="315" t="s">
        <v>2337</v>
      </c>
      <c r="J104" s="315">
        <v>20</v>
      </c>
      <c r="K104" s="328"/>
    </row>
    <row r="105" ht="15" customHeight="1">
      <c r="B105" s="326"/>
      <c r="C105" s="315" t="s">
        <v>2338</v>
      </c>
      <c r="D105" s="315"/>
      <c r="E105" s="315"/>
      <c r="F105" s="336" t="s">
        <v>2335</v>
      </c>
      <c r="G105" s="315"/>
      <c r="H105" s="315" t="s">
        <v>2374</v>
      </c>
      <c r="I105" s="315" t="s">
        <v>2337</v>
      </c>
      <c r="J105" s="315">
        <v>120</v>
      </c>
      <c r="K105" s="328"/>
    </row>
    <row r="106" ht="15" customHeight="1">
      <c r="B106" s="337"/>
      <c r="C106" s="315" t="s">
        <v>2340</v>
      </c>
      <c r="D106" s="315"/>
      <c r="E106" s="315"/>
      <c r="F106" s="336" t="s">
        <v>2341</v>
      </c>
      <c r="G106" s="315"/>
      <c r="H106" s="315" t="s">
        <v>2374</v>
      </c>
      <c r="I106" s="315" t="s">
        <v>2337</v>
      </c>
      <c r="J106" s="315">
        <v>50</v>
      </c>
      <c r="K106" s="328"/>
    </row>
    <row r="107" ht="15" customHeight="1">
      <c r="B107" s="337"/>
      <c r="C107" s="315" t="s">
        <v>2343</v>
      </c>
      <c r="D107" s="315"/>
      <c r="E107" s="315"/>
      <c r="F107" s="336" t="s">
        <v>2335</v>
      </c>
      <c r="G107" s="315"/>
      <c r="H107" s="315" t="s">
        <v>2374</v>
      </c>
      <c r="I107" s="315" t="s">
        <v>2345</v>
      </c>
      <c r="J107" s="315"/>
      <c r="K107" s="328"/>
    </row>
    <row r="108" ht="15" customHeight="1">
      <c r="B108" s="337"/>
      <c r="C108" s="315" t="s">
        <v>2354</v>
      </c>
      <c r="D108" s="315"/>
      <c r="E108" s="315"/>
      <c r="F108" s="336" t="s">
        <v>2341</v>
      </c>
      <c r="G108" s="315"/>
      <c r="H108" s="315" t="s">
        <v>2374</v>
      </c>
      <c r="I108" s="315" t="s">
        <v>2337</v>
      </c>
      <c r="J108" s="315">
        <v>50</v>
      </c>
      <c r="K108" s="328"/>
    </row>
    <row r="109" ht="15" customHeight="1">
      <c r="B109" s="337"/>
      <c r="C109" s="315" t="s">
        <v>2362</v>
      </c>
      <c r="D109" s="315"/>
      <c r="E109" s="315"/>
      <c r="F109" s="336" t="s">
        <v>2341</v>
      </c>
      <c r="G109" s="315"/>
      <c r="H109" s="315" t="s">
        <v>2374</v>
      </c>
      <c r="I109" s="315" t="s">
        <v>2337</v>
      </c>
      <c r="J109" s="315">
        <v>50</v>
      </c>
      <c r="K109" s="328"/>
    </row>
    <row r="110" ht="15" customHeight="1">
      <c r="B110" s="337"/>
      <c r="C110" s="315" t="s">
        <v>2360</v>
      </c>
      <c r="D110" s="315"/>
      <c r="E110" s="315"/>
      <c r="F110" s="336" t="s">
        <v>2341</v>
      </c>
      <c r="G110" s="315"/>
      <c r="H110" s="315" t="s">
        <v>2374</v>
      </c>
      <c r="I110" s="315" t="s">
        <v>2337</v>
      </c>
      <c r="J110" s="315">
        <v>50</v>
      </c>
      <c r="K110" s="328"/>
    </row>
    <row r="111" ht="15" customHeight="1">
      <c r="B111" s="337"/>
      <c r="C111" s="315" t="s">
        <v>55</v>
      </c>
      <c r="D111" s="315"/>
      <c r="E111" s="315"/>
      <c r="F111" s="336" t="s">
        <v>2335</v>
      </c>
      <c r="G111" s="315"/>
      <c r="H111" s="315" t="s">
        <v>2375</v>
      </c>
      <c r="I111" s="315" t="s">
        <v>2337</v>
      </c>
      <c r="J111" s="315">
        <v>20</v>
      </c>
      <c r="K111" s="328"/>
    </row>
    <row r="112" ht="15" customHeight="1">
      <c r="B112" s="337"/>
      <c r="C112" s="315" t="s">
        <v>2376</v>
      </c>
      <c r="D112" s="315"/>
      <c r="E112" s="315"/>
      <c r="F112" s="336" t="s">
        <v>2335</v>
      </c>
      <c r="G112" s="315"/>
      <c r="H112" s="315" t="s">
        <v>2377</v>
      </c>
      <c r="I112" s="315" t="s">
        <v>2337</v>
      </c>
      <c r="J112" s="315">
        <v>120</v>
      </c>
      <c r="K112" s="328"/>
    </row>
    <row r="113" ht="15" customHeight="1">
      <c r="B113" s="337"/>
      <c r="C113" s="315" t="s">
        <v>40</v>
      </c>
      <c r="D113" s="315"/>
      <c r="E113" s="315"/>
      <c r="F113" s="336" t="s">
        <v>2335</v>
      </c>
      <c r="G113" s="315"/>
      <c r="H113" s="315" t="s">
        <v>2378</v>
      </c>
      <c r="I113" s="315" t="s">
        <v>2369</v>
      </c>
      <c r="J113" s="315"/>
      <c r="K113" s="328"/>
    </row>
    <row r="114" ht="15" customHeight="1">
      <c r="B114" s="337"/>
      <c r="C114" s="315" t="s">
        <v>50</v>
      </c>
      <c r="D114" s="315"/>
      <c r="E114" s="315"/>
      <c r="F114" s="336" t="s">
        <v>2335</v>
      </c>
      <c r="G114" s="315"/>
      <c r="H114" s="315" t="s">
        <v>2379</v>
      </c>
      <c r="I114" s="315" t="s">
        <v>2369</v>
      </c>
      <c r="J114" s="315"/>
      <c r="K114" s="328"/>
    </row>
    <row r="115" ht="15" customHeight="1">
      <c r="B115" s="337"/>
      <c r="C115" s="315" t="s">
        <v>59</v>
      </c>
      <c r="D115" s="315"/>
      <c r="E115" s="315"/>
      <c r="F115" s="336" t="s">
        <v>2335</v>
      </c>
      <c r="G115" s="315"/>
      <c r="H115" s="315" t="s">
        <v>2380</v>
      </c>
      <c r="I115" s="315" t="s">
        <v>2381</v>
      </c>
      <c r="J115" s="315"/>
      <c r="K115" s="328"/>
    </row>
    <row r="116" ht="15" customHeight="1">
      <c r="B116" s="340"/>
      <c r="C116" s="346"/>
      <c r="D116" s="346"/>
      <c r="E116" s="346"/>
      <c r="F116" s="346"/>
      <c r="G116" s="346"/>
      <c r="H116" s="346"/>
      <c r="I116" s="346"/>
      <c r="J116" s="346"/>
      <c r="K116" s="342"/>
    </row>
    <row r="117" ht="18.75" customHeight="1">
      <c r="B117" s="347"/>
      <c r="C117" s="311"/>
      <c r="D117" s="311"/>
      <c r="E117" s="311"/>
      <c r="F117" s="348"/>
      <c r="G117" s="311"/>
      <c r="H117" s="311"/>
      <c r="I117" s="311"/>
      <c r="J117" s="311"/>
      <c r="K117" s="347"/>
    </row>
    <row r="118" ht="18.75" customHeight="1">
      <c r="B118" s="322"/>
      <c r="C118" s="322"/>
      <c r="D118" s="322"/>
      <c r="E118" s="322"/>
      <c r="F118" s="322"/>
      <c r="G118" s="322"/>
      <c r="H118" s="322"/>
      <c r="I118" s="322"/>
      <c r="J118" s="322"/>
      <c r="K118" s="322"/>
    </row>
    <row r="119" ht="7.5" customHeight="1">
      <c r="B119" s="349"/>
      <c r="C119" s="350"/>
      <c r="D119" s="350"/>
      <c r="E119" s="350"/>
      <c r="F119" s="350"/>
      <c r="G119" s="350"/>
      <c r="H119" s="350"/>
      <c r="I119" s="350"/>
      <c r="J119" s="350"/>
      <c r="K119" s="351"/>
    </row>
    <row r="120" ht="45" customHeight="1">
      <c r="B120" s="352"/>
      <c r="C120" s="305" t="s">
        <v>2382</v>
      </c>
      <c r="D120" s="305"/>
      <c r="E120" s="305"/>
      <c r="F120" s="305"/>
      <c r="G120" s="305"/>
      <c r="H120" s="305"/>
      <c r="I120" s="305"/>
      <c r="J120" s="305"/>
      <c r="K120" s="353"/>
    </row>
    <row r="121" ht="17.25" customHeight="1">
      <c r="B121" s="354"/>
      <c r="C121" s="329" t="s">
        <v>2329</v>
      </c>
      <c r="D121" s="329"/>
      <c r="E121" s="329"/>
      <c r="F121" s="329" t="s">
        <v>2330</v>
      </c>
      <c r="G121" s="330"/>
      <c r="H121" s="329" t="s">
        <v>187</v>
      </c>
      <c r="I121" s="329" t="s">
        <v>59</v>
      </c>
      <c r="J121" s="329" t="s">
        <v>2331</v>
      </c>
      <c r="K121" s="355"/>
    </row>
    <row r="122" ht="17.25" customHeight="1">
      <c r="B122" s="354"/>
      <c r="C122" s="331" t="s">
        <v>2332</v>
      </c>
      <c r="D122" s="331"/>
      <c r="E122" s="331"/>
      <c r="F122" s="332" t="s">
        <v>2333</v>
      </c>
      <c r="G122" s="333"/>
      <c r="H122" s="331"/>
      <c r="I122" s="331"/>
      <c r="J122" s="331" t="s">
        <v>2334</v>
      </c>
      <c r="K122" s="355"/>
    </row>
    <row r="123" ht="5.25" customHeight="1">
      <c r="B123" s="356"/>
      <c r="C123" s="334"/>
      <c r="D123" s="334"/>
      <c r="E123" s="334"/>
      <c r="F123" s="334"/>
      <c r="G123" s="315"/>
      <c r="H123" s="334"/>
      <c r="I123" s="334"/>
      <c r="J123" s="334"/>
      <c r="K123" s="357"/>
    </row>
    <row r="124" ht="15" customHeight="1">
      <c r="B124" s="356"/>
      <c r="C124" s="315" t="s">
        <v>2338</v>
      </c>
      <c r="D124" s="334"/>
      <c r="E124" s="334"/>
      <c r="F124" s="336" t="s">
        <v>2335</v>
      </c>
      <c r="G124" s="315"/>
      <c r="H124" s="315" t="s">
        <v>2374</v>
      </c>
      <c r="I124" s="315" t="s">
        <v>2337</v>
      </c>
      <c r="J124" s="315">
        <v>120</v>
      </c>
      <c r="K124" s="358"/>
    </row>
    <row r="125" ht="15" customHeight="1">
      <c r="B125" s="356"/>
      <c r="C125" s="315" t="s">
        <v>2383</v>
      </c>
      <c r="D125" s="315"/>
      <c r="E125" s="315"/>
      <c r="F125" s="336" t="s">
        <v>2335</v>
      </c>
      <c r="G125" s="315"/>
      <c r="H125" s="315" t="s">
        <v>2384</v>
      </c>
      <c r="I125" s="315" t="s">
        <v>2337</v>
      </c>
      <c r="J125" s="315" t="s">
        <v>2385</v>
      </c>
      <c r="K125" s="358"/>
    </row>
    <row r="126" ht="15" customHeight="1">
      <c r="B126" s="356"/>
      <c r="C126" s="315" t="s">
        <v>87</v>
      </c>
      <c r="D126" s="315"/>
      <c r="E126" s="315"/>
      <c r="F126" s="336" t="s">
        <v>2335</v>
      </c>
      <c r="G126" s="315"/>
      <c r="H126" s="315" t="s">
        <v>2386</v>
      </c>
      <c r="I126" s="315" t="s">
        <v>2337</v>
      </c>
      <c r="J126" s="315" t="s">
        <v>2385</v>
      </c>
      <c r="K126" s="358"/>
    </row>
    <row r="127" ht="15" customHeight="1">
      <c r="B127" s="356"/>
      <c r="C127" s="315" t="s">
        <v>2346</v>
      </c>
      <c r="D127" s="315"/>
      <c r="E127" s="315"/>
      <c r="F127" s="336" t="s">
        <v>2341</v>
      </c>
      <c r="G127" s="315"/>
      <c r="H127" s="315" t="s">
        <v>2347</v>
      </c>
      <c r="I127" s="315" t="s">
        <v>2337</v>
      </c>
      <c r="J127" s="315">
        <v>15</v>
      </c>
      <c r="K127" s="358"/>
    </row>
    <row r="128" ht="15" customHeight="1">
      <c r="B128" s="356"/>
      <c r="C128" s="338" t="s">
        <v>2348</v>
      </c>
      <c r="D128" s="338"/>
      <c r="E128" s="338"/>
      <c r="F128" s="339" t="s">
        <v>2341</v>
      </c>
      <c r="G128" s="338"/>
      <c r="H128" s="338" t="s">
        <v>2349</v>
      </c>
      <c r="I128" s="338" t="s">
        <v>2337</v>
      </c>
      <c r="J128" s="338">
        <v>15</v>
      </c>
      <c r="K128" s="358"/>
    </row>
    <row r="129" ht="15" customHeight="1">
      <c r="B129" s="356"/>
      <c r="C129" s="338" t="s">
        <v>2350</v>
      </c>
      <c r="D129" s="338"/>
      <c r="E129" s="338"/>
      <c r="F129" s="339" t="s">
        <v>2341</v>
      </c>
      <c r="G129" s="338"/>
      <c r="H129" s="338" t="s">
        <v>2351</v>
      </c>
      <c r="I129" s="338" t="s">
        <v>2337</v>
      </c>
      <c r="J129" s="338">
        <v>20</v>
      </c>
      <c r="K129" s="358"/>
    </row>
    <row r="130" ht="15" customHeight="1">
      <c r="B130" s="356"/>
      <c r="C130" s="338" t="s">
        <v>2352</v>
      </c>
      <c r="D130" s="338"/>
      <c r="E130" s="338"/>
      <c r="F130" s="339" t="s">
        <v>2341</v>
      </c>
      <c r="G130" s="338"/>
      <c r="H130" s="338" t="s">
        <v>2353</v>
      </c>
      <c r="I130" s="338" t="s">
        <v>2337</v>
      </c>
      <c r="J130" s="338">
        <v>20</v>
      </c>
      <c r="K130" s="358"/>
    </row>
    <row r="131" ht="15" customHeight="1">
      <c r="B131" s="356"/>
      <c r="C131" s="315" t="s">
        <v>2340</v>
      </c>
      <c r="D131" s="315"/>
      <c r="E131" s="315"/>
      <c r="F131" s="336" t="s">
        <v>2341</v>
      </c>
      <c r="G131" s="315"/>
      <c r="H131" s="315" t="s">
        <v>2374</v>
      </c>
      <c r="I131" s="315" t="s">
        <v>2337</v>
      </c>
      <c r="J131" s="315">
        <v>50</v>
      </c>
      <c r="K131" s="358"/>
    </row>
    <row r="132" ht="15" customHeight="1">
      <c r="B132" s="356"/>
      <c r="C132" s="315" t="s">
        <v>2354</v>
      </c>
      <c r="D132" s="315"/>
      <c r="E132" s="315"/>
      <c r="F132" s="336" t="s">
        <v>2341</v>
      </c>
      <c r="G132" s="315"/>
      <c r="H132" s="315" t="s">
        <v>2374</v>
      </c>
      <c r="I132" s="315" t="s">
        <v>2337</v>
      </c>
      <c r="J132" s="315">
        <v>50</v>
      </c>
      <c r="K132" s="358"/>
    </row>
    <row r="133" ht="15" customHeight="1">
      <c r="B133" s="356"/>
      <c r="C133" s="315" t="s">
        <v>2360</v>
      </c>
      <c r="D133" s="315"/>
      <c r="E133" s="315"/>
      <c r="F133" s="336" t="s">
        <v>2341</v>
      </c>
      <c r="G133" s="315"/>
      <c r="H133" s="315" t="s">
        <v>2374</v>
      </c>
      <c r="I133" s="315" t="s">
        <v>2337</v>
      </c>
      <c r="J133" s="315">
        <v>50</v>
      </c>
      <c r="K133" s="358"/>
    </row>
    <row r="134" ht="15" customHeight="1">
      <c r="B134" s="356"/>
      <c r="C134" s="315" t="s">
        <v>2362</v>
      </c>
      <c r="D134" s="315"/>
      <c r="E134" s="315"/>
      <c r="F134" s="336" t="s">
        <v>2341</v>
      </c>
      <c r="G134" s="315"/>
      <c r="H134" s="315" t="s">
        <v>2374</v>
      </c>
      <c r="I134" s="315" t="s">
        <v>2337</v>
      </c>
      <c r="J134" s="315">
        <v>50</v>
      </c>
      <c r="K134" s="358"/>
    </row>
    <row r="135" ht="15" customHeight="1">
      <c r="B135" s="356"/>
      <c r="C135" s="315" t="s">
        <v>192</v>
      </c>
      <c r="D135" s="315"/>
      <c r="E135" s="315"/>
      <c r="F135" s="336" t="s">
        <v>2341</v>
      </c>
      <c r="G135" s="315"/>
      <c r="H135" s="315" t="s">
        <v>2387</v>
      </c>
      <c r="I135" s="315" t="s">
        <v>2337</v>
      </c>
      <c r="J135" s="315">
        <v>255</v>
      </c>
      <c r="K135" s="358"/>
    </row>
    <row r="136" ht="15" customHeight="1">
      <c r="B136" s="356"/>
      <c r="C136" s="315" t="s">
        <v>2364</v>
      </c>
      <c r="D136" s="315"/>
      <c r="E136" s="315"/>
      <c r="F136" s="336" t="s">
        <v>2335</v>
      </c>
      <c r="G136" s="315"/>
      <c r="H136" s="315" t="s">
        <v>2388</v>
      </c>
      <c r="I136" s="315" t="s">
        <v>2366</v>
      </c>
      <c r="J136" s="315"/>
      <c r="K136" s="358"/>
    </row>
    <row r="137" ht="15" customHeight="1">
      <c r="B137" s="356"/>
      <c r="C137" s="315" t="s">
        <v>2367</v>
      </c>
      <c r="D137" s="315"/>
      <c r="E137" s="315"/>
      <c r="F137" s="336" t="s">
        <v>2335</v>
      </c>
      <c r="G137" s="315"/>
      <c r="H137" s="315" t="s">
        <v>2389</v>
      </c>
      <c r="I137" s="315" t="s">
        <v>2369</v>
      </c>
      <c r="J137" s="315"/>
      <c r="K137" s="358"/>
    </row>
    <row r="138" ht="15" customHeight="1">
      <c r="B138" s="356"/>
      <c r="C138" s="315" t="s">
        <v>2370</v>
      </c>
      <c r="D138" s="315"/>
      <c r="E138" s="315"/>
      <c r="F138" s="336" t="s">
        <v>2335</v>
      </c>
      <c r="G138" s="315"/>
      <c r="H138" s="315" t="s">
        <v>2370</v>
      </c>
      <c r="I138" s="315" t="s">
        <v>2369</v>
      </c>
      <c r="J138" s="315"/>
      <c r="K138" s="358"/>
    </row>
    <row r="139" ht="15" customHeight="1">
      <c r="B139" s="356"/>
      <c r="C139" s="315" t="s">
        <v>40</v>
      </c>
      <c r="D139" s="315"/>
      <c r="E139" s="315"/>
      <c r="F139" s="336" t="s">
        <v>2335</v>
      </c>
      <c r="G139" s="315"/>
      <c r="H139" s="315" t="s">
        <v>2390</v>
      </c>
      <c r="I139" s="315" t="s">
        <v>2369</v>
      </c>
      <c r="J139" s="315"/>
      <c r="K139" s="358"/>
    </row>
    <row r="140" ht="15" customHeight="1">
      <c r="B140" s="356"/>
      <c r="C140" s="315" t="s">
        <v>2391</v>
      </c>
      <c r="D140" s="315"/>
      <c r="E140" s="315"/>
      <c r="F140" s="336" t="s">
        <v>2335</v>
      </c>
      <c r="G140" s="315"/>
      <c r="H140" s="315" t="s">
        <v>2392</v>
      </c>
      <c r="I140" s="315" t="s">
        <v>2369</v>
      </c>
      <c r="J140" s="315"/>
      <c r="K140" s="358"/>
    </row>
    <row r="141" ht="15" customHeight="1">
      <c r="B141" s="359"/>
      <c r="C141" s="360"/>
      <c r="D141" s="360"/>
      <c r="E141" s="360"/>
      <c r="F141" s="360"/>
      <c r="G141" s="360"/>
      <c r="H141" s="360"/>
      <c r="I141" s="360"/>
      <c r="J141" s="360"/>
      <c r="K141" s="361"/>
    </row>
    <row r="142" ht="18.75" customHeight="1">
      <c r="B142" s="311"/>
      <c r="C142" s="311"/>
      <c r="D142" s="311"/>
      <c r="E142" s="311"/>
      <c r="F142" s="348"/>
      <c r="G142" s="311"/>
      <c r="H142" s="311"/>
      <c r="I142" s="311"/>
      <c r="J142" s="311"/>
      <c r="K142" s="311"/>
    </row>
    <row r="143" ht="18.75" customHeight="1">
      <c r="B143" s="322"/>
      <c r="C143" s="322"/>
      <c r="D143" s="322"/>
      <c r="E143" s="322"/>
      <c r="F143" s="322"/>
      <c r="G143" s="322"/>
      <c r="H143" s="322"/>
      <c r="I143" s="322"/>
      <c r="J143" s="322"/>
      <c r="K143" s="322"/>
    </row>
    <row r="144" ht="7.5" customHeight="1">
      <c r="B144" s="323"/>
      <c r="C144" s="324"/>
      <c r="D144" s="324"/>
      <c r="E144" s="324"/>
      <c r="F144" s="324"/>
      <c r="G144" s="324"/>
      <c r="H144" s="324"/>
      <c r="I144" s="324"/>
      <c r="J144" s="324"/>
      <c r="K144" s="325"/>
    </row>
    <row r="145" ht="45" customHeight="1">
      <c r="B145" s="326"/>
      <c r="C145" s="327" t="s">
        <v>2393</v>
      </c>
      <c r="D145" s="327"/>
      <c r="E145" s="327"/>
      <c r="F145" s="327"/>
      <c r="G145" s="327"/>
      <c r="H145" s="327"/>
      <c r="I145" s="327"/>
      <c r="J145" s="327"/>
      <c r="K145" s="328"/>
    </row>
    <row r="146" ht="17.25" customHeight="1">
      <c r="B146" s="326"/>
      <c r="C146" s="329" t="s">
        <v>2329</v>
      </c>
      <c r="D146" s="329"/>
      <c r="E146" s="329"/>
      <c r="F146" s="329" t="s">
        <v>2330</v>
      </c>
      <c r="G146" s="330"/>
      <c r="H146" s="329" t="s">
        <v>187</v>
      </c>
      <c r="I146" s="329" t="s">
        <v>59</v>
      </c>
      <c r="J146" s="329" t="s">
        <v>2331</v>
      </c>
      <c r="K146" s="328"/>
    </row>
    <row r="147" ht="17.25" customHeight="1">
      <c r="B147" s="326"/>
      <c r="C147" s="331" t="s">
        <v>2332</v>
      </c>
      <c r="D147" s="331"/>
      <c r="E147" s="331"/>
      <c r="F147" s="332" t="s">
        <v>2333</v>
      </c>
      <c r="G147" s="333"/>
      <c r="H147" s="331"/>
      <c r="I147" s="331"/>
      <c r="J147" s="331" t="s">
        <v>2334</v>
      </c>
      <c r="K147" s="328"/>
    </row>
    <row r="148" ht="5.25" customHeight="1">
      <c r="B148" s="337"/>
      <c r="C148" s="334"/>
      <c r="D148" s="334"/>
      <c r="E148" s="334"/>
      <c r="F148" s="334"/>
      <c r="G148" s="335"/>
      <c r="H148" s="334"/>
      <c r="I148" s="334"/>
      <c r="J148" s="334"/>
      <c r="K148" s="358"/>
    </row>
    <row r="149" ht="15" customHeight="1">
      <c r="B149" s="337"/>
      <c r="C149" s="362" t="s">
        <v>2338</v>
      </c>
      <c r="D149" s="315"/>
      <c r="E149" s="315"/>
      <c r="F149" s="363" t="s">
        <v>2335</v>
      </c>
      <c r="G149" s="315"/>
      <c r="H149" s="362" t="s">
        <v>2374</v>
      </c>
      <c r="I149" s="362" t="s">
        <v>2337</v>
      </c>
      <c r="J149" s="362">
        <v>120</v>
      </c>
      <c r="K149" s="358"/>
    </row>
    <row r="150" ht="15" customHeight="1">
      <c r="B150" s="337"/>
      <c r="C150" s="362" t="s">
        <v>2383</v>
      </c>
      <c r="D150" s="315"/>
      <c r="E150" s="315"/>
      <c r="F150" s="363" t="s">
        <v>2335</v>
      </c>
      <c r="G150" s="315"/>
      <c r="H150" s="362" t="s">
        <v>2394</v>
      </c>
      <c r="I150" s="362" t="s">
        <v>2337</v>
      </c>
      <c r="J150" s="362" t="s">
        <v>2385</v>
      </c>
      <c r="K150" s="358"/>
    </row>
    <row r="151" ht="15" customHeight="1">
      <c r="B151" s="337"/>
      <c r="C151" s="362" t="s">
        <v>87</v>
      </c>
      <c r="D151" s="315"/>
      <c r="E151" s="315"/>
      <c r="F151" s="363" t="s">
        <v>2335</v>
      </c>
      <c r="G151" s="315"/>
      <c r="H151" s="362" t="s">
        <v>2395</v>
      </c>
      <c r="I151" s="362" t="s">
        <v>2337</v>
      </c>
      <c r="J151" s="362" t="s">
        <v>2385</v>
      </c>
      <c r="K151" s="358"/>
    </row>
    <row r="152" ht="15" customHeight="1">
      <c r="B152" s="337"/>
      <c r="C152" s="362" t="s">
        <v>2340</v>
      </c>
      <c r="D152" s="315"/>
      <c r="E152" s="315"/>
      <c r="F152" s="363" t="s">
        <v>2341</v>
      </c>
      <c r="G152" s="315"/>
      <c r="H152" s="362" t="s">
        <v>2374</v>
      </c>
      <c r="I152" s="362" t="s">
        <v>2337</v>
      </c>
      <c r="J152" s="362">
        <v>50</v>
      </c>
      <c r="K152" s="358"/>
    </row>
    <row r="153" ht="15" customHeight="1">
      <c r="B153" s="337"/>
      <c r="C153" s="362" t="s">
        <v>2343</v>
      </c>
      <c r="D153" s="315"/>
      <c r="E153" s="315"/>
      <c r="F153" s="363" t="s">
        <v>2335</v>
      </c>
      <c r="G153" s="315"/>
      <c r="H153" s="362" t="s">
        <v>2374</v>
      </c>
      <c r="I153" s="362" t="s">
        <v>2345</v>
      </c>
      <c r="J153" s="362"/>
      <c r="K153" s="358"/>
    </row>
    <row r="154" ht="15" customHeight="1">
      <c r="B154" s="337"/>
      <c r="C154" s="362" t="s">
        <v>2354</v>
      </c>
      <c r="D154" s="315"/>
      <c r="E154" s="315"/>
      <c r="F154" s="363" t="s">
        <v>2341</v>
      </c>
      <c r="G154" s="315"/>
      <c r="H154" s="362" t="s">
        <v>2374</v>
      </c>
      <c r="I154" s="362" t="s">
        <v>2337</v>
      </c>
      <c r="J154" s="362">
        <v>50</v>
      </c>
      <c r="K154" s="358"/>
    </row>
    <row r="155" ht="15" customHeight="1">
      <c r="B155" s="337"/>
      <c r="C155" s="362" t="s">
        <v>2362</v>
      </c>
      <c r="D155" s="315"/>
      <c r="E155" s="315"/>
      <c r="F155" s="363" t="s">
        <v>2341</v>
      </c>
      <c r="G155" s="315"/>
      <c r="H155" s="362" t="s">
        <v>2374</v>
      </c>
      <c r="I155" s="362" t="s">
        <v>2337</v>
      </c>
      <c r="J155" s="362">
        <v>50</v>
      </c>
      <c r="K155" s="358"/>
    </row>
    <row r="156" ht="15" customHeight="1">
      <c r="B156" s="337"/>
      <c r="C156" s="362" t="s">
        <v>2360</v>
      </c>
      <c r="D156" s="315"/>
      <c r="E156" s="315"/>
      <c r="F156" s="363" t="s">
        <v>2341</v>
      </c>
      <c r="G156" s="315"/>
      <c r="H156" s="362" t="s">
        <v>2374</v>
      </c>
      <c r="I156" s="362" t="s">
        <v>2337</v>
      </c>
      <c r="J156" s="362">
        <v>50</v>
      </c>
      <c r="K156" s="358"/>
    </row>
    <row r="157" ht="15" customHeight="1">
      <c r="B157" s="337"/>
      <c r="C157" s="362" t="s">
        <v>162</v>
      </c>
      <c r="D157" s="315"/>
      <c r="E157" s="315"/>
      <c r="F157" s="363" t="s">
        <v>2335</v>
      </c>
      <c r="G157" s="315"/>
      <c r="H157" s="362" t="s">
        <v>2396</v>
      </c>
      <c r="I157" s="362" t="s">
        <v>2337</v>
      </c>
      <c r="J157" s="362" t="s">
        <v>2397</v>
      </c>
      <c r="K157" s="358"/>
    </row>
    <row r="158" ht="15" customHeight="1">
      <c r="B158" s="337"/>
      <c r="C158" s="362" t="s">
        <v>2398</v>
      </c>
      <c r="D158" s="315"/>
      <c r="E158" s="315"/>
      <c r="F158" s="363" t="s">
        <v>2335</v>
      </c>
      <c r="G158" s="315"/>
      <c r="H158" s="362" t="s">
        <v>2399</v>
      </c>
      <c r="I158" s="362" t="s">
        <v>2369</v>
      </c>
      <c r="J158" s="362"/>
      <c r="K158" s="358"/>
    </row>
    <row r="159" ht="15" customHeight="1">
      <c r="B159" s="364"/>
      <c r="C159" s="346"/>
      <c r="D159" s="346"/>
      <c r="E159" s="346"/>
      <c r="F159" s="346"/>
      <c r="G159" s="346"/>
      <c r="H159" s="346"/>
      <c r="I159" s="346"/>
      <c r="J159" s="346"/>
      <c r="K159" s="365"/>
    </row>
    <row r="160" ht="18.75" customHeight="1">
      <c r="B160" s="311"/>
      <c r="C160" s="315"/>
      <c r="D160" s="315"/>
      <c r="E160" s="315"/>
      <c r="F160" s="336"/>
      <c r="G160" s="315"/>
      <c r="H160" s="315"/>
      <c r="I160" s="315"/>
      <c r="J160" s="315"/>
      <c r="K160" s="311"/>
    </row>
    <row r="161" ht="18.75" customHeight="1">
      <c r="B161" s="322"/>
      <c r="C161" s="322"/>
      <c r="D161" s="322"/>
      <c r="E161" s="322"/>
      <c r="F161" s="322"/>
      <c r="G161" s="322"/>
      <c r="H161" s="322"/>
      <c r="I161" s="322"/>
      <c r="J161" s="322"/>
      <c r="K161" s="322"/>
    </row>
    <row r="162" ht="7.5" customHeight="1">
      <c r="B162" s="301"/>
      <c r="C162" s="302"/>
      <c r="D162" s="302"/>
      <c r="E162" s="302"/>
      <c r="F162" s="302"/>
      <c r="G162" s="302"/>
      <c r="H162" s="302"/>
      <c r="I162" s="302"/>
      <c r="J162" s="302"/>
      <c r="K162" s="303"/>
    </row>
    <row r="163" ht="45" customHeight="1">
      <c r="B163" s="304"/>
      <c r="C163" s="305" t="s">
        <v>2400</v>
      </c>
      <c r="D163" s="305"/>
      <c r="E163" s="305"/>
      <c r="F163" s="305"/>
      <c r="G163" s="305"/>
      <c r="H163" s="305"/>
      <c r="I163" s="305"/>
      <c r="J163" s="305"/>
      <c r="K163" s="306"/>
    </row>
    <row r="164" ht="17.25" customHeight="1">
      <c r="B164" s="304"/>
      <c r="C164" s="329" t="s">
        <v>2329</v>
      </c>
      <c r="D164" s="329"/>
      <c r="E164" s="329"/>
      <c r="F164" s="329" t="s">
        <v>2330</v>
      </c>
      <c r="G164" s="366"/>
      <c r="H164" s="367" t="s">
        <v>187</v>
      </c>
      <c r="I164" s="367" t="s">
        <v>59</v>
      </c>
      <c r="J164" s="329" t="s">
        <v>2331</v>
      </c>
      <c r="K164" s="306"/>
    </row>
    <row r="165" ht="17.25" customHeight="1">
      <c r="B165" s="307"/>
      <c r="C165" s="331" t="s">
        <v>2332</v>
      </c>
      <c r="D165" s="331"/>
      <c r="E165" s="331"/>
      <c r="F165" s="332" t="s">
        <v>2333</v>
      </c>
      <c r="G165" s="368"/>
      <c r="H165" s="369"/>
      <c r="I165" s="369"/>
      <c r="J165" s="331" t="s">
        <v>2334</v>
      </c>
      <c r="K165" s="309"/>
    </row>
    <row r="166" ht="5.25" customHeight="1">
      <c r="B166" s="337"/>
      <c r="C166" s="334"/>
      <c r="D166" s="334"/>
      <c r="E166" s="334"/>
      <c r="F166" s="334"/>
      <c r="G166" s="335"/>
      <c r="H166" s="334"/>
      <c r="I166" s="334"/>
      <c r="J166" s="334"/>
      <c r="K166" s="358"/>
    </row>
    <row r="167" ht="15" customHeight="1">
      <c r="B167" s="337"/>
      <c r="C167" s="315" t="s">
        <v>2338</v>
      </c>
      <c r="D167" s="315"/>
      <c r="E167" s="315"/>
      <c r="F167" s="336" t="s">
        <v>2335</v>
      </c>
      <c r="G167" s="315"/>
      <c r="H167" s="315" t="s">
        <v>2374</v>
      </c>
      <c r="I167" s="315" t="s">
        <v>2337</v>
      </c>
      <c r="J167" s="315">
        <v>120</v>
      </c>
      <c r="K167" s="358"/>
    </row>
    <row r="168" ht="15" customHeight="1">
      <c r="B168" s="337"/>
      <c r="C168" s="315" t="s">
        <v>2383</v>
      </c>
      <c r="D168" s="315"/>
      <c r="E168" s="315"/>
      <c r="F168" s="336" t="s">
        <v>2335</v>
      </c>
      <c r="G168" s="315"/>
      <c r="H168" s="315" t="s">
        <v>2384</v>
      </c>
      <c r="I168" s="315" t="s">
        <v>2337</v>
      </c>
      <c r="J168" s="315" t="s">
        <v>2385</v>
      </c>
      <c r="K168" s="358"/>
    </row>
    <row r="169" ht="15" customHeight="1">
      <c r="B169" s="337"/>
      <c r="C169" s="315" t="s">
        <v>87</v>
      </c>
      <c r="D169" s="315"/>
      <c r="E169" s="315"/>
      <c r="F169" s="336" t="s">
        <v>2335</v>
      </c>
      <c r="G169" s="315"/>
      <c r="H169" s="315" t="s">
        <v>2401</v>
      </c>
      <c r="I169" s="315" t="s">
        <v>2337</v>
      </c>
      <c r="J169" s="315" t="s">
        <v>2385</v>
      </c>
      <c r="K169" s="358"/>
    </row>
    <row r="170" ht="15" customHeight="1">
      <c r="B170" s="337"/>
      <c r="C170" s="315" t="s">
        <v>2340</v>
      </c>
      <c r="D170" s="315"/>
      <c r="E170" s="315"/>
      <c r="F170" s="336" t="s">
        <v>2341</v>
      </c>
      <c r="G170" s="315"/>
      <c r="H170" s="315" t="s">
        <v>2401</v>
      </c>
      <c r="I170" s="315" t="s">
        <v>2337</v>
      </c>
      <c r="J170" s="315">
        <v>50</v>
      </c>
      <c r="K170" s="358"/>
    </row>
    <row r="171" ht="15" customHeight="1">
      <c r="B171" s="337"/>
      <c r="C171" s="315" t="s">
        <v>2343</v>
      </c>
      <c r="D171" s="315"/>
      <c r="E171" s="315"/>
      <c r="F171" s="336" t="s">
        <v>2335</v>
      </c>
      <c r="G171" s="315"/>
      <c r="H171" s="315" t="s">
        <v>2401</v>
      </c>
      <c r="I171" s="315" t="s">
        <v>2345</v>
      </c>
      <c r="J171" s="315"/>
      <c r="K171" s="358"/>
    </row>
    <row r="172" ht="15" customHeight="1">
      <c r="B172" s="337"/>
      <c r="C172" s="315" t="s">
        <v>2354</v>
      </c>
      <c r="D172" s="315"/>
      <c r="E172" s="315"/>
      <c r="F172" s="336" t="s">
        <v>2341</v>
      </c>
      <c r="G172" s="315"/>
      <c r="H172" s="315" t="s">
        <v>2401</v>
      </c>
      <c r="I172" s="315" t="s">
        <v>2337</v>
      </c>
      <c r="J172" s="315">
        <v>50</v>
      </c>
      <c r="K172" s="358"/>
    </row>
    <row r="173" ht="15" customHeight="1">
      <c r="B173" s="337"/>
      <c r="C173" s="315" t="s">
        <v>2362</v>
      </c>
      <c r="D173" s="315"/>
      <c r="E173" s="315"/>
      <c r="F173" s="336" t="s">
        <v>2341</v>
      </c>
      <c r="G173" s="315"/>
      <c r="H173" s="315" t="s">
        <v>2401</v>
      </c>
      <c r="I173" s="315" t="s">
        <v>2337</v>
      </c>
      <c r="J173" s="315">
        <v>50</v>
      </c>
      <c r="K173" s="358"/>
    </row>
    <row r="174" ht="15" customHeight="1">
      <c r="B174" s="337"/>
      <c r="C174" s="315" t="s">
        <v>2360</v>
      </c>
      <c r="D174" s="315"/>
      <c r="E174" s="315"/>
      <c r="F174" s="336" t="s">
        <v>2341</v>
      </c>
      <c r="G174" s="315"/>
      <c r="H174" s="315" t="s">
        <v>2401</v>
      </c>
      <c r="I174" s="315" t="s">
        <v>2337</v>
      </c>
      <c r="J174" s="315">
        <v>50</v>
      </c>
      <c r="K174" s="358"/>
    </row>
    <row r="175" ht="15" customHeight="1">
      <c r="B175" s="337"/>
      <c r="C175" s="315" t="s">
        <v>186</v>
      </c>
      <c r="D175" s="315"/>
      <c r="E175" s="315"/>
      <c r="F175" s="336" t="s">
        <v>2335</v>
      </c>
      <c r="G175" s="315"/>
      <c r="H175" s="315" t="s">
        <v>2402</v>
      </c>
      <c r="I175" s="315" t="s">
        <v>2403</v>
      </c>
      <c r="J175" s="315"/>
      <c r="K175" s="358"/>
    </row>
    <row r="176" ht="15" customHeight="1">
      <c r="B176" s="337"/>
      <c r="C176" s="315" t="s">
        <v>59</v>
      </c>
      <c r="D176" s="315"/>
      <c r="E176" s="315"/>
      <c r="F176" s="336" t="s">
        <v>2335</v>
      </c>
      <c r="G176" s="315"/>
      <c r="H176" s="315" t="s">
        <v>2404</v>
      </c>
      <c r="I176" s="315" t="s">
        <v>2405</v>
      </c>
      <c r="J176" s="315">
        <v>1</v>
      </c>
      <c r="K176" s="358"/>
    </row>
    <row r="177" ht="15" customHeight="1">
      <c r="B177" s="337"/>
      <c r="C177" s="315" t="s">
        <v>55</v>
      </c>
      <c r="D177" s="315"/>
      <c r="E177" s="315"/>
      <c r="F177" s="336" t="s">
        <v>2335</v>
      </c>
      <c r="G177" s="315"/>
      <c r="H177" s="315" t="s">
        <v>2406</v>
      </c>
      <c r="I177" s="315" t="s">
        <v>2337</v>
      </c>
      <c r="J177" s="315">
        <v>20</v>
      </c>
      <c r="K177" s="358"/>
    </row>
    <row r="178" ht="15" customHeight="1">
      <c r="B178" s="337"/>
      <c r="C178" s="315" t="s">
        <v>187</v>
      </c>
      <c r="D178" s="315"/>
      <c r="E178" s="315"/>
      <c r="F178" s="336" t="s">
        <v>2335</v>
      </c>
      <c r="G178" s="315"/>
      <c r="H178" s="315" t="s">
        <v>2407</v>
      </c>
      <c r="I178" s="315" t="s">
        <v>2337</v>
      </c>
      <c r="J178" s="315">
        <v>255</v>
      </c>
      <c r="K178" s="358"/>
    </row>
    <row r="179" ht="15" customHeight="1">
      <c r="B179" s="337"/>
      <c r="C179" s="315" t="s">
        <v>188</v>
      </c>
      <c r="D179" s="315"/>
      <c r="E179" s="315"/>
      <c r="F179" s="336" t="s">
        <v>2335</v>
      </c>
      <c r="G179" s="315"/>
      <c r="H179" s="315" t="s">
        <v>2300</v>
      </c>
      <c r="I179" s="315" t="s">
        <v>2337</v>
      </c>
      <c r="J179" s="315">
        <v>10</v>
      </c>
      <c r="K179" s="358"/>
    </row>
    <row r="180" ht="15" customHeight="1">
      <c r="B180" s="337"/>
      <c r="C180" s="315" t="s">
        <v>189</v>
      </c>
      <c r="D180" s="315"/>
      <c r="E180" s="315"/>
      <c r="F180" s="336" t="s">
        <v>2335</v>
      </c>
      <c r="G180" s="315"/>
      <c r="H180" s="315" t="s">
        <v>2408</v>
      </c>
      <c r="I180" s="315" t="s">
        <v>2369</v>
      </c>
      <c r="J180" s="315"/>
      <c r="K180" s="358"/>
    </row>
    <row r="181" ht="15" customHeight="1">
      <c r="B181" s="337"/>
      <c r="C181" s="315" t="s">
        <v>2409</v>
      </c>
      <c r="D181" s="315"/>
      <c r="E181" s="315"/>
      <c r="F181" s="336" t="s">
        <v>2335</v>
      </c>
      <c r="G181" s="315"/>
      <c r="H181" s="315" t="s">
        <v>2410</v>
      </c>
      <c r="I181" s="315" t="s">
        <v>2369</v>
      </c>
      <c r="J181" s="315"/>
      <c r="K181" s="358"/>
    </row>
    <row r="182" ht="15" customHeight="1">
      <c r="B182" s="337"/>
      <c r="C182" s="315" t="s">
        <v>2398</v>
      </c>
      <c r="D182" s="315"/>
      <c r="E182" s="315"/>
      <c r="F182" s="336" t="s">
        <v>2335</v>
      </c>
      <c r="G182" s="315"/>
      <c r="H182" s="315" t="s">
        <v>2411</v>
      </c>
      <c r="I182" s="315" t="s">
        <v>2369</v>
      </c>
      <c r="J182" s="315"/>
      <c r="K182" s="358"/>
    </row>
    <row r="183" ht="15" customHeight="1">
      <c r="B183" s="337"/>
      <c r="C183" s="315" t="s">
        <v>191</v>
      </c>
      <c r="D183" s="315"/>
      <c r="E183" s="315"/>
      <c r="F183" s="336" t="s">
        <v>2341</v>
      </c>
      <c r="G183" s="315"/>
      <c r="H183" s="315" t="s">
        <v>2412</v>
      </c>
      <c r="I183" s="315" t="s">
        <v>2337</v>
      </c>
      <c r="J183" s="315">
        <v>50</v>
      </c>
      <c r="K183" s="358"/>
    </row>
    <row r="184" ht="15" customHeight="1">
      <c r="B184" s="337"/>
      <c r="C184" s="315" t="s">
        <v>2413</v>
      </c>
      <c r="D184" s="315"/>
      <c r="E184" s="315"/>
      <c r="F184" s="336" t="s">
        <v>2341</v>
      </c>
      <c r="G184" s="315"/>
      <c r="H184" s="315" t="s">
        <v>2414</v>
      </c>
      <c r="I184" s="315" t="s">
        <v>2415</v>
      </c>
      <c r="J184" s="315"/>
      <c r="K184" s="358"/>
    </row>
    <row r="185" ht="15" customHeight="1">
      <c r="B185" s="337"/>
      <c r="C185" s="315" t="s">
        <v>2416</v>
      </c>
      <c r="D185" s="315"/>
      <c r="E185" s="315"/>
      <c r="F185" s="336" t="s">
        <v>2341</v>
      </c>
      <c r="G185" s="315"/>
      <c r="H185" s="315" t="s">
        <v>2417</v>
      </c>
      <c r="I185" s="315" t="s">
        <v>2415</v>
      </c>
      <c r="J185" s="315"/>
      <c r="K185" s="358"/>
    </row>
    <row r="186" ht="15" customHeight="1">
      <c r="B186" s="337"/>
      <c r="C186" s="315" t="s">
        <v>2418</v>
      </c>
      <c r="D186" s="315"/>
      <c r="E186" s="315"/>
      <c r="F186" s="336" t="s">
        <v>2341</v>
      </c>
      <c r="G186" s="315"/>
      <c r="H186" s="315" t="s">
        <v>2419</v>
      </c>
      <c r="I186" s="315" t="s">
        <v>2415</v>
      </c>
      <c r="J186" s="315"/>
      <c r="K186" s="358"/>
    </row>
    <row r="187" ht="15" customHeight="1">
      <c r="B187" s="337"/>
      <c r="C187" s="370" t="s">
        <v>2420</v>
      </c>
      <c r="D187" s="315"/>
      <c r="E187" s="315"/>
      <c r="F187" s="336" t="s">
        <v>2341</v>
      </c>
      <c r="G187" s="315"/>
      <c r="H187" s="315" t="s">
        <v>2421</v>
      </c>
      <c r="I187" s="315" t="s">
        <v>2422</v>
      </c>
      <c r="J187" s="371" t="s">
        <v>2423</v>
      </c>
      <c r="K187" s="358"/>
    </row>
    <row r="188" ht="15" customHeight="1">
      <c r="B188" s="337"/>
      <c r="C188" s="321" t="s">
        <v>44</v>
      </c>
      <c r="D188" s="315"/>
      <c r="E188" s="315"/>
      <c r="F188" s="336" t="s">
        <v>2335</v>
      </c>
      <c r="G188" s="315"/>
      <c r="H188" s="311" t="s">
        <v>2424</v>
      </c>
      <c r="I188" s="315" t="s">
        <v>2425</v>
      </c>
      <c r="J188" s="315"/>
      <c r="K188" s="358"/>
    </row>
    <row r="189" ht="15" customHeight="1">
      <c r="B189" s="337"/>
      <c r="C189" s="321" t="s">
        <v>2426</v>
      </c>
      <c r="D189" s="315"/>
      <c r="E189" s="315"/>
      <c r="F189" s="336" t="s">
        <v>2335</v>
      </c>
      <c r="G189" s="315"/>
      <c r="H189" s="315" t="s">
        <v>2427</v>
      </c>
      <c r="I189" s="315" t="s">
        <v>2369</v>
      </c>
      <c r="J189" s="315"/>
      <c r="K189" s="358"/>
    </row>
    <row r="190" ht="15" customHeight="1">
      <c r="B190" s="337"/>
      <c r="C190" s="321" t="s">
        <v>2428</v>
      </c>
      <c r="D190" s="315"/>
      <c r="E190" s="315"/>
      <c r="F190" s="336" t="s">
        <v>2335</v>
      </c>
      <c r="G190" s="315"/>
      <c r="H190" s="315" t="s">
        <v>2429</v>
      </c>
      <c r="I190" s="315" t="s">
        <v>2369</v>
      </c>
      <c r="J190" s="315"/>
      <c r="K190" s="358"/>
    </row>
    <row r="191" ht="15" customHeight="1">
      <c r="B191" s="337"/>
      <c r="C191" s="321" t="s">
        <v>2430</v>
      </c>
      <c r="D191" s="315"/>
      <c r="E191" s="315"/>
      <c r="F191" s="336" t="s">
        <v>2341</v>
      </c>
      <c r="G191" s="315"/>
      <c r="H191" s="315" t="s">
        <v>2431</v>
      </c>
      <c r="I191" s="315" t="s">
        <v>2369</v>
      </c>
      <c r="J191" s="315"/>
      <c r="K191" s="358"/>
    </row>
    <row r="192" ht="15" customHeight="1">
      <c r="B192" s="364"/>
      <c r="C192" s="372"/>
      <c r="D192" s="346"/>
      <c r="E192" s="346"/>
      <c r="F192" s="346"/>
      <c r="G192" s="346"/>
      <c r="H192" s="346"/>
      <c r="I192" s="346"/>
      <c r="J192" s="346"/>
      <c r="K192" s="365"/>
    </row>
    <row r="193" ht="18.75" customHeight="1">
      <c r="B193" s="311"/>
      <c r="C193" s="315"/>
      <c r="D193" s="315"/>
      <c r="E193" s="315"/>
      <c r="F193" s="336"/>
      <c r="G193" s="315"/>
      <c r="H193" s="315"/>
      <c r="I193" s="315"/>
      <c r="J193" s="315"/>
      <c r="K193" s="311"/>
    </row>
    <row r="194" ht="18.75" customHeight="1">
      <c r="B194" s="311"/>
      <c r="C194" s="315"/>
      <c r="D194" s="315"/>
      <c r="E194" s="315"/>
      <c r="F194" s="336"/>
      <c r="G194" s="315"/>
      <c r="H194" s="315"/>
      <c r="I194" s="315"/>
      <c r="J194" s="315"/>
      <c r="K194" s="311"/>
    </row>
    <row r="195" ht="18.75" customHeight="1">
      <c r="B195" s="322"/>
      <c r="C195" s="322"/>
      <c r="D195" s="322"/>
      <c r="E195" s="322"/>
      <c r="F195" s="322"/>
      <c r="G195" s="322"/>
      <c r="H195" s="322"/>
      <c r="I195" s="322"/>
      <c r="J195" s="322"/>
      <c r="K195" s="322"/>
    </row>
    <row r="196" ht="13.5">
      <c r="B196" s="301"/>
      <c r="C196" s="302"/>
      <c r="D196" s="302"/>
      <c r="E196" s="302"/>
      <c r="F196" s="302"/>
      <c r="G196" s="302"/>
      <c r="H196" s="302"/>
      <c r="I196" s="302"/>
      <c r="J196" s="302"/>
      <c r="K196" s="303"/>
    </row>
    <row r="197" ht="21">
      <c r="B197" s="304"/>
      <c r="C197" s="305" t="s">
        <v>2432</v>
      </c>
      <c r="D197" s="305"/>
      <c r="E197" s="305"/>
      <c r="F197" s="305"/>
      <c r="G197" s="305"/>
      <c r="H197" s="305"/>
      <c r="I197" s="305"/>
      <c r="J197" s="305"/>
      <c r="K197" s="306"/>
    </row>
    <row r="198" ht="25.5" customHeight="1">
      <c r="B198" s="304"/>
      <c r="C198" s="373" t="s">
        <v>2433</v>
      </c>
      <c r="D198" s="373"/>
      <c r="E198" s="373"/>
      <c r="F198" s="373" t="s">
        <v>2434</v>
      </c>
      <c r="G198" s="374"/>
      <c r="H198" s="373" t="s">
        <v>2435</v>
      </c>
      <c r="I198" s="373"/>
      <c r="J198" s="373"/>
      <c r="K198" s="306"/>
    </row>
    <row r="199" ht="5.25" customHeight="1">
      <c r="B199" s="337"/>
      <c r="C199" s="334"/>
      <c r="D199" s="334"/>
      <c r="E199" s="334"/>
      <c r="F199" s="334"/>
      <c r="G199" s="315"/>
      <c r="H199" s="334"/>
      <c r="I199" s="334"/>
      <c r="J199" s="334"/>
      <c r="K199" s="358"/>
    </row>
    <row r="200" ht="15" customHeight="1">
      <c r="B200" s="337"/>
      <c r="C200" s="315" t="s">
        <v>2425</v>
      </c>
      <c r="D200" s="315"/>
      <c r="E200" s="315"/>
      <c r="F200" s="336" t="s">
        <v>45</v>
      </c>
      <c r="G200" s="315"/>
      <c r="H200" s="315" t="s">
        <v>2436</v>
      </c>
      <c r="I200" s="315"/>
      <c r="J200" s="315"/>
      <c r="K200" s="358"/>
    </row>
    <row r="201" ht="15" customHeight="1">
      <c r="B201" s="337"/>
      <c r="C201" s="343"/>
      <c r="D201" s="315"/>
      <c r="E201" s="315"/>
      <c r="F201" s="336" t="s">
        <v>46</v>
      </c>
      <c r="G201" s="315"/>
      <c r="H201" s="315" t="s">
        <v>2437</v>
      </c>
      <c r="I201" s="315"/>
      <c r="J201" s="315"/>
      <c r="K201" s="358"/>
    </row>
    <row r="202" ht="15" customHeight="1">
      <c r="B202" s="337"/>
      <c r="C202" s="343"/>
      <c r="D202" s="315"/>
      <c r="E202" s="315"/>
      <c r="F202" s="336" t="s">
        <v>49</v>
      </c>
      <c r="G202" s="315"/>
      <c r="H202" s="315" t="s">
        <v>2438</v>
      </c>
      <c r="I202" s="315"/>
      <c r="J202" s="315"/>
      <c r="K202" s="358"/>
    </row>
    <row r="203" ht="15" customHeight="1">
      <c r="B203" s="337"/>
      <c r="C203" s="315"/>
      <c r="D203" s="315"/>
      <c r="E203" s="315"/>
      <c r="F203" s="336" t="s">
        <v>47</v>
      </c>
      <c r="G203" s="315"/>
      <c r="H203" s="315" t="s">
        <v>2439</v>
      </c>
      <c r="I203" s="315"/>
      <c r="J203" s="315"/>
      <c r="K203" s="358"/>
    </row>
    <row r="204" ht="15" customHeight="1">
      <c r="B204" s="337"/>
      <c r="C204" s="315"/>
      <c r="D204" s="315"/>
      <c r="E204" s="315"/>
      <c r="F204" s="336" t="s">
        <v>48</v>
      </c>
      <c r="G204" s="315"/>
      <c r="H204" s="315" t="s">
        <v>2440</v>
      </c>
      <c r="I204" s="315"/>
      <c r="J204" s="315"/>
      <c r="K204" s="358"/>
    </row>
    <row r="205" ht="15" customHeight="1">
      <c r="B205" s="337"/>
      <c r="C205" s="315"/>
      <c r="D205" s="315"/>
      <c r="E205" s="315"/>
      <c r="F205" s="336"/>
      <c r="G205" s="315"/>
      <c r="H205" s="315"/>
      <c r="I205" s="315"/>
      <c r="J205" s="315"/>
      <c r="K205" s="358"/>
    </row>
    <row r="206" ht="15" customHeight="1">
      <c r="B206" s="337"/>
      <c r="C206" s="315" t="s">
        <v>2381</v>
      </c>
      <c r="D206" s="315"/>
      <c r="E206" s="315"/>
      <c r="F206" s="336" t="s">
        <v>80</v>
      </c>
      <c r="G206" s="315"/>
      <c r="H206" s="315" t="s">
        <v>2441</v>
      </c>
      <c r="I206" s="315"/>
      <c r="J206" s="315"/>
      <c r="K206" s="358"/>
    </row>
    <row r="207" ht="15" customHeight="1">
      <c r="B207" s="337"/>
      <c r="C207" s="343"/>
      <c r="D207" s="315"/>
      <c r="E207" s="315"/>
      <c r="F207" s="336" t="s">
        <v>2279</v>
      </c>
      <c r="G207" s="315"/>
      <c r="H207" s="315" t="s">
        <v>2280</v>
      </c>
      <c r="I207" s="315"/>
      <c r="J207" s="315"/>
      <c r="K207" s="358"/>
    </row>
    <row r="208" ht="15" customHeight="1">
      <c r="B208" s="337"/>
      <c r="C208" s="315"/>
      <c r="D208" s="315"/>
      <c r="E208" s="315"/>
      <c r="F208" s="336" t="s">
        <v>2277</v>
      </c>
      <c r="G208" s="315"/>
      <c r="H208" s="315" t="s">
        <v>2442</v>
      </c>
      <c r="I208" s="315"/>
      <c r="J208" s="315"/>
      <c r="K208" s="358"/>
    </row>
    <row r="209" ht="15" customHeight="1">
      <c r="B209" s="375"/>
      <c r="C209" s="343"/>
      <c r="D209" s="343"/>
      <c r="E209" s="343"/>
      <c r="F209" s="336" t="s">
        <v>2281</v>
      </c>
      <c r="G209" s="321"/>
      <c r="H209" s="362" t="s">
        <v>2282</v>
      </c>
      <c r="I209" s="362"/>
      <c r="J209" s="362"/>
      <c r="K209" s="376"/>
    </row>
    <row r="210" ht="15" customHeight="1">
      <c r="B210" s="375"/>
      <c r="C210" s="343"/>
      <c r="D210" s="343"/>
      <c r="E210" s="343"/>
      <c r="F210" s="336" t="s">
        <v>2283</v>
      </c>
      <c r="G210" s="321"/>
      <c r="H210" s="362" t="s">
        <v>548</v>
      </c>
      <c r="I210" s="362"/>
      <c r="J210" s="362"/>
      <c r="K210" s="376"/>
    </row>
    <row r="211" ht="15" customHeight="1">
      <c r="B211" s="375"/>
      <c r="C211" s="343"/>
      <c r="D211" s="343"/>
      <c r="E211" s="343"/>
      <c r="F211" s="377"/>
      <c r="G211" s="321"/>
      <c r="H211" s="378"/>
      <c r="I211" s="378"/>
      <c r="J211" s="378"/>
      <c r="K211" s="376"/>
    </row>
    <row r="212" ht="15" customHeight="1">
      <c r="B212" s="375"/>
      <c r="C212" s="315" t="s">
        <v>2405</v>
      </c>
      <c r="D212" s="343"/>
      <c r="E212" s="343"/>
      <c r="F212" s="336">
        <v>1</v>
      </c>
      <c r="G212" s="321"/>
      <c r="H212" s="362" t="s">
        <v>2443</v>
      </c>
      <c r="I212" s="362"/>
      <c r="J212" s="362"/>
      <c r="K212" s="376"/>
    </row>
    <row r="213" ht="15" customHeight="1">
      <c r="B213" s="375"/>
      <c r="C213" s="343"/>
      <c r="D213" s="343"/>
      <c r="E213" s="343"/>
      <c r="F213" s="336">
        <v>2</v>
      </c>
      <c r="G213" s="321"/>
      <c r="H213" s="362" t="s">
        <v>2444</v>
      </c>
      <c r="I213" s="362"/>
      <c r="J213" s="362"/>
      <c r="K213" s="376"/>
    </row>
    <row r="214" ht="15" customHeight="1">
      <c r="B214" s="375"/>
      <c r="C214" s="343"/>
      <c r="D214" s="343"/>
      <c r="E214" s="343"/>
      <c r="F214" s="336">
        <v>3</v>
      </c>
      <c r="G214" s="321"/>
      <c r="H214" s="362" t="s">
        <v>2445</v>
      </c>
      <c r="I214" s="362"/>
      <c r="J214" s="362"/>
      <c r="K214" s="376"/>
    </row>
    <row r="215" ht="15" customHeight="1">
      <c r="B215" s="375"/>
      <c r="C215" s="343"/>
      <c r="D215" s="343"/>
      <c r="E215" s="343"/>
      <c r="F215" s="336">
        <v>4</v>
      </c>
      <c r="G215" s="321"/>
      <c r="H215" s="362" t="s">
        <v>2446</v>
      </c>
      <c r="I215" s="362"/>
      <c r="J215" s="362"/>
      <c r="K215" s="376"/>
    </row>
    <row r="216" ht="12.75" customHeight="1">
      <c r="B216" s="379"/>
      <c r="C216" s="380"/>
      <c r="D216" s="380"/>
      <c r="E216" s="380"/>
      <c r="F216" s="380"/>
      <c r="G216" s="380"/>
      <c r="H216" s="380"/>
      <c r="I216" s="380"/>
      <c r="J216" s="380"/>
      <c r="K216" s="381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50"/>
      <c r="C1" s="150"/>
      <c r="D1" s="151" t="s">
        <v>1</v>
      </c>
      <c r="E1" s="150"/>
      <c r="F1" s="152" t="s">
        <v>151</v>
      </c>
      <c r="G1" s="152" t="s">
        <v>152</v>
      </c>
      <c r="H1" s="152"/>
      <c r="I1" s="153"/>
      <c r="J1" s="152" t="s">
        <v>153</v>
      </c>
      <c r="K1" s="151" t="s">
        <v>154</v>
      </c>
      <c r="L1" s="152" t="s">
        <v>155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88</v>
      </c>
    </row>
    <row r="3" ht="6.96" customHeight="1">
      <c r="B3" s="25"/>
      <c r="C3" s="26"/>
      <c r="D3" s="26"/>
      <c r="E3" s="26"/>
      <c r="F3" s="26"/>
      <c r="G3" s="26"/>
      <c r="H3" s="26"/>
      <c r="I3" s="154"/>
      <c r="J3" s="26"/>
      <c r="K3" s="27"/>
      <c r="AT3" s="24" t="s">
        <v>83</v>
      </c>
    </row>
    <row r="4" ht="36.96" customHeight="1">
      <c r="B4" s="28"/>
      <c r="C4" s="29"/>
      <c r="D4" s="30" t="s">
        <v>156</v>
      </c>
      <c r="E4" s="29"/>
      <c r="F4" s="29"/>
      <c r="G4" s="29"/>
      <c r="H4" s="29"/>
      <c r="I4" s="155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5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5"/>
      <c r="J6" s="29"/>
      <c r="K6" s="31"/>
    </row>
    <row r="7" ht="16.5" customHeight="1">
      <c r="B7" s="28"/>
      <c r="C7" s="29"/>
      <c r="D7" s="29"/>
      <c r="E7" s="156" t="str">
        <f>'Rekapitulace stavby'!K6</f>
        <v>Park pod Vlašským dvorem-op</v>
      </c>
      <c r="F7" s="40"/>
      <c r="G7" s="40"/>
      <c r="H7" s="40"/>
      <c r="I7" s="155"/>
      <c r="J7" s="29"/>
      <c r="K7" s="31"/>
    </row>
    <row r="8">
      <c r="B8" s="28"/>
      <c r="C8" s="29"/>
      <c r="D8" s="40" t="s">
        <v>157</v>
      </c>
      <c r="E8" s="29"/>
      <c r="F8" s="29"/>
      <c r="G8" s="29"/>
      <c r="H8" s="29"/>
      <c r="I8" s="155"/>
      <c r="J8" s="29"/>
      <c r="K8" s="31"/>
    </row>
    <row r="9" s="1" customFormat="1" ht="16.5" customHeight="1">
      <c r="B9" s="46"/>
      <c r="C9" s="47"/>
      <c r="D9" s="47"/>
      <c r="E9" s="156" t="s">
        <v>158</v>
      </c>
      <c r="F9" s="47"/>
      <c r="G9" s="47"/>
      <c r="H9" s="47"/>
      <c r="I9" s="157"/>
      <c r="J9" s="47"/>
      <c r="K9" s="51"/>
    </row>
    <row r="10" s="1" customFormat="1">
      <c r="B10" s="46"/>
      <c r="C10" s="47"/>
      <c r="D10" s="40" t="s">
        <v>159</v>
      </c>
      <c r="E10" s="47"/>
      <c r="F10" s="47"/>
      <c r="G10" s="47"/>
      <c r="H10" s="47"/>
      <c r="I10" s="157"/>
      <c r="J10" s="47"/>
      <c r="K10" s="51"/>
    </row>
    <row r="11" s="1" customFormat="1" ht="36.96" customHeight="1">
      <c r="B11" s="46"/>
      <c r="C11" s="47"/>
      <c r="D11" s="47"/>
      <c r="E11" s="158" t="s">
        <v>160</v>
      </c>
      <c r="F11" s="47"/>
      <c r="G11" s="47"/>
      <c r="H11" s="47"/>
      <c r="I11" s="157"/>
      <c r="J11" s="47"/>
      <c r="K11" s="51"/>
    </row>
    <row r="12" s="1" customFormat="1">
      <c r="B12" s="46"/>
      <c r="C12" s="47"/>
      <c r="D12" s="47"/>
      <c r="E12" s="47"/>
      <c r="F12" s="47"/>
      <c r="G12" s="47"/>
      <c r="H12" s="47"/>
      <c r="I12" s="157"/>
      <c r="J12" s="47"/>
      <c r="K12" s="51"/>
    </row>
    <row r="13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9" t="s">
        <v>22</v>
      </c>
      <c r="J13" s="35" t="s">
        <v>21</v>
      </c>
      <c r="K13" s="51"/>
    </row>
    <row r="14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9" t="s">
        <v>25</v>
      </c>
      <c r="J14" s="160" t="str">
        <f>'Rekapitulace stavby'!AN8</f>
        <v>9. 11. 2017</v>
      </c>
      <c r="K14" s="51"/>
    </row>
    <row r="15" s="1" customFormat="1" ht="10.8" customHeight="1">
      <c r="B15" s="46"/>
      <c r="C15" s="47"/>
      <c r="D15" s="47"/>
      <c r="E15" s="47"/>
      <c r="F15" s="47"/>
      <c r="G15" s="47"/>
      <c r="H15" s="47"/>
      <c r="I15" s="157"/>
      <c r="J15" s="47"/>
      <c r="K15" s="51"/>
    </row>
    <row r="16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9" t="s">
        <v>28</v>
      </c>
      <c r="J16" s="35" t="s">
        <v>29</v>
      </c>
      <c r="K16" s="51"/>
    </row>
    <row r="17" s="1" customFormat="1" ht="18" customHeight="1">
      <c r="B17" s="46"/>
      <c r="C17" s="47"/>
      <c r="D17" s="47"/>
      <c r="E17" s="35" t="s">
        <v>30</v>
      </c>
      <c r="F17" s="47"/>
      <c r="G17" s="47"/>
      <c r="H17" s="47"/>
      <c r="I17" s="159" t="s">
        <v>31</v>
      </c>
      <c r="J17" s="35" t="s">
        <v>32</v>
      </c>
      <c r="K17" s="51"/>
    </row>
    <row r="18" s="1" customFormat="1" ht="6.96" customHeight="1">
      <c r="B18" s="46"/>
      <c r="C18" s="47"/>
      <c r="D18" s="47"/>
      <c r="E18" s="47"/>
      <c r="F18" s="47"/>
      <c r="G18" s="47"/>
      <c r="H18" s="47"/>
      <c r="I18" s="157"/>
      <c r="J18" s="47"/>
      <c r="K18" s="51"/>
    </row>
    <row r="19" s="1" customFormat="1" ht="14.4" customHeight="1">
      <c r="B19" s="46"/>
      <c r="C19" s="47"/>
      <c r="D19" s="40" t="s">
        <v>33</v>
      </c>
      <c r="E19" s="47"/>
      <c r="F19" s="47"/>
      <c r="G19" s="47"/>
      <c r="H19" s="47"/>
      <c r="I19" s="159" t="s">
        <v>28</v>
      </c>
      <c r="J19" s="35" t="str">
        <f>IF('Rekapitulace stavby'!AN13="Vyplň údaj","",IF('Rekapitulace stavby'!AN13="","",'Rekapitulace stavby'!AN13))</f>
        <v/>
      </c>
      <c r="K19" s="51"/>
    </row>
    <row r="20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9" t="s">
        <v>31</v>
      </c>
      <c r="J20" s="35" t="str">
        <f>IF('Rekapitulace stavby'!AN14="Vyplň údaj","",IF('Rekapitulace stavby'!AN14="","",'Rekapitulace stavby'!AN14))</f>
        <v/>
      </c>
      <c r="K20" s="51"/>
    </row>
    <row r="21" s="1" customFormat="1" ht="6.96" customHeight="1">
      <c r="B21" s="46"/>
      <c r="C21" s="47"/>
      <c r="D21" s="47"/>
      <c r="E21" s="47"/>
      <c r="F21" s="47"/>
      <c r="G21" s="47"/>
      <c r="H21" s="47"/>
      <c r="I21" s="157"/>
      <c r="J21" s="47"/>
      <c r="K21" s="51"/>
    </row>
    <row r="22" s="1" customFormat="1" ht="14.4" customHeight="1">
      <c r="B22" s="46"/>
      <c r="C22" s="47"/>
      <c r="D22" s="40" t="s">
        <v>35</v>
      </c>
      <c r="E22" s="47"/>
      <c r="F22" s="47"/>
      <c r="G22" s="47"/>
      <c r="H22" s="47"/>
      <c r="I22" s="159" t="s">
        <v>28</v>
      </c>
      <c r="J22" s="35" t="str">
        <f>IF('Rekapitulace stavby'!AN16="","",'Rekapitulace stavby'!AN16)</f>
        <v/>
      </c>
      <c r="K22" s="51"/>
    </row>
    <row r="23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9" t="s">
        <v>31</v>
      </c>
      <c r="J23" s="35" t="str">
        <f>IF('Rekapitulace stavby'!AN17="","",'Rekapitulace stavby'!AN17)</f>
        <v/>
      </c>
      <c r="K23" s="51"/>
    </row>
    <row r="24" s="1" customFormat="1" ht="6.96" customHeight="1">
      <c r="B24" s="46"/>
      <c r="C24" s="47"/>
      <c r="D24" s="47"/>
      <c r="E24" s="47"/>
      <c r="F24" s="47"/>
      <c r="G24" s="47"/>
      <c r="H24" s="47"/>
      <c r="I24" s="157"/>
      <c r="J24" s="47"/>
      <c r="K24" s="51"/>
    </row>
    <row r="25" s="1" customFormat="1" ht="14.4" customHeight="1">
      <c r="B25" s="46"/>
      <c r="C25" s="47"/>
      <c r="D25" s="40" t="s">
        <v>38</v>
      </c>
      <c r="E25" s="47"/>
      <c r="F25" s="47"/>
      <c r="G25" s="47"/>
      <c r="H25" s="47"/>
      <c r="I25" s="157"/>
      <c r="J25" s="47"/>
      <c r="K25" s="51"/>
    </row>
    <row r="26" s="7" customFormat="1" ht="71.25" customHeight="1">
      <c r="B26" s="161"/>
      <c r="C26" s="162"/>
      <c r="D26" s="162"/>
      <c r="E26" s="44" t="s">
        <v>39</v>
      </c>
      <c r="F26" s="44"/>
      <c r="G26" s="44"/>
      <c r="H26" s="44"/>
      <c r="I26" s="163"/>
      <c r="J26" s="162"/>
      <c r="K26" s="164"/>
    </row>
    <row r="27" s="1" customFormat="1" ht="6.96" customHeight="1">
      <c r="B27" s="46"/>
      <c r="C27" s="47"/>
      <c r="D27" s="47"/>
      <c r="E27" s="47"/>
      <c r="F27" s="47"/>
      <c r="G27" s="47"/>
      <c r="H27" s="47"/>
      <c r="I27" s="157"/>
      <c r="J27" s="47"/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65"/>
      <c r="J28" s="106"/>
      <c r="K28" s="166"/>
    </row>
    <row r="29" s="1" customFormat="1" ht="25.44" customHeight="1">
      <c r="B29" s="46"/>
      <c r="C29" s="47"/>
      <c r="D29" s="167" t="s">
        <v>40</v>
      </c>
      <c r="E29" s="47"/>
      <c r="F29" s="47"/>
      <c r="G29" s="47"/>
      <c r="H29" s="47"/>
      <c r="I29" s="157"/>
      <c r="J29" s="168">
        <f>ROUND(J101,2)</f>
        <v>0</v>
      </c>
      <c r="K29" s="51"/>
    </row>
    <row r="30" s="1" customFormat="1" ht="6.96" customHeight="1">
      <c r="B30" s="46"/>
      <c r="C30" s="47"/>
      <c r="D30" s="106"/>
      <c r="E30" s="106"/>
      <c r="F30" s="106"/>
      <c r="G30" s="106"/>
      <c r="H30" s="106"/>
      <c r="I30" s="165"/>
      <c r="J30" s="106"/>
      <c r="K30" s="166"/>
    </row>
    <row r="31" s="1" customFormat="1" ht="14.4" customHeight="1">
      <c r="B31" s="46"/>
      <c r="C31" s="47"/>
      <c r="D31" s="47"/>
      <c r="E31" s="47"/>
      <c r="F31" s="52" t="s">
        <v>42</v>
      </c>
      <c r="G31" s="47"/>
      <c r="H31" s="47"/>
      <c r="I31" s="169" t="s">
        <v>41</v>
      </c>
      <c r="J31" s="52" t="s">
        <v>43</v>
      </c>
      <c r="K31" s="51"/>
    </row>
    <row r="32" s="1" customFormat="1" ht="14.4" customHeight="1">
      <c r="B32" s="46"/>
      <c r="C32" s="47"/>
      <c r="D32" s="55" t="s">
        <v>44</v>
      </c>
      <c r="E32" s="55" t="s">
        <v>45</v>
      </c>
      <c r="F32" s="170">
        <f>ROUND(SUM(BE101:BE227), 2)</f>
        <v>0</v>
      </c>
      <c r="G32" s="47"/>
      <c r="H32" s="47"/>
      <c r="I32" s="171">
        <v>0.20999999999999999</v>
      </c>
      <c r="J32" s="170">
        <f>ROUND(ROUND((SUM(BE101:BE227)), 2)*I32, 2)</f>
        <v>0</v>
      </c>
      <c r="K32" s="51"/>
    </row>
    <row r="33" s="1" customFormat="1" ht="14.4" customHeight="1">
      <c r="B33" s="46"/>
      <c r="C33" s="47"/>
      <c r="D33" s="47"/>
      <c r="E33" s="55" t="s">
        <v>46</v>
      </c>
      <c r="F33" s="170">
        <f>ROUND(SUM(BF101:BF227), 2)</f>
        <v>0</v>
      </c>
      <c r="G33" s="47"/>
      <c r="H33" s="47"/>
      <c r="I33" s="171">
        <v>0.14999999999999999</v>
      </c>
      <c r="J33" s="170">
        <f>ROUND(ROUND((SUM(BF101:BF227)), 2)*I33, 2)</f>
        <v>0</v>
      </c>
      <c r="K33" s="51"/>
    </row>
    <row r="34" hidden="1" s="1" customFormat="1" ht="14.4" customHeight="1">
      <c r="B34" s="46"/>
      <c r="C34" s="47"/>
      <c r="D34" s="47"/>
      <c r="E34" s="55" t="s">
        <v>47</v>
      </c>
      <c r="F34" s="170">
        <f>ROUND(SUM(BG101:BG227), 2)</f>
        <v>0</v>
      </c>
      <c r="G34" s="47"/>
      <c r="H34" s="47"/>
      <c r="I34" s="171">
        <v>0.20999999999999999</v>
      </c>
      <c r="J34" s="170">
        <v>0</v>
      </c>
      <c r="K34" s="51"/>
    </row>
    <row r="35" hidden="1" s="1" customFormat="1" ht="14.4" customHeight="1">
      <c r="B35" s="46"/>
      <c r="C35" s="47"/>
      <c r="D35" s="47"/>
      <c r="E35" s="55" t="s">
        <v>48</v>
      </c>
      <c r="F35" s="170">
        <f>ROUND(SUM(BH101:BH227), 2)</f>
        <v>0</v>
      </c>
      <c r="G35" s="47"/>
      <c r="H35" s="47"/>
      <c r="I35" s="171">
        <v>0.14999999999999999</v>
      </c>
      <c r="J35" s="170">
        <v>0</v>
      </c>
      <c r="K35" s="51"/>
    </row>
    <row r="36" hidden="1" s="1" customFormat="1" ht="14.4" customHeight="1">
      <c r="B36" s="46"/>
      <c r="C36" s="47"/>
      <c r="D36" s="47"/>
      <c r="E36" s="55" t="s">
        <v>49</v>
      </c>
      <c r="F36" s="170">
        <f>ROUND(SUM(BI101:BI227), 2)</f>
        <v>0</v>
      </c>
      <c r="G36" s="47"/>
      <c r="H36" s="47"/>
      <c r="I36" s="171">
        <v>0</v>
      </c>
      <c r="J36" s="170">
        <v>0</v>
      </c>
      <c r="K36" s="51"/>
    </row>
    <row r="37" s="1" customFormat="1" ht="6.96" customHeight="1">
      <c r="B37" s="46"/>
      <c r="C37" s="47"/>
      <c r="D37" s="47"/>
      <c r="E37" s="47"/>
      <c r="F37" s="47"/>
      <c r="G37" s="47"/>
      <c r="H37" s="47"/>
      <c r="I37" s="157"/>
      <c r="J37" s="47"/>
      <c r="K37" s="51"/>
    </row>
    <row r="38" s="1" customFormat="1" ht="25.44" customHeight="1">
      <c r="B38" s="46"/>
      <c r="C38" s="172"/>
      <c r="D38" s="173" t="s">
        <v>50</v>
      </c>
      <c r="E38" s="98"/>
      <c r="F38" s="98"/>
      <c r="G38" s="174" t="s">
        <v>51</v>
      </c>
      <c r="H38" s="175" t="s">
        <v>52</v>
      </c>
      <c r="I38" s="176"/>
      <c r="J38" s="177">
        <f>SUM(J29:J36)</f>
        <v>0</v>
      </c>
      <c r="K38" s="178"/>
    </row>
    <row r="39" s="1" customFormat="1" ht="14.4" customHeight="1">
      <c r="B39" s="67"/>
      <c r="C39" s="68"/>
      <c r="D39" s="68"/>
      <c r="E39" s="68"/>
      <c r="F39" s="68"/>
      <c r="G39" s="68"/>
      <c r="H39" s="68"/>
      <c r="I39" s="179"/>
      <c r="J39" s="68"/>
      <c r="K39" s="69"/>
    </row>
    <row r="43" s="1" customFormat="1" ht="6.96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="1" customFormat="1" ht="36.96" customHeight="1">
      <c r="B44" s="46"/>
      <c r="C44" s="30" t="s">
        <v>161</v>
      </c>
      <c r="D44" s="47"/>
      <c r="E44" s="47"/>
      <c r="F44" s="47"/>
      <c r="G44" s="47"/>
      <c r="H44" s="47"/>
      <c r="I44" s="157"/>
      <c r="J44" s="47"/>
      <c r="K44" s="51"/>
    </row>
    <row r="45" s="1" customFormat="1" ht="6.96" customHeight="1">
      <c r="B45" s="46"/>
      <c r="C45" s="47"/>
      <c r="D45" s="47"/>
      <c r="E45" s="47"/>
      <c r="F45" s="47"/>
      <c r="G45" s="47"/>
      <c r="H45" s="47"/>
      <c r="I45" s="157"/>
      <c r="J45" s="47"/>
      <c r="K45" s="51"/>
    </row>
    <row r="46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7"/>
      <c r="J46" s="47"/>
      <c r="K46" s="51"/>
    </row>
    <row r="47" s="1" customFormat="1" ht="16.5" customHeight="1">
      <c r="B47" s="46"/>
      <c r="C47" s="47"/>
      <c r="D47" s="47"/>
      <c r="E47" s="156" t="str">
        <f>E7</f>
        <v>Park pod Vlašským dvorem-op</v>
      </c>
      <c r="F47" s="40"/>
      <c r="G47" s="40"/>
      <c r="H47" s="40"/>
      <c r="I47" s="157"/>
      <c r="J47" s="47"/>
      <c r="K47" s="51"/>
    </row>
    <row r="48">
      <c r="B48" s="28"/>
      <c r="C48" s="40" t="s">
        <v>157</v>
      </c>
      <c r="D48" s="29"/>
      <c r="E48" s="29"/>
      <c r="F48" s="29"/>
      <c r="G48" s="29"/>
      <c r="H48" s="29"/>
      <c r="I48" s="155"/>
      <c r="J48" s="29"/>
      <c r="K48" s="31"/>
    </row>
    <row r="49" s="1" customFormat="1" ht="16.5" customHeight="1">
      <c r="B49" s="46"/>
      <c r="C49" s="47"/>
      <c r="D49" s="47"/>
      <c r="E49" s="156" t="s">
        <v>158</v>
      </c>
      <c r="F49" s="47"/>
      <c r="G49" s="47"/>
      <c r="H49" s="47"/>
      <c r="I49" s="157"/>
      <c r="J49" s="47"/>
      <c r="K49" s="51"/>
    </row>
    <row r="50" s="1" customFormat="1" ht="14.4" customHeight="1">
      <c r="B50" s="46"/>
      <c r="C50" s="40" t="s">
        <v>159</v>
      </c>
      <c r="D50" s="47"/>
      <c r="E50" s="47"/>
      <c r="F50" s="47"/>
      <c r="G50" s="47"/>
      <c r="H50" s="47"/>
      <c r="I50" s="157"/>
      <c r="J50" s="47"/>
      <c r="K50" s="51"/>
    </row>
    <row r="51" s="1" customFormat="1" ht="17.25" customHeight="1">
      <c r="B51" s="46"/>
      <c r="C51" s="47"/>
      <c r="D51" s="47"/>
      <c r="E51" s="158" t="str">
        <f>E11</f>
        <v xml:space="preserve">01Z -  SO 01 Zpevněné plochy -způsobilé</v>
      </c>
      <c r="F51" s="47"/>
      <c r="G51" s="47"/>
      <c r="H51" s="47"/>
      <c r="I51" s="157"/>
      <c r="J51" s="47"/>
      <c r="K51" s="51"/>
    </row>
    <row r="52" s="1" customFormat="1" ht="6.96" customHeight="1">
      <c r="B52" s="46"/>
      <c r="C52" s="47"/>
      <c r="D52" s="47"/>
      <c r="E52" s="47"/>
      <c r="F52" s="47"/>
      <c r="G52" s="47"/>
      <c r="H52" s="47"/>
      <c r="I52" s="157"/>
      <c r="J52" s="47"/>
      <c r="K52" s="51"/>
    </row>
    <row r="53" s="1" customFormat="1" ht="18" customHeight="1">
      <c r="B53" s="46"/>
      <c r="C53" s="40" t="s">
        <v>23</v>
      </c>
      <c r="D53" s="47"/>
      <c r="E53" s="47"/>
      <c r="F53" s="35" t="str">
        <f>F14</f>
        <v>Kutná Hora</v>
      </c>
      <c r="G53" s="47"/>
      <c r="H53" s="47"/>
      <c r="I53" s="159" t="s">
        <v>25</v>
      </c>
      <c r="J53" s="160" t="str">
        <f>IF(J14="","",J14)</f>
        <v>9. 11. 2017</v>
      </c>
      <c r="K53" s="51"/>
    </row>
    <row r="54" s="1" customFormat="1" ht="6.96" customHeight="1">
      <c r="B54" s="46"/>
      <c r="C54" s="47"/>
      <c r="D54" s="47"/>
      <c r="E54" s="47"/>
      <c r="F54" s="47"/>
      <c r="G54" s="47"/>
      <c r="H54" s="47"/>
      <c r="I54" s="157"/>
      <c r="J54" s="47"/>
      <c r="K54" s="51"/>
    </row>
    <row r="55" s="1" customFormat="1">
      <c r="B55" s="46"/>
      <c r="C55" s="40" t="s">
        <v>27</v>
      </c>
      <c r="D55" s="47"/>
      <c r="E55" s="47"/>
      <c r="F55" s="35" t="str">
        <f>E17</f>
        <v>Město Kutná Hora, Havlíčkovo nám. 552</v>
      </c>
      <c r="G55" s="47"/>
      <c r="H55" s="47"/>
      <c r="I55" s="159" t="s">
        <v>35</v>
      </c>
      <c r="J55" s="44" t="str">
        <f>E23</f>
        <v xml:space="preserve"> </v>
      </c>
      <c r="K55" s="51"/>
    </row>
    <row r="56" s="1" customFormat="1" ht="14.4" customHeight="1">
      <c r="B56" s="46"/>
      <c r="C56" s="40" t="s">
        <v>33</v>
      </c>
      <c r="D56" s="47"/>
      <c r="E56" s="47"/>
      <c r="F56" s="35" t="str">
        <f>IF(E20="","",E20)</f>
        <v/>
      </c>
      <c r="G56" s="47"/>
      <c r="H56" s="47"/>
      <c r="I56" s="157"/>
      <c r="J56" s="184"/>
      <c r="K56" s="51"/>
    </row>
    <row r="57" s="1" customFormat="1" ht="10.32" customHeight="1">
      <c r="B57" s="46"/>
      <c r="C57" s="47"/>
      <c r="D57" s="47"/>
      <c r="E57" s="47"/>
      <c r="F57" s="47"/>
      <c r="G57" s="47"/>
      <c r="H57" s="47"/>
      <c r="I57" s="157"/>
      <c r="J57" s="47"/>
      <c r="K57" s="51"/>
    </row>
    <row r="58" s="1" customFormat="1" ht="29.28" customHeight="1">
      <c r="B58" s="46"/>
      <c r="C58" s="185" t="s">
        <v>162</v>
      </c>
      <c r="D58" s="172"/>
      <c r="E58" s="172"/>
      <c r="F58" s="172"/>
      <c r="G58" s="172"/>
      <c r="H58" s="172"/>
      <c r="I58" s="186"/>
      <c r="J58" s="187" t="s">
        <v>163</v>
      </c>
      <c r="K58" s="188"/>
    </row>
    <row r="59" s="1" customFormat="1" ht="10.32" customHeight="1">
      <c r="B59" s="46"/>
      <c r="C59" s="47"/>
      <c r="D59" s="47"/>
      <c r="E59" s="47"/>
      <c r="F59" s="47"/>
      <c r="G59" s="47"/>
      <c r="H59" s="47"/>
      <c r="I59" s="157"/>
      <c r="J59" s="47"/>
      <c r="K59" s="51"/>
    </row>
    <row r="60" s="1" customFormat="1" ht="29.28" customHeight="1">
      <c r="B60" s="46"/>
      <c r="C60" s="189" t="s">
        <v>164</v>
      </c>
      <c r="D60" s="47"/>
      <c r="E60" s="47"/>
      <c r="F60" s="47"/>
      <c r="G60" s="47"/>
      <c r="H60" s="47"/>
      <c r="I60" s="157"/>
      <c r="J60" s="168">
        <f>J101</f>
        <v>0</v>
      </c>
      <c r="K60" s="51"/>
      <c r="AU60" s="24" t="s">
        <v>165</v>
      </c>
    </row>
    <row r="61" s="8" customFormat="1" ht="24.96" customHeight="1">
      <c r="B61" s="190"/>
      <c r="C61" s="191"/>
      <c r="D61" s="192" t="s">
        <v>166</v>
      </c>
      <c r="E61" s="193"/>
      <c r="F61" s="193"/>
      <c r="G61" s="193"/>
      <c r="H61" s="193"/>
      <c r="I61" s="194"/>
      <c r="J61" s="195">
        <f>J102</f>
        <v>0</v>
      </c>
      <c r="K61" s="196"/>
    </row>
    <row r="62" s="9" customFormat="1" ht="19.92" customHeight="1">
      <c r="B62" s="197"/>
      <c r="C62" s="198"/>
      <c r="D62" s="199" t="s">
        <v>167</v>
      </c>
      <c r="E62" s="200"/>
      <c r="F62" s="200"/>
      <c r="G62" s="200"/>
      <c r="H62" s="200"/>
      <c r="I62" s="201"/>
      <c r="J62" s="202">
        <f>J103</f>
        <v>0</v>
      </c>
      <c r="K62" s="203"/>
    </row>
    <row r="63" s="9" customFormat="1" ht="19.92" customHeight="1">
      <c r="B63" s="197"/>
      <c r="C63" s="198"/>
      <c r="D63" s="199" t="s">
        <v>168</v>
      </c>
      <c r="E63" s="200"/>
      <c r="F63" s="200"/>
      <c r="G63" s="200"/>
      <c r="H63" s="200"/>
      <c r="I63" s="201"/>
      <c r="J63" s="202">
        <f>J117</f>
        <v>0</v>
      </c>
      <c r="K63" s="203"/>
    </row>
    <row r="64" s="9" customFormat="1" ht="19.92" customHeight="1">
      <c r="B64" s="197"/>
      <c r="C64" s="198"/>
      <c r="D64" s="199" t="s">
        <v>169</v>
      </c>
      <c r="E64" s="200"/>
      <c r="F64" s="200"/>
      <c r="G64" s="200"/>
      <c r="H64" s="200"/>
      <c r="I64" s="201"/>
      <c r="J64" s="202">
        <f>J131</f>
        <v>0</v>
      </c>
      <c r="K64" s="203"/>
    </row>
    <row r="65" s="9" customFormat="1" ht="19.92" customHeight="1">
      <c r="B65" s="197"/>
      <c r="C65" s="198"/>
      <c r="D65" s="199" t="s">
        <v>170</v>
      </c>
      <c r="E65" s="200"/>
      <c r="F65" s="200"/>
      <c r="G65" s="200"/>
      <c r="H65" s="200"/>
      <c r="I65" s="201"/>
      <c r="J65" s="202">
        <f>J139</f>
        <v>0</v>
      </c>
      <c r="K65" s="203"/>
    </row>
    <row r="66" s="9" customFormat="1" ht="19.92" customHeight="1">
      <c r="B66" s="197"/>
      <c r="C66" s="198"/>
      <c r="D66" s="199" t="s">
        <v>171</v>
      </c>
      <c r="E66" s="200"/>
      <c r="F66" s="200"/>
      <c r="G66" s="200"/>
      <c r="H66" s="200"/>
      <c r="I66" s="201"/>
      <c r="J66" s="202">
        <f>J146</f>
        <v>0</v>
      </c>
      <c r="K66" s="203"/>
    </row>
    <row r="67" s="9" customFormat="1" ht="19.92" customHeight="1">
      <c r="B67" s="197"/>
      <c r="C67" s="198"/>
      <c r="D67" s="199" t="s">
        <v>172</v>
      </c>
      <c r="E67" s="200"/>
      <c r="F67" s="200"/>
      <c r="G67" s="200"/>
      <c r="H67" s="200"/>
      <c r="I67" s="201"/>
      <c r="J67" s="202">
        <f>J154</f>
        <v>0</v>
      </c>
      <c r="K67" s="203"/>
    </row>
    <row r="68" s="9" customFormat="1" ht="19.92" customHeight="1">
      <c r="B68" s="197"/>
      <c r="C68" s="198"/>
      <c r="D68" s="199" t="s">
        <v>173</v>
      </c>
      <c r="E68" s="200"/>
      <c r="F68" s="200"/>
      <c r="G68" s="200"/>
      <c r="H68" s="200"/>
      <c r="I68" s="201"/>
      <c r="J68" s="202">
        <f>J161</f>
        <v>0</v>
      </c>
      <c r="K68" s="203"/>
    </row>
    <row r="69" s="9" customFormat="1" ht="19.92" customHeight="1">
      <c r="B69" s="197"/>
      <c r="C69" s="198"/>
      <c r="D69" s="199" t="s">
        <v>174</v>
      </c>
      <c r="E69" s="200"/>
      <c r="F69" s="200"/>
      <c r="G69" s="200"/>
      <c r="H69" s="200"/>
      <c r="I69" s="201"/>
      <c r="J69" s="202">
        <f>J170</f>
        <v>0</v>
      </c>
      <c r="K69" s="203"/>
    </row>
    <row r="70" s="9" customFormat="1" ht="19.92" customHeight="1">
      <c r="B70" s="197"/>
      <c r="C70" s="198"/>
      <c r="D70" s="199" t="s">
        <v>175</v>
      </c>
      <c r="E70" s="200"/>
      <c r="F70" s="200"/>
      <c r="G70" s="200"/>
      <c r="H70" s="200"/>
      <c r="I70" s="201"/>
      <c r="J70" s="202">
        <f>J176</f>
        <v>0</v>
      </c>
      <c r="K70" s="203"/>
    </row>
    <row r="71" s="9" customFormat="1" ht="19.92" customHeight="1">
      <c r="B71" s="197"/>
      <c r="C71" s="198"/>
      <c r="D71" s="199" t="s">
        <v>176</v>
      </c>
      <c r="E71" s="200"/>
      <c r="F71" s="200"/>
      <c r="G71" s="200"/>
      <c r="H71" s="200"/>
      <c r="I71" s="201"/>
      <c r="J71" s="202">
        <f>J179</f>
        <v>0</v>
      </c>
      <c r="K71" s="203"/>
    </row>
    <row r="72" s="9" customFormat="1" ht="19.92" customHeight="1">
      <c r="B72" s="197"/>
      <c r="C72" s="198"/>
      <c r="D72" s="199" t="s">
        <v>177</v>
      </c>
      <c r="E72" s="200"/>
      <c r="F72" s="200"/>
      <c r="G72" s="200"/>
      <c r="H72" s="200"/>
      <c r="I72" s="201"/>
      <c r="J72" s="202">
        <f>J185</f>
        <v>0</v>
      </c>
      <c r="K72" s="203"/>
    </row>
    <row r="73" s="9" customFormat="1" ht="19.92" customHeight="1">
      <c r="B73" s="197"/>
      <c r="C73" s="198"/>
      <c r="D73" s="199" t="s">
        <v>178</v>
      </c>
      <c r="E73" s="200"/>
      <c r="F73" s="200"/>
      <c r="G73" s="200"/>
      <c r="H73" s="200"/>
      <c r="I73" s="201"/>
      <c r="J73" s="202">
        <f>J190</f>
        <v>0</v>
      </c>
      <c r="K73" s="203"/>
    </row>
    <row r="74" s="9" customFormat="1" ht="19.92" customHeight="1">
      <c r="B74" s="197"/>
      <c r="C74" s="198"/>
      <c r="D74" s="199" t="s">
        <v>179</v>
      </c>
      <c r="E74" s="200"/>
      <c r="F74" s="200"/>
      <c r="G74" s="200"/>
      <c r="H74" s="200"/>
      <c r="I74" s="201"/>
      <c r="J74" s="202">
        <f>J198</f>
        <v>0</v>
      </c>
      <c r="K74" s="203"/>
    </row>
    <row r="75" s="9" customFormat="1" ht="19.92" customHeight="1">
      <c r="B75" s="197"/>
      <c r="C75" s="198"/>
      <c r="D75" s="199" t="s">
        <v>180</v>
      </c>
      <c r="E75" s="200"/>
      <c r="F75" s="200"/>
      <c r="G75" s="200"/>
      <c r="H75" s="200"/>
      <c r="I75" s="201"/>
      <c r="J75" s="202">
        <f>J202</f>
        <v>0</v>
      </c>
      <c r="K75" s="203"/>
    </row>
    <row r="76" s="9" customFormat="1" ht="19.92" customHeight="1">
      <c r="B76" s="197"/>
      <c r="C76" s="198"/>
      <c r="D76" s="199" t="s">
        <v>181</v>
      </c>
      <c r="E76" s="200"/>
      <c r="F76" s="200"/>
      <c r="G76" s="200"/>
      <c r="H76" s="200"/>
      <c r="I76" s="201"/>
      <c r="J76" s="202">
        <f>J206</f>
        <v>0</v>
      </c>
      <c r="K76" s="203"/>
    </row>
    <row r="77" s="9" customFormat="1" ht="19.92" customHeight="1">
      <c r="B77" s="197"/>
      <c r="C77" s="198"/>
      <c r="D77" s="199" t="s">
        <v>182</v>
      </c>
      <c r="E77" s="200"/>
      <c r="F77" s="200"/>
      <c r="G77" s="200"/>
      <c r="H77" s="200"/>
      <c r="I77" s="201"/>
      <c r="J77" s="202">
        <f>J212</f>
        <v>0</v>
      </c>
      <c r="K77" s="203"/>
    </row>
    <row r="78" s="9" customFormat="1" ht="19.92" customHeight="1">
      <c r="B78" s="197"/>
      <c r="C78" s="198"/>
      <c r="D78" s="199" t="s">
        <v>183</v>
      </c>
      <c r="E78" s="200"/>
      <c r="F78" s="200"/>
      <c r="G78" s="200"/>
      <c r="H78" s="200"/>
      <c r="I78" s="201"/>
      <c r="J78" s="202">
        <f>J218</f>
        <v>0</v>
      </c>
      <c r="K78" s="203"/>
    </row>
    <row r="79" s="8" customFormat="1" ht="24.96" customHeight="1">
      <c r="B79" s="190"/>
      <c r="C79" s="191"/>
      <c r="D79" s="192" t="s">
        <v>184</v>
      </c>
      <c r="E79" s="193"/>
      <c r="F79" s="193"/>
      <c r="G79" s="193"/>
      <c r="H79" s="193"/>
      <c r="I79" s="194"/>
      <c r="J79" s="195">
        <f>J222</f>
        <v>0</v>
      </c>
      <c r="K79" s="196"/>
    </row>
    <row r="80" s="1" customFormat="1" ht="21.84" customHeight="1">
      <c r="B80" s="46"/>
      <c r="C80" s="47"/>
      <c r="D80" s="47"/>
      <c r="E80" s="47"/>
      <c r="F80" s="47"/>
      <c r="G80" s="47"/>
      <c r="H80" s="47"/>
      <c r="I80" s="157"/>
      <c r="J80" s="47"/>
      <c r="K80" s="51"/>
    </row>
    <row r="81" s="1" customFormat="1" ht="6.96" customHeight="1">
      <c r="B81" s="67"/>
      <c r="C81" s="68"/>
      <c r="D81" s="68"/>
      <c r="E81" s="68"/>
      <c r="F81" s="68"/>
      <c r="G81" s="68"/>
      <c r="H81" s="68"/>
      <c r="I81" s="179"/>
      <c r="J81" s="68"/>
      <c r="K81" s="69"/>
    </row>
    <row r="85" s="1" customFormat="1" ht="6.96" customHeight="1">
      <c r="B85" s="70"/>
      <c r="C85" s="71"/>
      <c r="D85" s="71"/>
      <c r="E85" s="71"/>
      <c r="F85" s="71"/>
      <c r="G85" s="71"/>
      <c r="H85" s="71"/>
      <c r="I85" s="182"/>
      <c r="J85" s="71"/>
      <c r="K85" s="71"/>
      <c r="L85" s="72"/>
    </row>
    <row r="86" s="1" customFormat="1" ht="36.96" customHeight="1">
      <c r="B86" s="46"/>
      <c r="C86" s="73" t="s">
        <v>185</v>
      </c>
      <c r="D86" s="74"/>
      <c r="E86" s="74"/>
      <c r="F86" s="74"/>
      <c r="G86" s="74"/>
      <c r="H86" s="74"/>
      <c r="I86" s="204"/>
      <c r="J86" s="74"/>
      <c r="K86" s="74"/>
      <c r="L86" s="72"/>
    </row>
    <row r="87" s="1" customFormat="1" ht="6.96" customHeight="1">
      <c r="B87" s="46"/>
      <c r="C87" s="74"/>
      <c r="D87" s="74"/>
      <c r="E87" s="74"/>
      <c r="F87" s="74"/>
      <c r="G87" s="74"/>
      <c r="H87" s="74"/>
      <c r="I87" s="204"/>
      <c r="J87" s="74"/>
      <c r="K87" s="74"/>
      <c r="L87" s="72"/>
    </row>
    <row r="88" s="1" customFormat="1" ht="14.4" customHeight="1">
      <c r="B88" s="46"/>
      <c r="C88" s="76" t="s">
        <v>18</v>
      </c>
      <c r="D88" s="74"/>
      <c r="E88" s="74"/>
      <c r="F88" s="74"/>
      <c r="G88" s="74"/>
      <c r="H88" s="74"/>
      <c r="I88" s="204"/>
      <c r="J88" s="74"/>
      <c r="K88" s="74"/>
      <c r="L88" s="72"/>
    </row>
    <row r="89" s="1" customFormat="1" ht="16.5" customHeight="1">
      <c r="B89" s="46"/>
      <c r="C89" s="74"/>
      <c r="D89" s="74"/>
      <c r="E89" s="205" t="str">
        <f>E7</f>
        <v>Park pod Vlašským dvorem-op</v>
      </c>
      <c r="F89" s="76"/>
      <c r="G89" s="76"/>
      <c r="H89" s="76"/>
      <c r="I89" s="204"/>
      <c r="J89" s="74"/>
      <c r="K89" s="74"/>
      <c r="L89" s="72"/>
    </row>
    <row r="90">
      <c r="B90" s="28"/>
      <c r="C90" s="76" t="s">
        <v>157</v>
      </c>
      <c r="D90" s="206"/>
      <c r="E90" s="206"/>
      <c r="F90" s="206"/>
      <c r="G90" s="206"/>
      <c r="H90" s="206"/>
      <c r="I90" s="149"/>
      <c r="J90" s="206"/>
      <c r="K90" s="206"/>
      <c r="L90" s="207"/>
    </row>
    <row r="91" s="1" customFormat="1" ht="16.5" customHeight="1">
      <c r="B91" s="46"/>
      <c r="C91" s="74"/>
      <c r="D91" s="74"/>
      <c r="E91" s="205" t="s">
        <v>158</v>
      </c>
      <c r="F91" s="74"/>
      <c r="G91" s="74"/>
      <c r="H91" s="74"/>
      <c r="I91" s="204"/>
      <c r="J91" s="74"/>
      <c r="K91" s="74"/>
      <c r="L91" s="72"/>
    </row>
    <row r="92" s="1" customFormat="1" ht="14.4" customHeight="1">
      <c r="B92" s="46"/>
      <c r="C92" s="76" t="s">
        <v>159</v>
      </c>
      <c r="D92" s="74"/>
      <c r="E92" s="74"/>
      <c r="F92" s="74"/>
      <c r="G92" s="74"/>
      <c r="H92" s="74"/>
      <c r="I92" s="204"/>
      <c r="J92" s="74"/>
      <c r="K92" s="74"/>
      <c r="L92" s="72"/>
    </row>
    <row r="93" s="1" customFormat="1" ht="17.25" customHeight="1">
      <c r="B93" s="46"/>
      <c r="C93" s="74"/>
      <c r="D93" s="74"/>
      <c r="E93" s="82" t="str">
        <f>E11</f>
        <v xml:space="preserve">01Z -  SO 01 Zpevněné plochy -způsobilé</v>
      </c>
      <c r="F93" s="74"/>
      <c r="G93" s="74"/>
      <c r="H93" s="74"/>
      <c r="I93" s="204"/>
      <c r="J93" s="74"/>
      <c r="K93" s="74"/>
      <c r="L93" s="72"/>
    </row>
    <row r="94" s="1" customFormat="1" ht="6.96" customHeight="1">
      <c r="B94" s="46"/>
      <c r="C94" s="74"/>
      <c r="D94" s="74"/>
      <c r="E94" s="74"/>
      <c r="F94" s="74"/>
      <c r="G94" s="74"/>
      <c r="H94" s="74"/>
      <c r="I94" s="204"/>
      <c r="J94" s="74"/>
      <c r="K94" s="74"/>
      <c r="L94" s="72"/>
    </row>
    <row r="95" s="1" customFormat="1" ht="18" customHeight="1">
      <c r="B95" s="46"/>
      <c r="C95" s="76" t="s">
        <v>23</v>
      </c>
      <c r="D95" s="74"/>
      <c r="E95" s="74"/>
      <c r="F95" s="208" t="str">
        <f>F14</f>
        <v>Kutná Hora</v>
      </c>
      <c r="G95" s="74"/>
      <c r="H95" s="74"/>
      <c r="I95" s="209" t="s">
        <v>25</v>
      </c>
      <c r="J95" s="85" t="str">
        <f>IF(J14="","",J14)</f>
        <v>9. 11. 2017</v>
      </c>
      <c r="K95" s="74"/>
      <c r="L95" s="72"/>
    </row>
    <row r="96" s="1" customFormat="1" ht="6.96" customHeight="1">
      <c r="B96" s="46"/>
      <c r="C96" s="74"/>
      <c r="D96" s="74"/>
      <c r="E96" s="74"/>
      <c r="F96" s="74"/>
      <c r="G96" s="74"/>
      <c r="H96" s="74"/>
      <c r="I96" s="204"/>
      <c r="J96" s="74"/>
      <c r="K96" s="74"/>
      <c r="L96" s="72"/>
    </row>
    <row r="97" s="1" customFormat="1">
      <c r="B97" s="46"/>
      <c r="C97" s="76" t="s">
        <v>27</v>
      </c>
      <c r="D97" s="74"/>
      <c r="E97" s="74"/>
      <c r="F97" s="208" t="str">
        <f>E17</f>
        <v>Město Kutná Hora, Havlíčkovo nám. 552</v>
      </c>
      <c r="G97" s="74"/>
      <c r="H97" s="74"/>
      <c r="I97" s="209" t="s">
        <v>35</v>
      </c>
      <c r="J97" s="208" t="str">
        <f>E23</f>
        <v xml:space="preserve"> </v>
      </c>
      <c r="K97" s="74"/>
      <c r="L97" s="72"/>
    </row>
    <row r="98" s="1" customFormat="1" ht="14.4" customHeight="1">
      <c r="B98" s="46"/>
      <c r="C98" s="76" t="s">
        <v>33</v>
      </c>
      <c r="D98" s="74"/>
      <c r="E98" s="74"/>
      <c r="F98" s="208" t="str">
        <f>IF(E20="","",E20)</f>
        <v/>
      </c>
      <c r="G98" s="74"/>
      <c r="H98" s="74"/>
      <c r="I98" s="204"/>
      <c r="J98" s="74"/>
      <c r="K98" s="74"/>
      <c r="L98" s="72"/>
    </row>
    <row r="99" s="1" customFormat="1" ht="10.32" customHeight="1">
      <c r="B99" s="46"/>
      <c r="C99" s="74"/>
      <c r="D99" s="74"/>
      <c r="E99" s="74"/>
      <c r="F99" s="74"/>
      <c r="G99" s="74"/>
      <c r="H99" s="74"/>
      <c r="I99" s="204"/>
      <c r="J99" s="74"/>
      <c r="K99" s="74"/>
      <c r="L99" s="72"/>
    </row>
    <row r="100" s="10" customFormat="1" ht="29.28" customHeight="1">
      <c r="B100" s="210"/>
      <c r="C100" s="211" t="s">
        <v>186</v>
      </c>
      <c r="D100" s="212" t="s">
        <v>59</v>
      </c>
      <c r="E100" s="212" t="s">
        <v>55</v>
      </c>
      <c r="F100" s="212" t="s">
        <v>187</v>
      </c>
      <c r="G100" s="212" t="s">
        <v>188</v>
      </c>
      <c r="H100" s="212" t="s">
        <v>189</v>
      </c>
      <c r="I100" s="213" t="s">
        <v>190</v>
      </c>
      <c r="J100" s="212" t="s">
        <v>163</v>
      </c>
      <c r="K100" s="214" t="s">
        <v>191</v>
      </c>
      <c r="L100" s="215"/>
      <c r="M100" s="102" t="s">
        <v>192</v>
      </c>
      <c r="N100" s="103" t="s">
        <v>44</v>
      </c>
      <c r="O100" s="103" t="s">
        <v>193</v>
      </c>
      <c r="P100" s="103" t="s">
        <v>194</v>
      </c>
      <c r="Q100" s="103" t="s">
        <v>195</v>
      </c>
      <c r="R100" s="103" t="s">
        <v>196</v>
      </c>
      <c r="S100" s="103" t="s">
        <v>197</v>
      </c>
      <c r="T100" s="104" t="s">
        <v>198</v>
      </c>
    </row>
    <row r="101" s="1" customFormat="1" ht="29.28" customHeight="1">
      <c r="B101" s="46"/>
      <c r="C101" s="108" t="s">
        <v>164</v>
      </c>
      <c r="D101" s="74"/>
      <c r="E101" s="74"/>
      <c r="F101" s="74"/>
      <c r="G101" s="74"/>
      <c r="H101" s="74"/>
      <c r="I101" s="204"/>
      <c r="J101" s="216">
        <f>BK101</f>
        <v>0</v>
      </c>
      <c r="K101" s="74"/>
      <c r="L101" s="72"/>
      <c r="M101" s="105"/>
      <c r="N101" s="106"/>
      <c r="O101" s="106"/>
      <c r="P101" s="217">
        <f>P102+P222</f>
        <v>0</v>
      </c>
      <c r="Q101" s="106"/>
      <c r="R101" s="217">
        <f>R102+R222</f>
        <v>0</v>
      </c>
      <c r="S101" s="106"/>
      <c r="T101" s="218">
        <f>T102+T222</f>
        <v>0</v>
      </c>
      <c r="AT101" s="24" t="s">
        <v>73</v>
      </c>
      <c r="AU101" s="24" t="s">
        <v>165</v>
      </c>
      <c r="BK101" s="219">
        <f>BK102+BK222</f>
        <v>0</v>
      </c>
    </row>
    <row r="102" s="11" customFormat="1" ht="37.44" customHeight="1">
      <c r="B102" s="220"/>
      <c r="C102" s="221"/>
      <c r="D102" s="222" t="s">
        <v>73</v>
      </c>
      <c r="E102" s="223" t="s">
        <v>199</v>
      </c>
      <c r="F102" s="223" t="s">
        <v>199</v>
      </c>
      <c r="G102" s="221"/>
      <c r="H102" s="221"/>
      <c r="I102" s="224"/>
      <c r="J102" s="225">
        <f>BK102</f>
        <v>0</v>
      </c>
      <c r="K102" s="221"/>
      <c r="L102" s="226"/>
      <c r="M102" s="227"/>
      <c r="N102" s="228"/>
      <c r="O102" s="228"/>
      <c r="P102" s="229">
        <f>P103+P117+P131+P139+P146+P154+P161+P170+P176+P179+P185+P190+P198+P202+P206+P212+P218</f>
        <v>0</v>
      </c>
      <c r="Q102" s="228"/>
      <c r="R102" s="229">
        <f>R103+R117+R131+R139+R146+R154+R161+R170+R176+R179+R185+R190+R198+R202+R206+R212+R218</f>
        <v>0</v>
      </c>
      <c r="S102" s="228"/>
      <c r="T102" s="230">
        <f>T103+T117+T131+T139+T146+T154+T161+T170+T176+T179+T185+T190+T198+T202+T206+T212+T218</f>
        <v>0</v>
      </c>
      <c r="AR102" s="231" t="s">
        <v>81</v>
      </c>
      <c r="AT102" s="232" t="s">
        <v>73</v>
      </c>
      <c r="AU102" s="232" t="s">
        <v>74</v>
      </c>
      <c r="AY102" s="231" t="s">
        <v>200</v>
      </c>
      <c r="BK102" s="233">
        <f>BK103+BK117+BK131+BK139+BK146+BK154+BK161+BK170+BK176+BK179+BK185+BK190+BK198+BK202+BK206+BK212+BK218</f>
        <v>0</v>
      </c>
    </row>
    <row r="103" s="11" customFormat="1" ht="19.92" customHeight="1">
      <c r="B103" s="220"/>
      <c r="C103" s="221"/>
      <c r="D103" s="222" t="s">
        <v>73</v>
      </c>
      <c r="E103" s="234" t="s">
        <v>81</v>
      </c>
      <c r="F103" s="234" t="s">
        <v>201</v>
      </c>
      <c r="G103" s="221"/>
      <c r="H103" s="221"/>
      <c r="I103" s="224"/>
      <c r="J103" s="235">
        <f>BK103</f>
        <v>0</v>
      </c>
      <c r="K103" s="221"/>
      <c r="L103" s="226"/>
      <c r="M103" s="227"/>
      <c r="N103" s="228"/>
      <c r="O103" s="228"/>
      <c r="P103" s="229">
        <f>SUM(P104:P116)</f>
        <v>0</v>
      </c>
      <c r="Q103" s="228"/>
      <c r="R103" s="229">
        <f>SUM(R104:R116)</f>
        <v>0</v>
      </c>
      <c r="S103" s="228"/>
      <c r="T103" s="230">
        <f>SUM(T104:T116)</f>
        <v>0</v>
      </c>
      <c r="AR103" s="231" t="s">
        <v>81</v>
      </c>
      <c r="AT103" s="232" t="s">
        <v>73</v>
      </c>
      <c r="AU103" s="232" t="s">
        <v>81</v>
      </c>
      <c r="AY103" s="231" t="s">
        <v>200</v>
      </c>
      <c r="BK103" s="233">
        <f>SUM(BK104:BK116)</f>
        <v>0</v>
      </c>
    </row>
    <row r="104" s="1" customFormat="1" ht="25.5" customHeight="1">
      <c r="B104" s="46"/>
      <c r="C104" s="236" t="s">
        <v>81</v>
      </c>
      <c r="D104" s="236" t="s">
        <v>202</v>
      </c>
      <c r="E104" s="237" t="s">
        <v>203</v>
      </c>
      <c r="F104" s="238" t="s">
        <v>204</v>
      </c>
      <c r="G104" s="239" t="s">
        <v>205</v>
      </c>
      <c r="H104" s="240">
        <v>816.28999999999996</v>
      </c>
      <c r="I104" s="241"/>
      <c r="J104" s="242">
        <f>ROUND(I104*H104,2)</f>
        <v>0</v>
      </c>
      <c r="K104" s="238" t="s">
        <v>206</v>
      </c>
      <c r="L104" s="72"/>
      <c r="M104" s="243" t="s">
        <v>21</v>
      </c>
      <c r="N104" s="244" t="s">
        <v>45</v>
      </c>
      <c r="O104" s="47"/>
      <c r="P104" s="245">
        <f>O104*H104</f>
        <v>0</v>
      </c>
      <c r="Q104" s="245">
        <v>0</v>
      </c>
      <c r="R104" s="245">
        <f>Q104*H104</f>
        <v>0</v>
      </c>
      <c r="S104" s="245">
        <v>0</v>
      </c>
      <c r="T104" s="246">
        <f>S104*H104</f>
        <v>0</v>
      </c>
      <c r="AR104" s="24" t="s">
        <v>207</v>
      </c>
      <c r="AT104" s="24" t="s">
        <v>202</v>
      </c>
      <c r="AU104" s="24" t="s">
        <v>83</v>
      </c>
      <c r="AY104" s="24" t="s">
        <v>200</v>
      </c>
      <c r="BE104" s="247">
        <f>IF(N104="základní",J104,0)</f>
        <v>0</v>
      </c>
      <c r="BF104" s="247">
        <f>IF(N104="snížená",J104,0)</f>
        <v>0</v>
      </c>
      <c r="BG104" s="247">
        <f>IF(N104="zákl. přenesená",J104,0)</f>
        <v>0</v>
      </c>
      <c r="BH104" s="247">
        <f>IF(N104="sníž. přenesená",J104,0)</f>
        <v>0</v>
      </c>
      <c r="BI104" s="247">
        <f>IF(N104="nulová",J104,0)</f>
        <v>0</v>
      </c>
      <c r="BJ104" s="24" t="s">
        <v>81</v>
      </c>
      <c r="BK104" s="247">
        <f>ROUND(I104*H104,2)</f>
        <v>0</v>
      </c>
      <c r="BL104" s="24" t="s">
        <v>207</v>
      </c>
      <c r="BM104" s="24" t="s">
        <v>83</v>
      </c>
    </row>
    <row r="105" s="1" customFormat="1" ht="16.5" customHeight="1">
      <c r="B105" s="46"/>
      <c r="C105" s="236" t="s">
        <v>83</v>
      </c>
      <c r="D105" s="236" t="s">
        <v>202</v>
      </c>
      <c r="E105" s="237" t="s">
        <v>208</v>
      </c>
      <c r="F105" s="238" t="s">
        <v>209</v>
      </c>
      <c r="G105" s="239" t="s">
        <v>210</v>
      </c>
      <c r="H105" s="240">
        <v>803.94000000000005</v>
      </c>
      <c r="I105" s="241"/>
      <c r="J105" s="242">
        <f>ROUND(I105*H105,2)</f>
        <v>0</v>
      </c>
      <c r="K105" s="238" t="s">
        <v>206</v>
      </c>
      <c r="L105" s="72"/>
      <c r="M105" s="243" t="s">
        <v>21</v>
      </c>
      <c r="N105" s="244" t="s">
        <v>45</v>
      </c>
      <c r="O105" s="47"/>
      <c r="P105" s="245">
        <f>O105*H105</f>
        <v>0</v>
      </c>
      <c r="Q105" s="245">
        <v>0</v>
      </c>
      <c r="R105" s="245">
        <f>Q105*H105</f>
        <v>0</v>
      </c>
      <c r="S105" s="245">
        <v>0</v>
      </c>
      <c r="T105" s="246">
        <f>S105*H105</f>
        <v>0</v>
      </c>
      <c r="AR105" s="24" t="s">
        <v>207</v>
      </c>
      <c r="AT105" s="24" t="s">
        <v>202</v>
      </c>
      <c r="AU105" s="24" t="s">
        <v>83</v>
      </c>
      <c r="AY105" s="24" t="s">
        <v>200</v>
      </c>
      <c r="BE105" s="247">
        <f>IF(N105="základní",J105,0)</f>
        <v>0</v>
      </c>
      <c r="BF105" s="247">
        <f>IF(N105="snížená",J105,0)</f>
        <v>0</v>
      </c>
      <c r="BG105" s="247">
        <f>IF(N105="zákl. přenesená",J105,0)</f>
        <v>0</v>
      </c>
      <c r="BH105" s="247">
        <f>IF(N105="sníž. přenesená",J105,0)</f>
        <v>0</v>
      </c>
      <c r="BI105" s="247">
        <f>IF(N105="nulová",J105,0)</f>
        <v>0</v>
      </c>
      <c r="BJ105" s="24" t="s">
        <v>81</v>
      </c>
      <c r="BK105" s="247">
        <f>ROUND(I105*H105,2)</f>
        <v>0</v>
      </c>
      <c r="BL105" s="24" t="s">
        <v>207</v>
      </c>
      <c r="BM105" s="24" t="s">
        <v>207</v>
      </c>
    </row>
    <row r="106" s="1" customFormat="1" ht="16.5" customHeight="1">
      <c r="B106" s="46"/>
      <c r="C106" s="236" t="s">
        <v>94</v>
      </c>
      <c r="D106" s="236" t="s">
        <v>202</v>
      </c>
      <c r="E106" s="237" t="s">
        <v>211</v>
      </c>
      <c r="F106" s="238" t="s">
        <v>212</v>
      </c>
      <c r="G106" s="239" t="s">
        <v>210</v>
      </c>
      <c r="H106" s="240">
        <v>803.94000000000005</v>
      </c>
      <c r="I106" s="241"/>
      <c r="J106" s="242">
        <f>ROUND(I106*H106,2)</f>
        <v>0</v>
      </c>
      <c r="K106" s="238" t="s">
        <v>206</v>
      </c>
      <c r="L106" s="72"/>
      <c r="M106" s="243" t="s">
        <v>21</v>
      </c>
      <c r="N106" s="244" t="s">
        <v>45</v>
      </c>
      <c r="O106" s="47"/>
      <c r="P106" s="245">
        <f>O106*H106</f>
        <v>0</v>
      </c>
      <c r="Q106" s="245">
        <v>0</v>
      </c>
      <c r="R106" s="245">
        <f>Q106*H106</f>
        <v>0</v>
      </c>
      <c r="S106" s="245">
        <v>0</v>
      </c>
      <c r="T106" s="246">
        <f>S106*H106</f>
        <v>0</v>
      </c>
      <c r="AR106" s="24" t="s">
        <v>207</v>
      </c>
      <c r="AT106" s="24" t="s">
        <v>202</v>
      </c>
      <c r="AU106" s="24" t="s">
        <v>83</v>
      </c>
      <c r="AY106" s="24" t="s">
        <v>200</v>
      </c>
      <c r="BE106" s="247">
        <f>IF(N106="základní",J106,0)</f>
        <v>0</v>
      </c>
      <c r="BF106" s="247">
        <f>IF(N106="snížená",J106,0)</f>
        <v>0</v>
      </c>
      <c r="BG106" s="247">
        <f>IF(N106="zákl. přenesená",J106,0)</f>
        <v>0</v>
      </c>
      <c r="BH106" s="247">
        <f>IF(N106="sníž. přenesená",J106,0)</f>
        <v>0</v>
      </c>
      <c r="BI106" s="247">
        <f>IF(N106="nulová",J106,0)</f>
        <v>0</v>
      </c>
      <c r="BJ106" s="24" t="s">
        <v>81</v>
      </c>
      <c r="BK106" s="247">
        <f>ROUND(I106*H106,2)</f>
        <v>0</v>
      </c>
      <c r="BL106" s="24" t="s">
        <v>207</v>
      </c>
      <c r="BM106" s="24" t="s">
        <v>213</v>
      </c>
    </row>
    <row r="107" s="1" customFormat="1" ht="16.5" customHeight="1">
      <c r="B107" s="46"/>
      <c r="C107" s="236" t="s">
        <v>207</v>
      </c>
      <c r="D107" s="236" t="s">
        <v>202</v>
      </c>
      <c r="E107" s="237" t="s">
        <v>214</v>
      </c>
      <c r="F107" s="238" t="s">
        <v>215</v>
      </c>
      <c r="G107" s="239" t="s">
        <v>210</v>
      </c>
      <c r="H107" s="240">
        <v>560.33000000000004</v>
      </c>
      <c r="I107" s="241"/>
      <c r="J107" s="242">
        <f>ROUND(I107*H107,2)</f>
        <v>0</v>
      </c>
      <c r="K107" s="238" t="s">
        <v>206</v>
      </c>
      <c r="L107" s="72"/>
      <c r="M107" s="243" t="s">
        <v>21</v>
      </c>
      <c r="N107" s="244" t="s">
        <v>45</v>
      </c>
      <c r="O107" s="47"/>
      <c r="P107" s="245">
        <f>O107*H107</f>
        <v>0</v>
      </c>
      <c r="Q107" s="245">
        <v>0</v>
      </c>
      <c r="R107" s="245">
        <f>Q107*H107</f>
        <v>0</v>
      </c>
      <c r="S107" s="245">
        <v>0</v>
      </c>
      <c r="T107" s="246">
        <f>S107*H107</f>
        <v>0</v>
      </c>
      <c r="AR107" s="24" t="s">
        <v>207</v>
      </c>
      <c r="AT107" s="24" t="s">
        <v>202</v>
      </c>
      <c r="AU107" s="24" t="s">
        <v>83</v>
      </c>
      <c r="AY107" s="24" t="s">
        <v>200</v>
      </c>
      <c r="BE107" s="247">
        <f>IF(N107="základní",J107,0)</f>
        <v>0</v>
      </c>
      <c r="BF107" s="247">
        <f>IF(N107="snížená",J107,0)</f>
        <v>0</v>
      </c>
      <c r="BG107" s="247">
        <f>IF(N107="zákl. přenesená",J107,0)</f>
        <v>0</v>
      </c>
      <c r="BH107" s="247">
        <f>IF(N107="sníž. přenesená",J107,0)</f>
        <v>0</v>
      </c>
      <c r="BI107" s="247">
        <f>IF(N107="nulová",J107,0)</f>
        <v>0</v>
      </c>
      <c r="BJ107" s="24" t="s">
        <v>81</v>
      </c>
      <c r="BK107" s="247">
        <f>ROUND(I107*H107,2)</f>
        <v>0</v>
      </c>
      <c r="BL107" s="24" t="s">
        <v>207</v>
      </c>
      <c r="BM107" s="24" t="s">
        <v>216</v>
      </c>
    </row>
    <row r="108" s="1" customFormat="1" ht="16.5" customHeight="1">
      <c r="B108" s="46"/>
      <c r="C108" s="236" t="s">
        <v>217</v>
      </c>
      <c r="D108" s="236" t="s">
        <v>202</v>
      </c>
      <c r="E108" s="237" t="s">
        <v>218</v>
      </c>
      <c r="F108" s="238" t="s">
        <v>219</v>
      </c>
      <c r="G108" s="239" t="s">
        <v>210</v>
      </c>
      <c r="H108" s="240">
        <v>560.33000000000004</v>
      </c>
      <c r="I108" s="241"/>
      <c r="J108" s="242">
        <f>ROUND(I108*H108,2)</f>
        <v>0</v>
      </c>
      <c r="K108" s="238" t="s">
        <v>206</v>
      </c>
      <c r="L108" s="72"/>
      <c r="M108" s="243" t="s">
        <v>21</v>
      </c>
      <c r="N108" s="244" t="s">
        <v>45</v>
      </c>
      <c r="O108" s="47"/>
      <c r="P108" s="245">
        <f>O108*H108</f>
        <v>0</v>
      </c>
      <c r="Q108" s="245">
        <v>0</v>
      </c>
      <c r="R108" s="245">
        <f>Q108*H108</f>
        <v>0</v>
      </c>
      <c r="S108" s="245">
        <v>0</v>
      </c>
      <c r="T108" s="246">
        <f>S108*H108</f>
        <v>0</v>
      </c>
      <c r="AR108" s="24" t="s">
        <v>207</v>
      </c>
      <c r="AT108" s="24" t="s">
        <v>202</v>
      </c>
      <c r="AU108" s="24" t="s">
        <v>83</v>
      </c>
      <c r="AY108" s="24" t="s">
        <v>200</v>
      </c>
      <c r="BE108" s="247">
        <f>IF(N108="základní",J108,0)</f>
        <v>0</v>
      </c>
      <c r="BF108" s="247">
        <f>IF(N108="snížená",J108,0)</f>
        <v>0</v>
      </c>
      <c r="BG108" s="247">
        <f>IF(N108="zákl. přenesená",J108,0)</f>
        <v>0</v>
      </c>
      <c r="BH108" s="247">
        <f>IF(N108="sníž. přenesená",J108,0)</f>
        <v>0</v>
      </c>
      <c r="BI108" s="247">
        <f>IF(N108="nulová",J108,0)</f>
        <v>0</v>
      </c>
      <c r="BJ108" s="24" t="s">
        <v>81</v>
      </c>
      <c r="BK108" s="247">
        <f>ROUND(I108*H108,2)</f>
        <v>0</v>
      </c>
      <c r="BL108" s="24" t="s">
        <v>207</v>
      </c>
      <c r="BM108" s="24" t="s">
        <v>220</v>
      </c>
    </row>
    <row r="109" s="1" customFormat="1" ht="16.5" customHeight="1">
      <c r="B109" s="46"/>
      <c r="C109" s="236" t="s">
        <v>213</v>
      </c>
      <c r="D109" s="236" t="s">
        <v>202</v>
      </c>
      <c r="E109" s="237" t="s">
        <v>221</v>
      </c>
      <c r="F109" s="238" t="s">
        <v>222</v>
      </c>
      <c r="G109" s="239" t="s">
        <v>210</v>
      </c>
      <c r="H109" s="240">
        <v>560.33000000000004</v>
      </c>
      <c r="I109" s="241"/>
      <c r="J109" s="242">
        <f>ROUND(I109*H109,2)</f>
        <v>0</v>
      </c>
      <c r="K109" s="238" t="s">
        <v>206</v>
      </c>
      <c r="L109" s="72"/>
      <c r="M109" s="243" t="s">
        <v>21</v>
      </c>
      <c r="N109" s="244" t="s">
        <v>45</v>
      </c>
      <c r="O109" s="47"/>
      <c r="P109" s="245">
        <f>O109*H109</f>
        <v>0</v>
      </c>
      <c r="Q109" s="245">
        <v>0</v>
      </c>
      <c r="R109" s="245">
        <f>Q109*H109</f>
        <v>0</v>
      </c>
      <c r="S109" s="245">
        <v>0</v>
      </c>
      <c r="T109" s="246">
        <f>S109*H109</f>
        <v>0</v>
      </c>
      <c r="AR109" s="24" t="s">
        <v>207</v>
      </c>
      <c r="AT109" s="24" t="s">
        <v>202</v>
      </c>
      <c r="AU109" s="24" t="s">
        <v>83</v>
      </c>
      <c r="AY109" s="24" t="s">
        <v>200</v>
      </c>
      <c r="BE109" s="247">
        <f>IF(N109="základní",J109,0)</f>
        <v>0</v>
      </c>
      <c r="BF109" s="247">
        <f>IF(N109="snížená",J109,0)</f>
        <v>0</v>
      </c>
      <c r="BG109" s="247">
        <f>IF(N109="zákl. přenesená",J109,0)</f>
        <v>0</v>
      </c>
      <c r="BH109" s="247">
        <f>IF(N109="sníž. přenesená",J109,0)</f>
        <v>0</v>
      </c>
      <c r="BI109" s="247">
        <f>IF(N109="nulová",J109,0)</f>
        <v>0</v>
      </c>
      <c r="BJ109" s="24" t="s">
        <v>81</v>
      </c>
      <c r="BK109" s="247">
        <f>ROUND(I109*H109,2)</f>
        <v>0</v>
      </c>
      <c r="BL109" s="24" t="s">
        <v>207</v>
      </c>
      <c r="BM109" s="24" t="s">
        <v>223</v>
      </c>
    </row>
    <row r="110" s="1" customFormat="1" ht="16.5" customHeight="1">
      <c r="B110" s="46"/>
      <c r="C110" s="236" t="s">
        <v>224</v>
      </c>
      <c r="D110" s="236" t="s">
        <v>202</v>
      </c>
      <c r="E110" s="237" t="s">
        <v>225</v>
      </c>
      <c r="F110" s="238" t="s">
        <v>226</v>
      </c>
      <c r="G110" s="239" t="s">
        <v>210</v>
      </c>
      <c r="H110" s="240">
        <v>560.33000000000004</v>
      </c>
      <c r="I110" s="241"/>
      <c r="J110" s="242">
        <f>ROUND(I110*H110,2)</f>
        <v>0</v>
      </c>
      <c r="K110" s="238" t="s">
        <v>206</v>
      </c>
      <c r="L110" s="72"/>
      <c r="M110" s="243" t="s">
        <v>21</v>
      </c>
      <c r="N110" s="244" t="s">
        <v>45</v>
      </c>
      <c r="O110" s="47"/>
      <c r="P110" s="245">
        <f>O110*H110</f>
        <v>0</v>
      </c>
      <c r="Q110" s="245">
        <v>0</v>
      </c>
      <c r="R110" s="245">
        <f>Q110*H110</f>
        <v>0</v>
      </c>
      <c r="S110" s="245">
        <v>0</v>
      </c>
      <c r="T110" s="246">
        <f>S110*H110</f>
        <v>0</v>
      </c>
      <c r="AR110" s="24" t="s">
        <v>207</v>
      </c>
      <c r="AT110" s="24" t="s">
        <v>202</v>
      </c>
      <c r="AU110" s="24" t="s">
        <v>83</v>
      </c>
      <c r="AY110" s="24" t="s">
        <v>200</v>
      </c>
      <c r="BE110" s="247">
        <f>IF(N110="základní",J110,0)</f>
        <v>0</v>
      </c>
      <c r="BF110" s="247">
        <f>IF(N110="snížená",J110,0)</f>
        <v>0</v>
      </c>
      <c r="BG110" s="247">
        <f>IF(N110="zákl. přenesená",J110,0)</f>
        <v>0</v>
      </c>
      <c r="BH110" s="247">
        <f>IF(N110="sníž. přenesená",J110,0)</f>
        <v>0</v>
      </c>
      <c r="BI110" s="247">
        <f>IF(N110="nulová",J110,0)</f>
        <v>0</v>
      </c>
      <c r="BJ110" s="24" t="s">
        <v>81</v>
      </c>
      <c r="BK110" s="247">
        <f>ROUND(I110*H110,2)</f>
        <v>0</v>
      </c>
      <c r="BL110" s="24" t="s">
        <v>207</v>
      </c>
      <c r="BM110" s="24" t="s">
        <v>227</v>
      </c>
    </row>
    <row r="111" s="1" customFormat="1" ht="25.5" customHeight="1">
      <c r="B111" s="46"/>
      <c r="C111" s="236" t="s">
        <v>216</v>
      </c>
      <c r="D111" s="236" t="s">
        <v>202</v>
      </c>
      <c r="E111" s="237" t="s">
        <v>228</v>
      </c>
      <c r="F111" s="238" t="s">
        <v>229</v>
      </c>
      <c r="G111" s="239" t="s">
        <v>210</v>
      </c>
      <c r="H111" s="240">
        <v>243.61000000000001</v>
      </c>
      <c r="I111" s="241"/>
      <c r="J111" s="242">
        <f>ROUND(I111*H111,2)</f>
        <v>0</v>
      </c>
      <c r="K111" s="238" t="s">
        <v>206</v>
      </c>
      <c r="L111" s="72"/>
      <c r="M111" s="243" t="s">
        <v>21</v>
      </c>
      <c r="N111" s="244" t="s">
        <v>45</v>
      </c>
      <c r="O111" s="47"/>
      <c r="P111" s="245">
        <f>O111*H111</f>
        <v>0</v>
      </c>
      <c r="Q111" s="245">
        <v>0</v>
      </c>
      <c r="R111" s="245">
        <f>Q111*H111</f>
        <v>0</v>
      </c>
      <c r="S111" s="245">
        <v>0</v>
      </c>
      <c r="T111" s="246">
        <f>S111*H111</f>
        <v>0</v>
      </c>
      <c r="AR111" s="24" t="s">
        <v>207</v>
      </c>
      <c r="AT111" s="24" t="s">
        <v>202</v>
      </c>
      <c r="AU111" s="24" t="s">
        <v>83</v>
      </c>
      <c r="AY111" s="24" t="s">
        <v>200</v>
      </c>
      <c r="BE111" s="247">
        <f>IF(N111="základní",J111,0)</f>
        <v>0</v>
      </c>
      <c r="BF111" s="247">
        <f>IF(N111="snížená",J111,0)</f>
        <v>0</v>
      </c>
      <c r="BG111" s="247">
        <f>IF(N111="zákl. přenesená",J111,0)</f>
        <v>0</v>
      </c>
      <c r="BH111" s="247">
        <f>IF(N111="sníž. přenesená",J111,0)</f>
        <v>0</v>
      </c>
      <c r="BI111" s="247">
        <f>IF(N111="nulová",J111,0)</f>
        <v>0</v>
      </c>
      <c r="BJ111" s="24" t="s">
        <v>81</v>
      </c>
      <c r="BK111" s="247">
        <f>ROUND(I111*H111,2)</f>
        <v>0</v>
      </c>
      <c r="BL111" s="24" t="s">
        <v>207</v>
      </c>
      <c r="BM111" s="24" t="s">
        <v>230</v>
      </c>
    </row>
    <row r="112" s="1" customFormat="1" ht="16.5" customHeight="1">
      <c r="B112" s="46"/>
      <c r="C112" s="236" t="s">
        <v>231</v>
      </c>
      <c r="D112" s="236" t="s">
        <v>202</v>
      </c>
      <c r="E112" s="237" t="s">
        <v>232</v>
      </c>
      <c r="F112" s="238" t="s">
        <v>233</v>
      </c>
      <c r="G112" s="239" t="s">
        <v>205</v>
      </c>
      <c r="H112" s="240">
        <v>2751.2779999999998</v>
      </c>
      <c r="I112" s="241"/>
      <c r="J112" s="242">
        <f>ROUND(I112*H112,2)</f>
        <v>0</v>
      </c>
      <c r="K112" s="238" t="s">
        <v>206</v>
      </c>
      <c r="L112" s="72"/>
      <c r="M112" s="243" t="s">
        <v>21</v>
      </c>
      <c r="N112" s="244" t="s">
        <v>45</v>
      </c>
      <c r="O112" s="47"/>
      <c r="P112" s="245">
        <f>O112*H112</f>
        <v>0</v>
      </c>
      <c r="Q112" s="245">
        <v>0</v>
      </c>
      <c r="R112" s="245">
        <f>Q112*H112</f>
        <v>0</v>
      </c>
      <c r="S112" s="245">
        <v>0</v>
      </c>
      <c r="T112" s="246">
        <f>S112*H112</f>
        <v>0</v>
      </c>
      <c r="AR112" s="24" t="s">
        <v>207</v>
      </c>
      <c r="AT112" s="24" t="s">
        <v>202</v>
      </c>
      <c r="AU112" s="24" t="s">
        <v>83</v>
      </c>
      <c r="AY112" s="24" t="s">
        <v>200</v>
      </c>
      <c r="BE112" s="247">
        <f>IF(N112="základní",J112,0)</f>
        <v>0</v>
      </c>
      <c r="BF112" s="247">
        <f>IF(N112="snížená",J112,0)</f>
        <v>0</v>
      </c>
      <c r="BG112" s="247">
        <f>IF(N112="zákl. přenesená",J112,0)</f>
        <v>0</v>
      </c>
      <c r="BH112" s="247">
        <f>IF(N112="sníž. přenesená",J112,0)</f>
        <v>0</v>
      </c>
      <c r="BI112" s="247">
        <f>IF(N112="nulová",J112,0)</f>
        <v>0</v>
      </c>
      <c r="BJ112" s="24" t="s">
        <v>81</v>
      </c>
      <c r="BK112" s="247">
        <f>ROUND(I112*H112,2)</f>
        <v>0</v>
      </c>
      <c r="BL112" s="24" t="s">
        <v>207</v>
      </c>
      <c r="BM112" s="24" t="s">
        <v>234</v>
      </c>
    </row>
    <row r="113" s="12" customFormat="1">
      <c r="B113" s="248"/>
      <c r="C113" s="249"/>
      <c r="D113" s="250" t="s">
        <v>235</v>
      </c>
      <c r="E113" s="251" t="s">
        <v>21</v>
      </c>
      <c r="F113" s="252" t="s">
        <v>236</v>
      </c>
      <c r="G113" s="249"/>
      <c r="H113" s="253">
        <v>2751.2779999999998</v>
      </c>
      <c r="I113" s="254"/>
      <c r="J113" s="249"/>
      <c r="K113" s="249"/>
      <c r="L113" s="255"/>
      <c r="M113" s="256"/>
      <c r="N113" s="257"/>
      <c r="O113" s="257"/>
      <c r="P113" s="257"/>
      <c r="Q113" s="257"/>
      <c r="R113" s="257"/>
      <c r="S113" s="257"/>
      <c r="T113" s="258"/>
      <c r="AT113" s="259" t="s">
        <v>235</v>
      </c>
      <c r="AU113" s="259" t="s">
        <v>83</v>
      </c>
      <c r="AV113" s="12" t="s">
        <v>83</v>
      </c>
      <c r="AW113" s="12" t="s">
        <v>37</v>
      </c>
      <c r="AX113" s="12" t="s">
        <v>81</v>
      </c>
      <c r="AY113" s="259" t="s">
        <v>200</v>
      </c>
    </row>
    <row r="114" s="1" customFormat="1" ht="16.5" customHeight="1">
      <c r="B114" s="46"/>
      <c r="C114" s="236" t="s">
        <v>220</v>
      </c>
      <c r="D114" s="236" t="s">
        <v>202</v>
      </c>
      <c r="E114" s="237" t="s">
        <v>237</v>
      </c>
      <c r="F114" s="238" t="s">
        <v>238</v>
      </c>
      <c r="G114" s="239" t="s">
        <v>205</v>
      </c>
      <c r="H114" s="240">
        <v>280</v>
      </c>
      <c r="I114" s="241"/>
      <c r="J114" s="242">
        <f>ROUND(I114*H114,2)</f>
        <v>0</v>
      </c>
      <c r="K114" s="238" t="s">
        <v>206</v>
      </c>
      <c r="L114" s="72"/>
      <c r="M114" s="243" t="s">
        <v>21</v>
      </c>
      <c r="N114" s="244" t="s">
        <v>45</v>
      </c>
      <c r="O114" s="47"/>
      <c r="P114" s="245">
        <f>O114*H114</f>
        <v>0</v>
      </c>
      <c r="Q114" s="245">
        <v>0</v>
      </c>
      <c r="R114" s="245">
        <f>Q114*H114</f>
        <v>0</v>
      </c>
      <c r="S114" s="245">
        <v>0</v>
      </c>
      <c r="T114" s="246">
        <f>S114*H114</f>
        <v>0</v>
      </c>
      <c r="AR114" s="24" t="s">
        <v>207</v>
      </c>
      <c r="AT114" s="24" t="s">
        <v>202</v>
      </c>
      <c r="AU114" s="24" t="s">
        <v>83</v>
      </c>
      <c r="AY114" s="24" t="s">
        <v>200</v>
      </c>
      <c r="BE114" s="247">
        <f>IF(N114="základní",J114,0)</f>
        <v>0</v>
      </c>
      <c r="BF114" s="247">
        <f>IF(N114="snížená",J114,0)</f>
        <v>0</v>
      </c>
      <c r="BG114" s="247">
        <f>IF(N114="zákl. přenesená",J114,0)</f>
        <v>0</v>
      </c>
      <c r="BH114" s="247">
        <f>IF(N114="sníž. přenesená",J114,0)</f>
        <v>0</v>
      </c>
      <c r="BI114" s="247">
        <f>IF(N114="nulová",J114,0)</f>
        <v>0</v>
      </c>
      <c r="BJ114" s="24" t="s">
        <v>81</v>
      </c>
      <c r="BK114" s="247">
        <f>ROUND(I114*H114,2)</f>
        <v>0</v>
      </c>
      <c r="BL114" s="24" t="s">
        <v>207</v>
      </c>
      <c r="BM114" s="24" t="s">
        <v>239</v>
      </c>
    </row>
    <row r="115" s="12" customFormat="1">
      <c r="B115" s="248"/>
      <c r="C115" s="249"/>
      <c r="D115" s="250" t="s">
        <v>235</v>
      </c>
      <c r="E115" s="251" t="s">
        <v>21</v>
      </c>
      <c r="F115" s="252" t="s">
        <v>240</v>
      </c>
      <c r="G115" s="249"/>
      <c r="H115" s="253">
        <v>280</v>
      </c>
      <c r="I115" s="254"/>
      <c r="J115" s="249"/>
      <c r="K115" s="249"/>
      <c r="L115" s="255"/>
      <c r="M115" s="256"/>
      <c r="N115" s="257"/>
      <c r="O115" s="257"/>
      <c r="P115" s="257"/>
      <c r="Q115" s="257"/>
      <c r="R115" s="257"/>
      <c r="S115" s="257"/>
      <c r="T115" s="258"/>
      <c r="AT115" s="259" t="s">
        <v>235</v>
      </c>
      <c r="AU115" s="259" t="s">
        <v>83</v>
      </c>
      <c r="AV115" s="12" t="s">
        <v>83</v>
      </c>
      <c r="AW115" s="12" t="s">
        <v>37</v>
      </c>
      <c r="AX115" s="12" t="s">
        <v>81</v>
      </c>
      <c r="AY115" s="259" t="s">
        <v>200</v>
      </c>
    </row>
    <row r="116" s="1" customFormat="1" ht="16.5" customHeight="1">
      <c r="B116" s="46"/>
      <c r="C116" s="236" t="s">
        <v>241</v>
      </c>
      <c r="D116" s="236" t="s">
        <v>202</v>
      </c>
      <c r="E116" s="237" t="s">
        <v>242</v>
      </c>
      <c r="F116" s="238" t="s">
        <v>243</v>
      </c>
      <c r="G116" s="239" t="s">
        <v>210</v>
      </c>
      <c r="H116" s="240">
        <v>234</v>
      </c>
      <c r="I116" s="241"/>
      <c r="J116" s="242">
        <f>ROUND(I116*H116,2)</f>
        <v>0</v>
      </c>
      <c r="K116" s="238" t="s">
        <v>206</v>
      </c>
      <c r="L116" s="72"/>
      <c r="M116" s="243" t="s">
        <v>21</v>
      </c>
      <c r="N116" s="244" t="s">
        <v>45</v>
      </c>
      <c r="O116" s="47"/>
      <c r="P116" s="245">
        <f>O116*H116</f>
        <v>0</v>
      </c>
      <c r="Q116" s="245">
        <v>0</v>
      </c>
      <c r="R116" s="245">
        <f>Q116*H116</f>
        <v>0</v>
      </c>
      <c r="S116" s="245">
        <v>0</v>
      </c>
      <c r="T116" s="246">
        <f>S116*H116</f>
        <v>0</v>
      </c>
      <c r="AR116" s="24" t="s">
        <v>207</v>
      </c>
      <c r="AT116" s="24" t="s">
        <v>202</v>
      </c>
      <c r="AU116" s="24" t="s">
        <v>83</v>
      </c>
      <c r="AY116" s="24" t="s">
        <v>200</v>
      </c>
      <c r="BE116" s="247">
        <f>IF(N116="základní",J116,0)</f>
        <v>0</v>
      </c>
      <c r="BF116" s="247">
        <f>IF(N116="snížená",J116,0)</f>
        <v>0</v>
      </c>
      <c r="BG116" s="247">
        <f>IF(N116="zákl. přenesená",J116,0)</f>
        <v>0</v>
      </c>
      <c r="BH116" s="247">
        <f>IF(N116="sníž. přenesená",J116,0)</f>
        <v>0</v>
      </c>
      <c r="BI116" s="247">
        <f>IF(N116="nulová",J116,0)</f>
        <v>0</v>
      </c>
      <c r="BJ116" s="24" t="s">
        <v>81</v>
      </c>
      <c r="BK116" s="247">
        <f>ROUND(I116*H116,2)</f>
        <v>0</v>
      </c>
      <c r="BL116" s="24" t="s">
        <v>207</v>
      </c>
      <c r="BM116" s="24" t="s">
        <v>244</v>
      </c>
    </row>
    <row r="117" s="11" customFormat="1" ht="29.88" customHeight="1">
      <c r="B117" s="220"/>
      <c r="C117" s="221"/>
      <c r="D117" s="222" t="s">
        <v>73</v>
      </c>
      <c r="E117" s="234" t="s">
        <v>245</v>
      </c>
      <c r="F117" s="234" t="s">
        <v>246</v>
      </c>
      <c r="G117" s="221"/>
      <c r="H117" s="221"/>
      <c r="I117" s="224"/>
      <c r="J117" s="235">
        <f>BK117</f>
        <v>0</v>
      </c>
      <c r="K117" s="221"/>
      <c r="L117" s="226"/>
      <c r="M117" s="227"/>
      <c r="N117" s="228"/>
      <c r="O117" s="228"/>
      <c r="P117" s="229">
        <f>SUM(P118:P130)</f>
        <v>0</v>
      </c>
      <c r="Q117" s="228"/>
      <c r="R117" s="229">
        <f>SUM(R118:R130)</f>
        <v>0</v>
      </c>
      <c r="S117" s="228"/>
      <c r="T117" s="230">
        <f>SUM(T118:T130)</f>
        <v>0</v>
      </c>
      <c r="AR117" s="231" t="s">
        <v>81</v>
      </c>
      <c r="AT117" s="232" t="s">
        <v>73</v>
      </c>
      <c r="AU117" s="232" t="s">
        <v>81</v>
      </c>
      <c r="AY117" s="231" t="s">
        <v>200</v>
      </c>
      <c r="BK117" s="233">
        <f>SUM(BK118:BK130)</f>
        <v>0</v>
      </c>
    </row>
    <row r="118" s="1" customFormat="1" ht="16.5" customHeight="1">
      <c r="B118" s="46"/>
      <c r="C118" s="236" t="s">
        <v>223</v>
      </c>
      <c r="D118" s="236" t="s">
        <v>202</v>
      </c>
      <c r="E118" s="237" t="s">
        <v>247</v>
      </c>
      <c r="F118" s="238" t="s">
        <v>248</v>
      </c>
      <c r="G118" s="239" t="s">
        <v>249</v>
      </c>
      <c r="H118" s="240">
        <v>102.09999999999999</v>
      </c>
      <c r="I118" s="241"/>
      <c r="J118" s="242">
        <f>ROUND(I118*H118,2)</f>
        <v>0</v>
      </c>
      <c r="K118" s="238" t="s">
        <v>206</v>
      </c>
      <c r="L118" s="72"/>
      <c r="M118" s="243" t="s">
        <v>21</v>
      </c>
      <c r="N118" s="244" t="s">
        <v>45</v>
      </c>
      <c r="O118" s="47"/>
      <c r="P118" s="245">
        <f>O118*H118</f>
        <v>0</v>
      </c>
      <c r="Q118" s="245">
        <v>0</v>
      </c>
      <c r="R118" s="245">
        <f>Q118*H118</f>
        <v>0</v>
      </c>
      <c r="S118" s="245">
        <v>0</v>
      </c>
      <c r="T118" s="246">
        <f>S118*H118</f>
        <v>0</v>
      </c>
      <c r="AR118" s="24" t="s">
        <v>207</v>
      </c>
      <c r="AT118" s="24" t="s">
        <v>202</v>
      </c>
      <c r="AU118" s="24" t="s">
        <v>83</v>
      </c>
      <c r="AY118" s="24" t="s">
        <v>200</v>
      </c>
      <c r="BE118" s="247">
        <f>IF(N118="základní",J118,0)</f>
        <v>0</v>
      </c>
      <c r="BF118" s="247">
        <f>IF(N118="snížená",J118,0)</f>
        <v>0</v>
      </c>
      <c r="BG118" s="247">
        <f>IF(N118="zákl. přenesená",J118,0)</f>
        <v>0</v>
      </c>
      <c r="BH118" s="247">
        <f>IF(N118="sníž. přenesená",J118,0)</f>
        <v>0</v>
      </c>
      <c r="BI118" s="247">
        <f>IF(N118="nulová",J118,0)</f>
        <v>0</v>
      </c>
      <c r="BJ118" s="24" t="s">
        <v>81</v>
      </c>
      <c r="BK118" s="247">
        <f>ROUND(I118*H118,2)</f>
        <v>0</v>
      </c>
      <c r="BL118" s="24" t="s">
        <v>207</v>
      </c>
      <c r="BM118" s="24" t="s">
        <v>250</v>
      </c>
    </row>
    <row r="119" s="12" customFormat="1">
      <c r="B119" s="248"/>
      <c r="C119" s="249"/>
      <c r="D119" s="250" t="s">
        <v>235</v>
      </c>
      <c r="E119" s="251" t="s">
        <v>21</v>
      </c>
      <c r="F119" s="252" t="s">
        <v>251</v>
      </c>
      <c r="G119" s="249"/>
      <c r="H119" s="253">
        <v>32.299999999999997</v>
      </c>
      <c r="I119" s="254"/>
      <c r="J119" s="249"/>
      <c r="K119" s="249"/>
      <c r="L119" s="255"/>
      <c r="M119" s="256"/>
      <c r="N119" s="257"/>
      <c r="O119" s="257"/>
      <c r="P119" s="257"/>
      <c r="Q119" s="257"/>
      <c r="R119" s="257"/>
      <c r="S119" s="257"/>
      <c r="T119" s="258"/>
      <c r="AT119" s="259" t="s">
        <v>235</v>
      </c>
      <c r="AU119" s="259" t="s">
        <v>83</v>
      </c>
      <c r="AV119" s="12" t="s">
        <v>83</v>
      </c>
      <c r="AW119" s="12" t="s">
        <v>37</v>
      </c>
      <c r="AX119" s="12" t="s">
        <v>74</v>
      </c>
      <c r="AY119" s="259" t="s">
        <v>200</v>
      </c>
    </row>
    <row r="120" s="12" customFormat="1">
      <c r="B120" s="248"/>
      <c r="C120" s="249"/>
      <c r="D120" s="250" t="s">
        <v>235</v>
      </c>
      <c r="E120" s="251" t="s">
        <v>21</v>
      </c>
      <c r="F120" s="252" t="s">
        <v>252</v>
      </c>
      <c r="G120" s="249"/>
      <c r="H120" s="253">
        <v>19.199999999999999</v>
      </c>
      <c r="I120" s="254"/>
      <c r="J120" s="249"/>
      <c r="K120" s="249"/>
      <c r="L120" s="255"/>
      <c r="M120" s="256"/>
      <c r="N120" s="257"/>
      <c r="O120" s="257"/>
      <c r="P120" s="257"/>
      <c r="Q120" s="257"/>
      <c r="R120" s="257"/>
      <c r="S120" s="257"/>
      <c r="T120" s="258"/>
      <c r="AT120" s="259" t="s">
        <v>235</v>
      </c>
      <c r="AU120" s="259" t="s">
        <v>83</v>
      </c>
      <c r="AV120" s="12" t="s">
        <v>83</v>
      </c>
      <c r="AW120" s="12" t="s">
        <v>37</v>
      </c>
      <c r="AX120" s="12" t="s">
        <v>74</v>
      </c>
      <c r="AY120" s="259" t="s">
        <v>200</v>
      </c>
    </row>
    <row r="121" s="12" customFormat="1">
      <c r="B121" s="248"/>
      <c r="C121" s="249"/>
      <c r="D121" s="250" t="s">
        <v>235</v>
      </c>
      <c r="E121" s="251" t="s">
        <v>21</v>
      </c>
      <c r="F121" s="252" t="s">
        <v>253</v>
      </c>
      <c r="G121" s="249"/>
      <c r="H121" s="253">
        <v>38</v>
      </c>
      <c r="I121" s="254"/>
      <c r="J121" s="249"/>
      <c r="K121" s="249"/>
      <c r="L121" s="255"/>
      <c r="M121" s="256"/>
      <c r="N121" s="257"/>
      <c r="O121" s="257"/>
      <c r="P121" s="257"/>
      <c r="Q121" s="257"/>
      <c r="R121" s="257"/>
      <c r="S121" s="257"/>
      <c r="T121" s="258"/>
      <c r="AT121" s="259" t="s">
        <v>235</v>
      </c>
      <c r="AU121" s="259" t="s">
        <v>83</v>
      </c>
      <c r="AV121" s="12" t="s">
        <v>83</v>
      </c>
      <c r="AW121" s="12" t="s">
        <v>37</v>
      </c>
      <c r="AX121" s="12" t="s">
        <v>74</v>
      </c>
      <c r="AY121" s="259" t="s">
        <v>200</v>
      </c>
    </row>
    <row r="122" s="12" customFormat="1">
      <c r="B122" s="248"/>
      <c r="C122" s="249"/>
      <c r="D122" s="250" t="s">
        <v>235</v>
      </c>
      <c r="E122" s="251" t="s">
        <v>21</v>
      </c>
      <c r="F122" s="252" t="s">
        <v>254</v>
      </c>
      <c r="G122" s="249"/>
      <c r="H122" s="253">
        <v>12.6</v>
      </c>
      <c r="I122" s="254"/>
      <c r="J122" s="249"/>
      <c r="K122" s="249"/>
      <c r="L122" s="255"/>
      <c r="M122" s="256"/>
      <c r="N122" s="257"/>
      <c r="O122" s="257"/>
      <c r="P122" s="257"/>
      <c r="Q122" s="257"/>
      <c r="R122" s="257"/>
      <c r="S122" s="257"/>
      <c r="T122" s="258"/>
      <c r="AT122" s="259" t="s">
        <v>235</v>
      </c>
      <c r="AU122" s="259" t="s">
        <v>83</v>
      </c>
      <c r="AV122" s="12" t="s">
        <v>83</v>
      </c>
      <c r="AW122" s="12" t="s">
        <v>37</v>
      </c>
      <c r="AX122" s="12" t="s">
        <v>74</v>
      </c>
      <c r="AY122" s="259" t="s">
        <v>200</v>
      </c>
    </row>
    <row r="123" s="13" customFormat="1">
      <c r="B123" s="260"/>
      <c r="C123" s="261"/>
      <c r="D123" s="250" t="s">
        <v>235</v>
      </c>
      <c r="E123" s="262" t="s">
        <v>21</v>
      </c>
      <c r="F123" s="263" t="s">
        <v>255</v>
      </c>
      <c r="G123" s="261"/>
      <c r="H123" s="264">
        <v>102.09999999999999</v>
      </c>
      <c r="I123" s="265"/>
      <c r="J123" s="261"/>
      <c r="K123" s="261"/>
      <c r="L123" s="266"/>
      <c r="M123" s="267"/>
      <c r="N123" s="268"/>
      <c r="O123" s="268"/>
      <c r="P123" s="268"/>
      <c r="Q123" s="268"/>
      <c r="R123" s="268"/>
      <c r="S123" s="268"/>
      <c r="T123" s="269"/>
      <c r="AT123" s="270" t="s">
        <v>235</v>
      </c>
      <c r="AU123" s="270" t="s">
        <v>83</v>
      </c>
      <c r="AV123" s="13" t="s">
        <v>207</v>
      </c>
      <c r="AW123" s="13" t="s">
        <v>37</v>
      </c>
      <c r="AX123" s="13" t="s">
        <v>81</v>
      </c>
      <c r="AY123" s="270" t="s">
        <v>200</v>
      </c>
    </row>
    <row r="124" s="1" customFormat="1" ht="25.5" customHeight="1">
      <c r="B124" s="46"/>
      <c r="C124" s="236" t="s">
        <v>256</v>
      </c>
      <c r="D124" s="236" t="s">
        <v>202</v>
      </c>
      <c r="E124" s="237" t="s">
        <v>257</v>
      </c>
      <c r="F124" s="238" t="s">
        <v>258</v>
      </c>
      <c r="G124" s="239" t="s">
        <v>249</v>
      </c>
      <c r="H124" s="240">
        <v>112.5</v>
      </c>
      <c r="I124" s="241"/>
      <c r="J124" s="242">
        <f>ROUND(I124*H124,2)</f>
        <v>0</v>
      </c>
      <c r="K124" s="238" t="s">
        <v>206</v>
      </c>
      <c r="L124" s="72"/>
      <c r="M124" s="243" t="s">
        <v>21</v>
      </c>
      <c r="N124" s="244" t="s">
        <v>45</v>
      </c>
      <c r="O124" s="47"/>
      <c r="P124" s="245">
        <f>O124*H124</f>
        <v>0</v>
      </c>
      <c r="Q124" s="245">
        <v>0</v>
      </c>
      <c r="R124" s="245">
        <f>Q124*H124</f>
        <v>0</v>
      </c>
      <c r="S124" s="245">
        <v>0</v>
      </c>
      <c r="T124" s="246">
        <f>S124*H124</f>
        <v>0</v>
      </c>
      <c r="AR124" s="24" t="s">
        <v>207</v>
      </c>
      <c r="AT124" s="24" t="s">
        <v>202</v>
      </c>
      <c r="AU124" s="24" t="s">
        <v>83</v>
      </c>
      <c r="AY124" s="24" t="s">
        <v>200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24" t="s">
        <v>81</v>
      </c>
      <c r="BK124" s="247">
        <f>ROUND(I124*H124,2)</f>
        <v>0</v>
      </c>
      <c r="BL124" s="24" t="s">
        <v>207</v>
      </c>
      <c r="BM124" s="24" t="s">
        <v>259</v>
      </c>
    </row>
    <row r="125" s="1" customFormat="1" ht="16.5" customHeight="1">
      <c r="B125" s="46"/>
      <c r="C125" s="271" t="s">
        <v>227</v>
      </c>
      <c r="D125" s="271" t="s">
        <v>260</v>
      </c>
      <c r="E125" s="272" t="s">
        <v>261</v>
      </c>
      <c r="F125" s="273" t="s">
        <v>262</v>
      </c>
      <c r="G125" s="274" t="s">
        <v>249</v>
      </c>
      <c r="H125" s="275">
        <v>102.09999999999999</v>
      </c>
      <c r="I125" s="276"/>
      <c r="J125" s="277">
        <f>ROUND(I125*H125,2)</f>
        <v>0</v>
      </c>
      <c r="K125" s="273" t="s">
        <v>206</v>
      </c>
      <c r="L125" s="278"/>
      <c r="M125" s="279" t="s">
        <v>21</v>
      </c>
      <c r="N125" s="280" t="s">
        <v>45</v>
      </c>
      <c r="O125" s="47"/>
      <c r="P125" s="245">
        <f>O125*H125</f>
        <v>0</v>
      </c>
      <c r="Q125" s="245">
        <v>0</v>
      </c>
      <c r="R125" s="245">
        <f>Q125*H125</f>
        <v>0</v>
      </c>
      <c r="S125" s="245">
        <v>0</v>
      </c>
      <c r="T125" s="246">
        <f>S125*H125</f>
        <v>0</v>
      </c>
      <c r="AR125" s="24" t="s">
        <v>216</v>
      </c>
      <c r="AT125" s="24" t="s">
        <v>260</v>
      </c>
      <c r="AU125" s="24" t="s">
        <v>83</v>
      </c>
      <c r="AY125" s="24" t="s">
        <v>200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24" t="s">
        <v>81</v>
      </c>
      <c r="BK125" s="247">
        <f>ROUND(I125*H125,2)</f>
        <v>0</v>
      </c>
      <c r="BL125" s="24" t="s">
        <v>207</v>
      </c>
      <c r="BM125" s="24" t="s">
        <v>263</v>
      </c>
    </row>
    <row r="126" s="1" customFormat="1" ht="16.5" customHeight="1">
      <c r="B126" s="46"/>
      <c r="C126" s="271" t="s">
        <v>227</v>
      </c>
      <c r="D126" s="271" t="s">
        <v>260</v>
      </c>
      <c r="E126" s="272" t="s">
        <v>264</v>
      </c>
      <c r="F126" s="273" t="s">
        <v>265</v>
      </c>
      <c r="G126" s="274" t="s">
        <v>249</v>
      </c>
      <c r="H126" s="275">
        <v>10.4</v>
      </c>
      <c r="I126" s="276"/>
      <c r="J126" s="277">
        <f>ROUND(I126*H126,2)</f>
        <v>0</v>
      </c>
      <c r="K126" s="273" t="s">
        <v>266</v>
      </c>
      <c r="L126" s="278"/>
      <c r="M126" s="279" t="s">
        <v>21</v>
      </c>
      <c r="N126" s="280" t="s">
        <v>45</v>
      </c>
      <c r="O126" s="47"/>
      <c r="P126" s="245">
        <f>O126*H126</f>
        <v>0</v>
      </c>
      <c r="Q126" s="245">
        <v>0</v>
      </c>
      <c r="R126" s="245">
        <f>Q126*H126</f>
        <v>0</v>
      </c>
      <c r="S126" s="245">
        <v>0</v>
      </c>
      <c r="T126" s="246">
        <f>S126*H126</f>
        <v>0</v>
      </c>
      <c r="AR126" s="24" t="s">
        <v>216</v>
      </c>
      <c r="AT126" s="24" t="s">
        <v>260</v>
      </c>
      <c r="AU126" s="24" t="s">
        <v>83</v>
      </c>
      <c r="AY126" s="24" t="s">
        <v>200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24" t="s">
        <v>81</v>
      </c>
      <c r="BK126" s="247">
        <f>ROUND(I126*H126,2)</f>
        <v>0</v>
      </c>
      <c r="BL126" s="24" t="s">
        <v>207</v>
      </c>
      <c r="BM126" s="24" t="s">
        <v>267</v>
      </c>
    </row>
    <row r="127" s="1" customFormat="1" ht="16.5" customHeight="1">
      <c r="B127" s="46"/>
      <c r="C127" s="236" t="s">
        <v>10</v>
      </c>
      <c r="D127" s="236" t="s">
        <v>202</v>
      </c>
      <c r="E127" s="237" t="s">
        <v>268</v>
      </c>
      <c r="F127" s="238" t="s">
        <v>269</v>
      </c>
      <c r="G127" s="239" t="s">
        <v>205</v>
      </c>
      <c r="H127" s="240">
        <v>37.125</v>
      </c>
      <c r="I127" s="241"/>
      <c r="J127" s="242">
        <f>ROUND(I127*H127,2)</f>
        <v>0</v>
      </c>
      <c r="K127" s="238" t="s">
        <v>206</v>
      </c>
      <c r="L127" s="72"/>
      <c r="M127" s="243" t="s">
        <v>21</v>
      </c>
      <c r="N127" s="244" t="s">
        <v>45</v>
      </c>
      <c r="O127" s="47"/>
      <c r="P127" s="245">
        <f>O127*H127</f>
        <v>0</v>
      </c>
      <c r="Q127" s="245">
        <v>0</v>
      </c>
      <c r="R127" s="245">
        <f>Q127*H127</f>
        <v>0</v>
      </c>
      <c r="S127" s="245">
        <v>0</v>
      </c>
      <c r="T127" s="246">
        <f>S127*H127</f>
        <v>0</v>
      </c>
      <c r="AR127" s="24" t="s">
        <v>207</v>
      </c>
      <c r="AT127" s="24" t="s">
        <v>202</v>
      </c>
      <c r="AU127" s="24" t="s">
        <v>83</v>
      </c>
      <c r="AY127" s="24" t="s">
        <v>200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24" t="s">
        <v>81</v>
      </c>
      <c r="BK127" s="247">
        <f>ROUND(I127*H127,2)</f>
        <v>0</v>
      </c>
      <c r="BL127" s="24" t="s">
        <v>207</v>
      </c>
      <c r="BM127" s="24" t="s">
        <v>270</v>
      </c>
    </row>
    <row r="128" s="12" customFormat="1">
      <c r="B128" s="248"/>
      <c r="C128" s="249"/>
      <c r="D128" s="250" t="s">
        <v>235</v>
      </c>
      <c r="E128" s="251" t="s">
        <v>21</v>
      </c>
      <c r="F128" s="252" t="s">
        <v>271</v>
      </c>
      <c r="G128" s="249"/>
      <c r="H128" s="253">
        <v>37.125</v>
      </c>
      <c r="I128" s="254"/>
      <c r="J128" s="249"/>
      <c r="K128" s="249"/>
      <c r="L128" s="255"/>
      <c r="M128" s="256"/>
      <c r="N128" s="257"/>
      <c r="O128" s="257"/>
      <c r="P128" s="257"/>
      <c r="Q128" s="257"/>
      <c r="R128" s="257"/>
      <c r="S128" s="257"/>
      <c r="T128" s="258"/>
      <c r="AT128" s="259" t="s">
        <v>235</v>
      </c>
      <c r="AU128" s="259" t="s">
        <v>83</v>
      </c>
      <c r="AV128" s="12" t="s">
        <v>83</v>
      </c>
      <c r="AW128" s="12" t="s">
        <v>37</v>
      </c>
      <c r="AX128" s="12" t="s">
        <v>74</v>
      </c>
      <c r="AY128" s="259" t="s">
        <v>200</v>
      </c>
    </row>
    <row r="129" s="13" customFormat="1">
      <c r="B129" s="260"/>
      <c r="C129" s="261"/>
      <c r="D129" s="250" t="s">
        <v>235</v>
      </c>
      <c r="E129" s="262" t="s">
        <v>21</v>
      </c>
      <c r="F129" s="263" t="s">
        <v>255</v>
      </c>
      <c r="G129" s="261"/>
      <c r="H129" s="264">
        <v>37.125</v>
      </c>
      <c r="I129" s="265"/>
      <c r="J129" s="261"/>
      <c r="K129" s="261"/>
      <c r="L129" s="266"/>
      <c r="M129" s="267"/>
      <c r="N129" s="268"/>
      <c r="O129" s="268"/>
      <c r="P129" s="268"/>
      <c r="Q129" s="268"/>
      <c r="R129" s="268"/>
      <c r="S129" s="268"/>
      <c r="T129" s="269"/>
      <c r="AT129" s="270" t="s">
        <v>235</v>
      </c>
      <c r="AU129" s="270" t="s">
        <v>83</v>
      </c>
      <c r="AV129" s="13" t="s">
        <v>207</v>
      </c>
      <c r="AW129" s="13" t="s">
        <v>37</v>
      </c>
      <c r="AX129" s="13" t="s">
        <v>81</v>
      </c>
      <c r="AY129" s="270" t="s">
        <v>200</v>
      </c>
    </row>
    <row r="130" s="1" customFormat="1" ht="16.5" customHeight="1">
      <c r="B130" s="46"/>
      <c r="C130" s="236" t="s">
        <v>230</v>
      </c>
      <c r="D130" s="236" t="s">
        <v>202</v>
      </c>
      <c r="E130" s="237" t="s">
        <v>272</v>
      </c>
      <c r="F130" s="238" t="s">
        <v>273</v>
      </c>
      <c r="G130" s="239" t="s">
        <v>274</v>
      </c>
      <c r="H130" s="240">
        <v>60.814</v>
      </c>
      <c r="I130" s="241"/>
      <c r="J130" s="242">
        <f>ROUND(I130*H130,2)</f>
        <v>0</v>
      </c>
      <c r="K130" s="238" t="s">
        <v>206</v>
      </c>
      <c r="L130" s="72"/>
      <c r="M130" s="243" t="s">
        <v>21</v>
      </c>
      <c r="N130" s="244" t="s">
        <v>45</v>
      </c>
      <c r="O130" s="47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AR130" s="24" t="s">
        <v>207</v>
      </c>
      <c r="AT130" s="24" t="s">
        <v>202</v>
      </c>
      <c r="AU130" s="24" t="s">
        <v>83</v>
      </c>
      <c r="AY130" s="24" t="s">
        <v>200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24" t="s">
        <v>81</v>
      </c>
      <c r="BK130" s="247">
        <f>ROUND(I130*H130,2)</f>
        <v>0</v>
      </c>
      <c r="BL130" s="24" t="s">
        <v>207</v>
      </c>
      <c r="BM130" s="24" t="s">
        <v>275</v>
      </c>
    </row>
    <row r="131" s="11" customFormat="1" ht="29.88" customHeight="1">
      <c r="B131" s="220"/>
      <c r="C131" s="221"/>
      <c r="D131" s="222" t="s">
        <v>73</v>
      </c>
      <c r="E131" s="234" t="s">
        <v>276</v>
      </c>
      <c r="F131" s="234" t="s">
        <v>277</v>
      </c>
      <c r="G131" s="221"/>
      <c r="H131" s="221"/>
      <c r="I131" s="224"/>
      <c r="J131" s="235">
        <f>BK131</f>
        <v>0</v>
      </c>
      <c r="K131" s="221"/>
      <c r="L131" s="226"/>
      <c r="M131" s="227"/>
      <c r="N131" s="228"/>
      <c r="O131" s="228"/>
      <c r="P131" s="229">
        <f>SUM(P132:P138)</f>
        <v>0</v>
      </c>
      <c r="Q131" s="228"/>
      <c r="R131" s="229">
        <f>SUM(R132:R138)</f>
        <v>0</v>
      </c>
      <c r="S131" s="228"/>
      <c r="T131" s="230">
        <f>SUM(T132:T138)</f>
        <v>0</v>
      </c>
      <c r="AR131" s="231" t="s">
        <v>81</v>
      </c>
      <c r="AT131" s="232" t="s">
        <v>73</v>
      </c>
      <c r="AU131" s="232" t="s">
        <v>81</v>
      </c>
      <c r="AY131" s="231" t="s">
        <v>200</v>
      </c>
      <c r="BK131" s="233">
        <f>SUM(BK132:BK138)</f>
        <v>0</v>
      </c>
    </row>
    <row r="132" s="1" customFormat="1" ht="16.5" customHeight="1">
      <c r="B132" s="46"/>
      <c r="C132" s="236" t="s">
        <v>278</v>
      </c>
      <c r="D132" s="236" t="s">
        <v>202</v>
      </c>
      <c r="E132" s="237" t="s">
        <v>279</v>
      </c>
      <c r="F132" s="238" t="s">
        <v>280</v>
      </c>
      <c r="G132" s="239" t="s">
        <v>205</v>
      </c>
      <c r="H132" s="240">
        <v>1269.5999999999999</v>
      </c>
      <c r="I132" s="241"/>
      <c r="J132" s="242">
        <f>ROUND(I132*H132,2)</f>
        <v>0</v>
      </c>
      <c r="K132" s="238" t="s">
        <v>206</v>
      </c>
      <c r="L132" s="72"/>
      <c r="M132" s="243" t="s">
        <v>21</v>
      </c>
      <c r="N132" s="244" t="s">
        <v>45</v>
      </c>
      <c r="O132" s="47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AR132" s="24" t="s">
        <v>207</v>
      </c>
      <c r="AT132" s="24" t="s">
        <v>202</v>
      </c>
      <c r="AU132" s="24" t="s">
        <v>83</v>
      </c>
      <c r="AY132" s="24" t="s">
        <v>200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24" t="s">
        <v>81</v>
      </c>
      <c r="BK132" s="247">
        <f>ROUND(I132*H132,2)</f>
        <v>0</v>
      </c>
      <c r="BL132" s="24" t="s">
        <v>207</v>
      </c>
      <c r="BM132" s="24" t="s">
        <v>281</v>
      </c>
    </row>
    <row r="133" s="12" customFormat="1">
      <c r="B133" s="248"/>
      <c r="C133" s="249"/>
      <c r="D133" s="250" t="s">
        <v>235</v>
      </c>
      <c r="E133" s="251" t="s">
        <v>21</v>
      </c>
      <c r="F133" s="252" t="s">
        <v>282</v>
      </c>
      <c r="G133" s="249"/>
      <c r="H133" s="253">
        <v>1269.5999999999999</v>
      </c>
      <c r="I133" s="254"/>
      <c r="J133" s="249"/>
      <c r="K133" s="249"/>
      <c r="L133" s="255"/>
      <c r="M133" s="256"/>
      <c r="N133" s="257"/>
      <c r="O133" s="257"/>
      <c r="P133" s="257"/>
      <c r="Q133" s="257"/>
      <c r="R133" s="257"/>
      <c r="S133" s="257"/>
      <c r="T133" s="258"/>
      <c r="AT133" s="259" t="s">
        <v>235</v>
      </c>
      <c r="AU133" s="259" t="s">
        <v>83</v>
      </c>
      <c r="AV133" s="12" t="s">
        <v>83</v>
      </c>
      <c r="AW133" s="12" t="s">
        <v>37</v>
      </c>
      <c r="AX133" s="12" t="s">
        <v>81</v>
      </c>
      <c r="AY133" s="259" t="s">
        <v>200</v>
      </c>
    </row>
    <row r="134" s="1" customFormat="1" ht="16.5" customHeight="1">
      <c r="B134" s="46"/>
      <c r="C134" s="236" t="s">
        <v>234</v>
      </c>
      <c r="D134" s="236" t="s">
        <v>202</v>
      </c>
      <c r="E134" s="237" t="s">
        <v>283</v>
      </c>
      <c r="F134" s="238" t="s">
        <v>284</v>
      </c>
      <c r="G134" s="239" t="s">
        <v>205</v>
      </c>
      <c r="H134" s="240">
        <v>1269.5999999999999</v>
      </c>
      <c r="I134" s="241"/>
      <c r="J134" s="242">
        <f>ROUND(I134*H134,2)</f>
        <v>0</v>
      </c>
      <c r="K134" s="238" t="s">
        <v>206</v>
      </c>
      <c r="L134" s="72"/>
      <c r="M134" s="243" t="s">
        <v>21</v>
      </c>
      <c r="N134" s="244" t="s">
        <v>45</v>
      </c>
      <c r="O134" s="47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AR134" s="24" t="s">
        <v>207</v>
      </c>
      <c r="AT134" s="24" t="s">
        <v>202</v>
      </c>
      <c r="AU134" s="24" t="s">
        <v>83</v>
      </c>
      <c r="AY134" s="24" t="s">
        <v>200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24" t="s">
        <v>81</v>
      </c>
      <c r="BK134" s="247">
        <f>ROUND(I134*H134,2)</f>
        <v>0</v>
      </c>
      <c r="BL134" s="24" t="s">
        <v>207</v>
      </c>
      <c r="BM134" s="24" t="s">
        <v>285</v>
      </c>
    </row>
    <row r="135" s="1" customFormat="1" ht="16.5" customHeight="1">
      <c r="B135" s="46"/>
      <c r="C135" s="236" t="s">
        <v>286</v>
      </c>
      <c r="D135" s="236" t="s">
        <v>202</v>
      </c>
      <c r="E135" s="237" t="s">
        <v>287</v>
      </c>
      <c r="F135" s="238" t="s">
        <v>288</v>
      </c>
      <c r="G135" s="239" t="s">
        <v>205</v>
      </c>
      <c r="H135" s="240">
        <v>1269.5999999999999</v>
      </c>
      <c r="I135" s="241"/>
      <c r="J135" s="242">
        <f>ROUND(I135*H135,2)</f>
        <v>0</v>
      </c>
      <c r="K135" s="238" t="s">
        <v>206</v>
      </c>
      <c r="L135" s="72"/>
      <c r="M135" s="243" t="s">
        <v>21</v>
      </c>
      <c r="N135" s="244" t="s">
        <v>45</v>
      </c>
      <c r="O135" s="47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AR135" s="24" t="s">
        <v>207</v>
      </c>
      <c r="AT135" s="24" t="s">
        <v>202</v>
      </c>
      <c r="AU135" s="24" t="s">
        <v>83</v>
      </c>
      <c r="AY135" s="24" t="s">
        <v>200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24" t="s">
        <v>81</v>
      </c>
      <c r="BK135" s="247">
        <f>ROUND(I135*H135,2)</f>
        <v>0</v>
      </c>
      <c r="BL135" s="24" t="s">
        <v>207</v>
      </c>
      <c r="BM135" s="24" t="s">
        <v>289</v>
      </c>
    </row>
    <row r="136" s="1" customFormat="1" ht="16.5" customHeight="1">
      <c r="B136" s="46"/>
      <c r="C136" s="236" t="s">
        <v>239</v>
      </c>
      <c r="D136" s="236" t="s">
        <v>202</v>
      </c>
      <c r="E136" s="237" t="s">
        <v>290</v>
      </c>
      <c r="F136" s="238" t="s">
        <v>291</v>
      </c>
      <c r="G136" s="239" t="s">
        <v>205</v>
      </c>
      <c r="H136" s="240">
        <v>1269.5999999999999</v>
      </c>
      <c r="I136" s="241"/>
      <c r="J136" s="242">
        <f>ROUND(I136*H136,2)</f>
        <v>0</v>
      </c>
      <c r="K136" s="238" t="s">
        <v>206</v>
      </c>
      <c r="L136" s="72"/>
      <c r="M136" s="243" t="s">
        <v>21</v>
      </c>
      <c r="N136" s="244" t="s">
        <v>45</v>
      </c>
      <c r="O136" s="47"/>
      <c r="P136" s="245">
        <f>O136*H136</f>
        <v>0</v>
      </c>
      <c r="Q136" s="245">
        <v>0</v>
      </c>
      <c r="R136" s="245">
        <f>Q136*H136</f>
        <v>0</v>
      </c>
      <c r="S136" s="245">
        <v>0</v>
      </c>
      <c r="T136" s="246">
        <f>S136*H136</f>
        <v>0</v>
      </c>
      <c r="AR136" s="24" t="s">
        <v>207</v>
      </c>
      <c r="AT136" s="24" t="s">
        <v>202</v>
      </c>
      <c r="AU136" s="24" t="s">
        <v>83</v>
      </c>
      <c r="AY136" s="24" t="s">
        <v>200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24" t="s">
        <v>81</v>
      </c>
      <c r="BK136" s="247">
        <f>ROUND(I136*H136,2)</f>
        <v>0</v>
      </c>
      <c r="BL136" s="24" t="s">
        <v>207</v>
      </c>
      <c r="BM136" s="24" t="s">
        <v>292</v>
      </c>
    </row>
    <row r="137" s="1" customFormat="1" ht="16.5" customHeight="1">
      <c r="B137" s="46"/>
      <c r="C137" s="236" t="s">
        <v>9</v>
      </c>
      <c r="D137" s="236" t="s">
        <v>202</v>
      </c>
      <c r="E137" s="237" t="s">
        <v>232</v>
      </c>
      <c r="F137" s="238" t="s">
        <v>233</v>
      </c>
      <c r="G137" s="239" t="s">
        <v>205</v>
      </c>
      <c r="H137" s="240">
        <v>1269.5999999999999</v>
      </c>
      <c r="I137" s="241"/>
      <c r="J137" s="242">
        <f>ROUND(I137*H137,2)</f>
        <v>0</v>
      </c>
      <c r="K137" s="238" t="s">
        <v>206</v>
      </c>
      <c r="L137" s="72"/>
      <c r="M137" s="243" t="s">
        <v>21</v>
      </c>
      <c r="N137" s="244" t="s">
        <v>45</v>
      </c>
      <c r="O137" s="47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AR137" s="24" t="s">
        <v>207</v>
      </c>
      <c r="AT137" s="24" t="s">
        <v>202</v>
      </c>
      <c r="AU137" s="24" t="s">
        <v>83</v>
      </c>
      <c r="AY137" s="24" t="s">
        <v>200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24" t="s">
        <v>81</v>
      </c>
      <c r="BK137" s="247">
        <f>ROUND(I137*H137,2)</f>
        <v>0</v>
      </c>
      <c r="BL137" s="24" t="s">
        <v>207</v>
      </c>
      <c r="BM137" s="24" t="s">
        <v>293</v>
      </c>
    </row>
    <row r="138" s="1" customFormat="1" ht="25.5" customHeight="1">
      <c r="B138" s="46"/>
      <c r="C138" s="236" t="s">
        <v>244</v>
      </c>
      <c r="D138" s="236" t="s">
        <v>202</v>
      </c>
      <c r="E138" s="237" t="s">
        <v>294</v>
      </c>
      <c r="F138" s="238" t="s">
        <v>295</v>
      </c>
      <c r="G138" s="239" t="s">
        <v>274</v>
      </c>
      <c r="H138" s="240">
        <v>957.53999999999996</v>
      </c>
      <c r="I138" s="241"/>
      <c r="J138" s="242">
        <f>ROUND(I138*H138,2)</f>
        <v>0</v>
      </c>
      <c r="K138" s="238" t="s">
        <v>206</v>
      </c>
      <c r="L138" s="72"/>
      <c r="M138" s="243" t="s">
        <v>21</v>
      </c>
      <c r="N138" s="244" t="s">
        <v>45</v>
      </c>
      <c r="O138" s="47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AR138" s="24" t="s">
        <v>207</v>
      </c>
      <c r="AT138" s="24" t="s">
        <v>202</v>
      </c>
      <c r="AU138" s="24" t="s">
        <v>83</v>
      </c>
      <c r="AY138" s="24" t="s">
        <v>200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24" t="s">
        <v>81</v>
      </c>
      <c r="BK138" s="247">
        <f>ROUND(I138*H138,2)</f>
        <v>0</v>
      </c>
      <c r="BL138" s="24" t="s">
        <v>207</v>
      </c>
      <c r="BM138" s="24" t="s">
        <v>296</v>
      </c>
    </row>
    <row r="139" s="11" customFormat="1" ht="29.88" customHeight="1">
      <c r="B139" s="220"/>
      <c r="C139" s="221"/>
      <c r="D139" s="222" t="s">
        <v>73</v>
      </c>
      <c r="E139" s="234" t="s">
        <v>297</v>
      </c>
      <c r="F139" s="234" t="s">
        <v>298</v>
      </c>
      <c r="G139" s="221"/>
      <c r="H139" s="221"/>
      <c r="I139" s="224"/>
      <c r="J139" s="235">
        <f>BK139</f>
        <v>0</v>
      </c>
      <c r="K139" s="221"/>
      <c r="L139" s="226"/>
      <c r="M139" s="227"/>
      <c r="N139" s="228"/>
      <c r="O139" s="228"/>
      <c r="P139" s="229">
        <f>SUM(P140:P145)</f>
        <v>0</v>
      </c>
      <c r="Q139" s="228"/>
      <c r="R139" s="229">
        <f>SUM(R140:R145)</f>
        <v>0</v>
      </c>
      <c r="S139" s="228"/>
      <c r="T139" s="230">
        <f>SUM(T140:T145)</f>
        <v>0</v>
      </c>
      <c r="AR139" s="231" t="s">
        <v>81</v>
      </c>
      <c r="AT139" s="232" t="s">
        <v>73</v>
      </c>
      <c r="AU139" s="232" t="s">
        <v>81</v>
      </c>
      <c r="AY139" s="231" t="s">
        <v>200</v>
      </c>
      <c r="BK139" s="233">
        <f>SUM(BK140:BK145)</f>
        <v>0</v>
      </c>
    </row>
    <row r="140" s="1" customFormat="1" ht="16.5" customHeight="1">
      <c r="B140" s="46"/>
      <c r="C140" s="236" t="s">
        <v>299</v>
      </c>
      <c r="D140" s="236" t="s">
        <v>202</v>
      </c>
      <c r="E140" s="237" t="s">
        <v>300</v>
      </c>
      <c r="F140" s="238" t="s">
        <v>301</v>
      </c>
      <c r="G140" s="239" t="s">
        <v>205</v>
      </c>
      <c r="H140" s="240">
        <v>662.47000000000003</v>
      </c>
      <c r="I140" s="241"/>
      <c r="J140" s="242">
        <f>ROUND(I140*H140,2)</f>
        <v>0</v>
      </c>
      <c r="K140" s="238" t="s">
        <v>206</v>
      </c>
      <c r="L140" s="72"/>
      <c r="M140" s="243" t="s">
        <v>21</v>
      </c>
      <c r="N140" s="244" t="s">
        <v>45</v>
      </c>
      <c r="O140" s="47"/>
      <c r="P140" s="245">
        <f>O140*H140</f>
        <v>0</v>
      </c>
      <c r="Q140" s="245">
        <v>0</v>
      </c>
      <c r="R140" s="245">
        <f>Q140*H140</f>
        <v>0</v>
      </c>
      <c r="S140" s="245">
        <v>0</v>
      </c>
      <c r="T140" s="246">
        <f>S140*H140</f>
        <v>0</v>
      </c>
      <c r="AR140" s="24" t="s">
        <v>207</v>
      </c>
      <c r="AT140" s="24" t="s">
        <v>202</v>
      </c>
      <c r="AU140" s="24" t="s">
        <v>83</v>
      </c>
      <c r="AY140" s="24" t="s">
        <v>200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24" t="s">
        <v>81</v>
      </c>
      <c r="BK140" s="247">
        <f>ROUND(I140*H140,2)</f>
        <v>0</v>
      </c>
      <c r="BL140" s="24" t="s">
        <v>207</v>
      </c>
      <c r="BM140" s="24" t="s">
        <v>302</v>
      </c>
    </row>
    <row r="141" s="12" customFormat="1">
      <c r="B141" s="248"/>
      <c r="C141" s="249"/>
      <c r="D141" s="250" t="s">
        <v>235</v>
      </c>
      <c r="E141" s="251" t="s">
        <v>21</v>
      </c>
      <c r="F141" s="252" t="s">
        <v>303</v>
      </c>
      <c r="G141" s="249"/>
      <c r="H141" s="253">
        <v>662.47000000000003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AT141" s="259" t="s">
        <v>235</v>
      </c>
      <c r="AU141" s="259" t="s">
        <v>83</v>
      </c>
      <c r="AV141" s="12" t="s">
        <v>83</v>
      </c>
      <c r="AW141" s="12" t="s">
        <v>37</v>
      </c>
      <c r="AX141" s="12" t="s">
        <v>81</v>
      </c>
      <c r="AY141" s="259" t="s">
        <v>200</v>
      </c>
    </row>
    <row r="142" s="1" customFormat="1" ht="16.5" customHeight="1">
      <c r="B142" s="46"/>
      <c r="C142" s="236" t="s">
        <v>250</v>
      </c>
      <c r="D142" s="236" t="s">
        <v>202</v>
      </c>
      <c r="E142" s="237" t="s">
        <v>304</v>
      </c>
      <c r="F142" s="238" t="s">
        <v>305</v>
      </c>
      <c r="G142" s="239" t="s">
        <v>205</v>
      </c>
      <c r="H142" s="240">
        <v>662.47000000000003</v>
      </c>
      <c r="I142" s="241"/>
      <c r="J142" s="242">
        <f>ROUND(I142*H142,2)</f>
        <v>0</v>
      </c>
      <c r="K142" s="238" t="s">
        <v>206</v>
      </c>
      <c r="L142" s="72"/>
      <c r="M142" s="243" t="s">
        <v>21</v>
      </c>
      <c r="N142" s="244" t="s">
        <v>45</v>
      </c>
      <c r="O142" s="47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AR142" s="24" t="s">
        <v>207</v>
      </c>
      <c r="AT142" s="24" t="s">
        <v>202</v>
      </c>
      <c r="AU142" s="24" t="s">
        <v>83</v>
      </c>
      <c r="AY142" s="24" t="s">
        <v>200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24" t="s">
        <v>81</v>
      </c>
      <c r="BK142" s="247">
        <f>ROUND(I142*H142,2)</f>
        <v>0</v>
      </c>
      <c r="BL142" s="24" t="s">
        <v>207</v>
      </c>
      <c r="BM142" s="24" t="s">
        <v>306</v>
      </c>
    </row>
    <row r="143" s="1" customFormat="1" ht="16.5" customHeight="1">
      <c r="B143" s="46"/>
      <c r="C143" s="236" t="s">
        <v>307</v>
      </c>
      <c r="D143" s="236" t="s">
        <v>202</v>
      </c>
      <c r="E143" s="237" t="s">
        <v>308</v>
      </c>
      <c r="F143" s="238" t="s">
        <v>309</v>
      </c>
      <c r="G143" s="239" t="s">
        <v>205</v>
      </c>
      <c r="H143" s="240">
        <v>662.47000000000003</v>
      </c>
      <c r="I143" s="241"/>
      <c r="J143" s="242">
        <f>ROUND(I143*H143,2)</f>
        <v>0</v>
      </c>
      <c r="K143" s="238" t="s">
        <v>206</v>
      </c>
      <c r="L143" s="72"/>
      <c r="M143" s="243" t="s">
        <v>21</v>
      </c>
      <c r="N143" s="244" t="s">
        <v>45</v>
      </c>
      <c r="O143" s="47"/>
      <c r="P143" s="245">
        <f>O143*H143</f>
        <v>0</v>
      </c>
      <c r="Q143" s="245">
        <v>0</v>
      </c>
      <c r="R143" s="245">
        <f>Q143*H143</f>
        <v>0</v>
      </c>
      <c r="S143" s="245">
        <v>0</v>
      </c>
      <c r="T143" s="246">
        <f>S143*H143</f>
        <v>0</v>
      </c>
      <c r="AR143" s="24" t="s">
        <v>207</v>
      </c>
      <c r="AT143" s="24" t="s">
        <v>202</v>
      </c>
      <c r="AU143" s="24" t="s">
        <v>83</v>
      </c>
      <c r="AY143" s="24" t="s">
        <v>200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24" t="s">
        <v>81</v>
      </c>
      <c r="BK143" s="247">
        <f>ROUND(I143*H143,2)</f>
        <v>0</v>
      </c>
      <c r="BL143" s="24" t="s">
        <v>207</v>
      </c>
      <c r="BM143" s="24" t="s">
        <v>310</v>
      </c>
    </row>
    <row r="144" s="1" customFormat="1" ht="16.5" customHeight="1">
      <c r="B144" s="46"/>
      <c r="C144" s="236" t="s">
        <v>259</v>
      </c>
      <c r="D144" s="236" t="s">
        <v>202</v>
      </c>
      <c r="E144" s="237" t="s">
        <v>232</v>
      </c>
      <c r="F144" s="238" t="s">
        <v>233</v>
      </c>
      <c r="G144" s="239" t="s">
        <v>205</v>
      </c>
      <c r="H144" s="240">
        <v>662.47000000000003</v>
      </c>
      <c r="I144" s="241"/>
      <c r="J144" s="242">
        <f>ROUND(I144*H144,2)</f>
        <v>0</v>
      </c>
      <c r="K144" s="238" t="s">
        <v>206</v>
      </c>
      <c r="L144" s="72"/>
      <c r="M144" s="243" t="s">
        <v>21</v>
      </c>
      <c r="N144" s="244" t="s">
        <v>45</v>
      </c>
      <c r="O144" s="47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AR144" s="24" t="s">
        <v>207</v>
      </c>
      <c r="AT144" s="24" t="s">
        <v>202</v>
      </c>
      <c r="AU144" s="24" t="s">
        <v>83</v>
      </c>
      <c r="AY144" s="24" t="s">
        <v>200</v>
      </c>
      <c r="BE144" s="247">
        <f>IF(N144="základní",J144,0)</f>
        <v>0</v>
      </c>
      <c r="BF144" s="247">
        <f>IF(N144="snížená",J144,0)</f>
        <v>0</v>
      </c>
      <c r="BG144" s="247">
        <f>IF(N144="zákl. přenesená",J144,0)</f>
        <v>0</v>
      </c>
      <c r="BH144" s="247">
        <f>IF(N144="sníž. přenesená",J144,0)</f>
        <v>0</v>
      </c>
      <c r="BI144" s="247">
        <f>IF(N144="nulová",J144,0)</f>
        <v>0</v>
      </c>
      <c r="BJ144" s="24" t="s">
        <v>81</v>
      </c>
      <c r="BK144" s="247">
        <f>ROUND(I144*H144,2)</f>
        <v>0</v>
      </c>
      <c r="BL144" s="24" t="s">
        <v>207</v>
      </c>
      <c r="BM144" s="24" t="s">
        <v>311</v>
      </c>
    </row>
    <row r="145" s="1" customFormat="1" ht="25.5" customHeight="1">
      <c r="B145" s="46"/>
      <c r="C145" s="236" t="s">
        <v>312</v>
      </c>
      <c r="D145" s="236" t="s">
        <v>202</v>
      </c>
      <c r="E145" s="237" t="s">
        <v>294</v>
      </c>
      <c r="F145" s="238" t="s">
        <v>295</v>
      </c>
      <c r="G145" s="239" t="s">
        <v>274</v>
      </c>
      <c r="H145" s="240">
        <v>402.59699999999998</v>
      </c>
      <c r="I145" s="241"/>
      <c r="J145" s="242">
        <f>ROUND(I145*H145,2)</f>
        <v>0</v>
      </c>
      <c r="K145" s="238" t="s">
        <v>206</v>
      </c>
      <c r="L145" s="72"/>
      <c r="M145" s="243" t="s">
        <v>21</v>
      </c>
      <c r="N145" s="244" t="s">
        <v>45</v>
      </c>
      <c r="O145" s="47"/>
      <c r="P145" s="245">
        <f>O145*H145</f>
        <v>0</v>
      </c>
      <c r="Q145" s="245">
        <v>0</v>
      </c>
      <c r="R145" s="245">
        <f>Q145*H145</f>
        <v>0</v>
      </c>
      <c r="S145" s="245">
        <v>0</v>
      </c>
      <c r="T145" s="246">
        <f>S145*H145</f>
        <v>0</v>
      </c>
      <c r="AR145" s="24" t="s">
        <v>207</v>
      </c>
      <c r="AT145" s="24" t="s">
        <v>202</v>
      </c>
      <c r="AU145" s="24" t="s">
        <v>83</v>
      </c>
      <c r="AY145" s="24" t="s">
        <v>200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24" t="s">
        <v>81</v>
      </c>
      <c r="BK145" s="247">
        <f>ROUND(I145*H145,2)</f>
        <v>0</v>
      </c>
      <c r="BL145" s="24" t="s">
        <v>207</v>
      </c>
      <c r="BM145" s="24" t="s">
        <v>313</v>
      </c>
    </row>
    <row r="146" s="11" customFormat="1" ht="29.88" customHeight="1">
      <c r="B146" s="220"/>
      <c r="C146" s="221"/>
      <c r="D146" s="222" t="s">
        <v>73</v>
      </c>
      <c r="E146" s="234" t="s">
        <v>314</v>
      </c>
      <c r="F146" s="234" t="s">
        <v>315</v>
      </c>
      <c r="G146" s="221"/>
      <c r="H146" s="221"/>
      <c r="I146" s="224"/>
      <c r="J146" s="235">
        <f>BK146</f>
        <v>0</v>
      </c>
      <c r="K146" s="221"/>
      <c r="L146" s="226"/>
      <c r="M146" s="227"/>
      <c r="N146" s="228"/>
      <c r="O146" s="228"/>
      <c r="P146" s="229">
        <f>SUM(P147:P153)</f>
        <v>0</v>
      </c>
      <c r="Q146" s="228"/>
      <c r="R146" s="229">
        <f>SUM(R147:R153)</f>
        <v>0</v>
      </c>
      <c r="S146" s="228"/>
      <c r="T146" s="230">
        <f>SUM(T147:T153)</f>
        <v>0</v>
      </c>
      <c r="AR146" s="231" t="s">
        <v>81</v>
      </c>
      <c r="AT146" s="232" t="s">
        <v>73</v>
      </c>
      <c r="AU146" s="232" t="s">
        <v>81</v>
      </c>
      <c r="AY146" s="231" t="s">
        <v>200</v>
      </c>
      <c r="BK146" s="233">
        <f>SUM(BK147:BK153)</f>
        <v>0</v>
      </c>
    </row>
    <row r="147" s="1" customFormat="1" ht="25.5" customHeight="1">
      <c r="B147" s="46"/>
      <c r="C147" s="236" t="s">
        <v>263</v>
      </c>
      <c r="D147" s="236" t="s">
        <v>202</v>
      </c>
      <c r="E147" s="237" t="s">
        <v>316</v>
      </c>
      <c r="F147" s="238" t="s">
        <v>317</v>
      </c>
      <c r="G147" s="239" t="s">
        <v>205</v>
      </c>
      <c r="H147" s="240">
        <v>32.700000000000003</v>
      </c>
      <c r="I147" s="241"/>
      <c r="J147" s="242">
        <f>ROUND(I147*H147,2)</f>
        <v>0</v>
      </c>
      <c r="K147" s="238" t="s">
        <v>206</v>
      </c>
      <c r="L147" s="72"/>
      <c r="M147" s="243" t="s">
        <v>21</v>
      </c>
      <c r="N147" s="244" t="s">
        <v>45</v>
      </c>
      <c r="O147" s="47"/>
      <c r="P147" s="245">
        <f>O147*H147</f>
        <v>0</v>
      </c>
      <c r="Q147" s="245">
        <v>0</v>
      </c>
      <c r="R147" s="245">
        <f>Q147*H147</f>
        <v>0</v>
      </c>
      <c r="S147" s="245">
        <v>0</v>
      </c>
      <c r="T147" s="246">
        <f>S147*H147</f>
        <v>0</v>
      </c>
      <c r="AR147" s="24" t="s">
        <v>207</v>
      </c>
      <c r="AT147" s="24" t="s">
        <v>202</v>
      </c>
      <c r="AU147" s="24" t="s">
        <v>83</v>
      </c>
      <c r="AY147" s="24" t="s">
        <v>200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24" t="s">
        <v>81</v>
      </c>
      <c r="BK147" s="247">
        <f>ROUND(I147*H147,2)</f>
        <v>0</v>
      </c>
      <c r="BL147" s="24" t="s">
        <v>207</v>
      </c>
      <c r="BM147" s="24" t="s">
        <v>318</v>
      </c>
    </row>
    <row r="148" s="1" customFormat="1" ht="16.5" customHeight="1">
      <c r="B148" s="46"/>
      <c r="C148" s="271" t="s">
        <v>319</v>
      </c>
      <c r="D148" s="271" t="s">
        <v>260</v>
      </c>
      <c r="E148" s="272" t="s">
        <v>320</v>
      </c>
      <c r="F148" s="273" t="s">
        <v>321</v>
      </c>
      <c r="G148" s="274" t="s">
        <v>322</v>
      </c>
      <c r="H148" s="275">
        <v>33.027000000000001</v>
      </c>
      <c r="I148" s="276"/>
      <c r="J148" s="277">
        <f>ROUND(I148*H148,2)</f>
        <v>0</v>
      </c>
      <c r="K148" s="273" t="s">
        <v>206</v>
      </c>
      <c r="L148" s="278"/>
      <c r="M148" s="279" t="s">
        <v>21</v>
      </c>
      <c r="N148" s="280" t="s">
        <v>45</v>
      </c>
      <c r="O148" s="47"/>
      <c r="P148" s="245">
        <f>O148*H148</f>
        <v>0</v>
      </c>
      <c r="Q148" s="245">
        <v>0</v>
      </c>
      <c r="R148" s="245">
        <f>Q148*H148</f>
        <v>0</v>
      </c>
      <c r="S148" s="245">
        <v>0</v>
      </c>
      <c r="T148" s="246">
        <f>S148*H148</f>
        <v>0</v>
      </c>
      <c r="AR148" s="24" t="s">
        <v>216</v>
      </c>
      <c r="AT148" s="24" t="s">
        <v>260</v>
      </c>
      <c r="AU148" s="24" t="s">
        <v>83</v>
      </c>
      <c r="AY148" s="24" t="s">
        <v>200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24" t="s">
        <v>81</v>
      </c>
      <c r="BK148" s="247">
        <f>ROUND(I148*H148,2)</f>
        <v>0</v>
      </c>
      <c r="BL148" s="24" t="s">
        <v>207</v>
      </c>
      <c r="BM148" s="24" t="s">
        <v>323</v>
      </c>
    </row>
    <row r="149" s="12" customFormat="1">
      <c r="B149" s="248"/>
      <c r="C149" s="249"/>
      <c r="D149" s="250" t="s">
        <v>235</v>
      </c>
      <c r="E149" s="251" t="s">
        <v>21</v>
      </c>
      <c r="F149" s="252" t="s">
        <v>324</v>
      </c>
      <c r="G149" s="249"/>
      <c r="H149" s="253">
        <v>33.027000000000001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AT149" s="259" t="s">
        <v>235</v>
      </c>
      <c r="AU149" s="259" t="s">
        <v>83</v>
      </c>
      <c r="AV149" s="12" t="s">
        <v>83</v>
      </c>
      <c r="AW149" s="12" t="s">
        <v>37</v>
      </c>
      <c r="AX149" s="12" t="s">
        <v>74</v>
      </c>
      <c r="AY149" s="259" t="s">
        <v>200</v>
      </c>
    </row>
    <row r="150" s="13" customFormat="1">
      <c r="B150" s="260"/>
      <c r="C150" s="261"/>
      <c r="D150" s="250" t="s">
        <v>235</v>
      </c>
      <c r="E150" s="262" t="s">
        <v>21</v>
      </c>
      <c r="F150" s="263" t="s">
        <v>255</v>
      </c>
      <c r="G150" s="261"/>
      <c r="H150" s="264">
        <v>33.027000000000001</v>
      </c>
      <c r="I150" s="265"/>
      <c r="J150" s="261"/>
      <c r="K150" s="261"/>
      <c r="L150" s="266"/>
      <c r="M150" s="267"/>
      <c r="N150" s="268"/>
      <c r="O150" s="268"/>
      <c r="P150" s="268"/>
      <c r="Q150" s="268"/>
      <c r="R150" s="268"/>
      <c r="S150" s="268"/>
      <c r="T150" s="269"/>
      <c r="AT150" s="270" t="s">
        <v>235</v>
      </c>
      <c r="AU150" s="270" t="s">
        <v>83</v>
      </c>
      <c r="AV150" s="13" t="s">
        <v>207</v>
      </c>
      <c r="AW150" s="13" t="s">
        <v>37</v>
      </c>
      <c r="AX150" s="13" t="s">
        <v>81</v>
      </c>
      <c r="AY150" s="270" t="s">
        <v>200</v>
      </c>
    </row>
    <row r="151" s="1" customFormat="1" ht="16.5" customHeight="1">
      <c r="B151" s="46"/>
      <c r="C151" s="236" t="s">
        <v>267</v>
      </c>
      <c r="D151" s="236" t="s">
        <v>202</v>
      </c>
      <c r="E151" s="237" t="s">
        <v>325</v>
      </c>
      <c r="F151" s="238" t="s">
        <v>326</v>
      </c>
      <c r="G151" s="239" t="s">
        <v>205</v>
      </c>
      <c r="H151" s="240">
        <v>32.700000000000003</v>
      </c>
      <c r="I151" s="241"/>
      <c r="J151" s="242">
        <f>ROUND(I151*H151,2)</f>
        <v>0</v>
      </c>
      <c r="K151" s="238" t="s">
        <v>206</v>
      </c>
      <c r="L151" s="72"/>
      <c r="M151" s="243" t="s">
        <v>21</v>
      </c>
      <c r="N151" s="244" t="s">
        <v>45</v>
      </c>
      <c r="O151" s="47"/>
      <c r="P151" s="245">
        <f>O151*H151</f>
        <v>0</v>
      </c>
      <c r="Q151" s="245">
        <v>0</v>
      </c>
      <c r="R151" s="245">
        <f>Q151*H151</f>
        <v>0</v>
      </c>
      <c r="S151" s="245">
        <v>0</v>
      </c>
      <c r="T151" s="246">
        <f>S151*H151</f>
        <v>0</v>
      </c>
      <c r="AR151" s="24" t="s">
        <v>207</v>
      </c>
      <c r="AT151" s="24" t="s">
        <v>202</v>
      </c>
      <c r="AU151" s="24" t="s">
        <v>83</v>
      </c>
      <c r="AY151" s="24" t="s">
        <v>200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24" t="s">
        <v>81</v>
      </c>
      <c r="BK151" s="247">
        <f>ROUND(I151*H151,2)</f>
        <v>0</v>
      </c>
      <c r="BL151" s="24" t="s">
        <v>207</v>
      </c>
      <c r="BM151" s="24" t="s">
        <v>327</v>
      </c>
    </row>
    <row r="152" s="1" customFormat="1" ht="16.5" customHeight="1">
      <c r="B152" s="46"/>
      <c r="C152" s="236" t="s">
        <v>328</v>
      </c>
      <c r="D152" s="236" t="s">
        <v>202</v>
      </c>
      <c r="E152" s="237" t="s">
        <v>232</v>
      </c>
      <c r="F152" s="238" t="s">
        <v>233</v>
      </c>
      <c r="G152" s="239" t="s">
        <v>205</v>
      </c>
      <c r="H152" s="240">
        <v>32.700000000000003</v>
      </c>
      <c r="I152" s="241"/>
      <c r="J152" s="242">
        <f>ROUND(I152*H152,2)</f>
        <v>0</v>
      </c>
      <c r="K152" s="238" t="s">
        <v>206</v>
      </c>
      <c r="L152" s="72"/>
      <c r="M152" s="243" t="s">
        <v>21</v>
      </c>
      <c r="N152" s="244" t="s">
        <v>45</v>
      </c>
      <c r="O152" s="47"/>
      <c r="P152" s="245">
        <f>O152*H152</f>
        <v>0</v>
      </c>
      <c r="Q152" s="245">
        <v>0</v>
      </c>
      <c r="R152" s="245">
        <f>Q152*H152</f>
        <v>0</v>
      </c>
      <c r="S152" s="245">
        <v>0</v>
      </c>
      <c r="T152" s="246">
        <f>S152*H152</f>
        <v>0</v>
      </c>
      <c r="AR152" s="24" t="s">
        <v>207</v>
      </c>
      <c r="AT152" s="24" t="s">
        <v>202</v>
      </c>
      <c r="AU152" s="24" t="s">
        <v>83</v>
      </c>
      <c r="AY152" s="24" t="s">
        <v>200</v>
      </c>
      <c r="BE152" s="247">
        <f>IF(N152="základní",J152,0)</f>
        <v>0</v>
      </c>
      <c r="BF152" s="247">
        <f>IF(N152="snížená",J152,0)</f>
        <v>0</v>
      </c>
      <c r="BG152" s="247">
        <f>IF(N152="zákl. přenesená",J152,0)</f>
        <v>0</v>
      </c>
      <c r="BH152" s="247">
        <f>IF(N152="sníž. přenesená",J152,0)</f>
        <v>0</v>
      </c>
      <c r="BI152" s="247">
        <f>IF(N152="nulová",J152,0)</f>
        <v>0</v>
      </c>
      <c r="BJ152" s="24" t="s">
        <v>81</v>
      </c>
      <c r="BK152" s="247">
        <f>ROUND(I152*H152,2)</f>
        <v>0</v>
      </c>
      <c r="BL152" s="24" t="s">
        <v>207</v>
      </c>
      <c r="BM152" s="24" t="s">
        <v>329</v>
      </c>
    </row>
    <row r="153" s="1" customFormat="1" ht="16.5" customHeight="1">
      <c r="B153" s="46"/>
      <c r="C153" s="236" t="s">
        <v>270</v>
      </c>
      <c r="D153" s="236" t="s">
        <v>202</v>
      </c>
      <c r="E153" s="237" t="s">
        <v>272</v>
      </c>
      <c r="F153" s="238" t="s">
        <v>273</v>
      </c>
      <c r="G153" s="239" t="s">
        <v>274</v>
      </c>
      <c r="H153" s="240">
        <v>20.341999999999999</v>
      </c>
      <c r="I153" s="241"/>
      <c r="J153" s="242">
        <f>ROUND(I153*H153,2)</f>
        <v>0</v>
      </c>
      <c r="K153" s="238" t="s">
        <v>206</v>
      </c>
      <c r="L153" s="72"/>
      <c r="M153" s="243" t="s">
        <v>21</v>
      </c>
      <c r="N153" s="244" t="s">
        <v>45</v>
      </c>
      <c r="O153" s="47"/>
      <c r="P153" s="245">
        <f>O153*H153</f>
        <v>0</v>
      </c>
      <c r="Q153" s="245">
        <v>0</v>
      </c>
      <c r="R153" s="245">
        <f>Q153*H153</f>
        <v>0</v>
      </c>
      <c r="S153" s="245">
        <v>0</v>
      </c>
      <c r="T153" s="246">
        <f>S153*H153</f>
        <v>0</v>
      </c>
      <c r="AR153" s="24" t="s">
        <v>207</v>
      </c>
      <c r="AT153" s="24" t="s">
        <v>202</v>
      </c>
      <c r="AU153" s="24" t="s">
        <v>83</v>
      </c>
      <c r="AY153" s="24" t="s">
        <v>200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24" t="s">
        <v>81</v>
      </c>
      <c r="BK153" s="247">
        <f>ROUND(I153*H153,2)</f>
        <v>0</v>
      </c>
      <c r="BL153" s="24" t="s">
        <v>207</v>
      </c>
      <c r="BM153" s="24" t="s">
        <v>330</v>
      </c>
    </row>
    <row r="154" s="11" customFormat="1" ht="29.88" customHeight="1">
      <c r="B154" s="220"/>
      <c r="C154" s="221"/>
      <c r="D154" s="222" t="s">
        <v>73</v>
      </c>
      <c r="E154" s="234" t="s">
        <v>331</v>
      </c>
      <c r="F154" s="234" t="s">
        <v>332</v>
      </c>
      <c r="G154" s="221"/>
      <c r="H154" s="221"/>
      <c r="I154" s="224"/>
      <c r="J154" s="235">
        <f>BK154</f>
        <v>0</v>
      </c>
      <c r="K154" s="221"/>
      <c r="L154" s="226"/>
      <c r="M154" s="227"/>
      <c r="N154" s="228"/>
      <c r="O154" s="228"/>
      <c r="P154" s="229">
        <f>SUM(P155:P160)</f>
        <v>0</v>
      </c>
      <c r="Q154" s="228"/>
      <c r="R154" s="229">
        <f>SUM(R155:R160)</f>
        <v>0</v>
      </c>
      <c r="S154" s="228"/>
      <c r="T154" s="230">
        <f>SUM(T155:T160)</f>
        <v>0</v>
      </c>
      <c r="AR154" s="231" t="s">
        <v>81</v>
      </c>
      <c r="AT154" s="232" t="s">
        <v>73</v>
      </c>
      <c r="AU154" s="232" t="s">
        <v>81</v>
      </c>
      <c r="AY154" s="231" t="s">
        <v>200</v>
      </c>
      <c r="BK154" s="233">
        <f>SUM(BK155:BK160)</f>
        <v>0</v>
      </c>
    </row>
    <row r="155" s="1" customFormat="1" ht="25.5" customHeight="1">
      <c r="B155" s="46"/>
      <c r="C155" s="236" t="s">
        <v>333</v>
      </c>
      <c r="D155" s="236" t="s">
        <v>202</v>
      </c>
      <c r="E155" s="237" t="s">
        <v>316</v>
      </c>
      <c r="F155" s="238" t="s">
        <v>317</v>
      </c>
      <c r="G155" s="239" t="s">
        <v>205</v>
      </c>
      <c r="H155" s="240">
        <v>682.05799999999999</v>
      </c>
      <c r="I155" s="241"/>
      <c r="J155" s="242">
        <f>ROUND(I155*H155,2)</f>
        <v>0</v>
      </c>
      <c r="K155" s="238" t="s">
        <v>206</v>
      </c>
      <c r="L155" s="72"/>
      <c r="M155" s="243" t="s">
        <v>21</v>
      </c>
      <c r="N155" s="244" t="s">
        <v>45</v>
      </c>
      <c r="O155" s="47"/>
      <c r="P155" s="245">
        <f>O155*H155</f>
        <v>0</v>
      </c>
      <c r="Q155" s="245">
        <v>0</v>
      </c>
      <c r="R155" s="245">
        <f>Q155*H155</f>
        <v>0</v>
      </c>
      <c r="S155" s="245">
        <v>0</v>
      </c>
      <c r="T155" s="246">
        <f>S155*H155</f>
        <v>0</v>
      </c>
      <c r="AR155" s="24" t="s">
        <v>207</v>
      </c>
      <c r="AT155" s="24" t="s">
        <v>202</v>
      </c>
      <c r="AU155" s="24" t="s">
        <v>83</v>
      </c>
      <c r="AY155" s="24" t="s">
        <v>200</v>
      </c>
      <c r="BE155" s="247">
        <f>IF(N155="základní",J155,0)</f>
        <v>0</v>
      </c>
      <c r="BF155" s="247">
        <f>IF(N155="snížená",J155,0)</f>
        <v>0</v>
      </c>
      <c r="BG155" s="247">
        <f>IF(N155="zákl. přenesená",J155,0)</f>
        <v>0</v>
      </c>
      <c r="BH155" s="247">
        <f>IF(N155="sníž. přenesená",J155,0)</f>
        <v>0</v>
      </c>
      <c r="BI155" s="247">
        <f>IF(N155="nulová",J155,0)</f>
        <v>0</v>
      </c>
      <c r="BJ155" s="24" t="s">
        <v>81</v>
      </c>
      <c r="BK155" s="247">
        <f>ROUND(I155*H155,2)</f>
        <v>0</v>
      </c>
      <c r="BL155" s="24" t="s">
        <v>207</v>
      </c>
      <c r="BM155" s="24" t="s">
        <v>334</v>
      </c>
    </row>
    <row r="156" s="12" customFormat="1">
      <c r="B156" s="248"/>
      <c r="C156" s="249"/>
      <c r="D156" s="250" t="s">
        <v>235</v>
      </c>
      <c r="E156" s="251" t="s">
        <v>21</v>
      </c>
      <c r="F156" s="252" t="s">
        <v>335</v>
      </c>
      <c r="G156" s="249"/>
      <c r="H156" s="253">
        <v>682.05799999999999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AT156" s="259" t="s">
        <v>235</v>
      </c>
      <c r="AU156" s="259" t="s">
        <v>83</v>
      </c>
      <c r="AV156" s="12" t="s">
        <v>83</v>
      </c>
      <c r="AW156" s="12" t="s">
        <v>37</v>
      </c>
      <c r="AX156" s="12" t="s">
        <v>81</v>
      </c>
      <c r="AY156" s="259" t="s">
        <v>200</v>
      </c>
    </row>
    <row r="157" s="1" customFormat="1" ht="16.5" customHeight="1">
      <c r="B157" s="46"/>
      <c r="C157" s="271" t="s">
        <v>275</v>
      </c>
      <c r="D157" s="271" t="s">
        <v>260</v>
      </c>
      <c r="E157" s="272" t="s">
        <v>320</v>
      </c>
      <c r="F157" s="273" t="s">
        <v>321</v>
      </c>
      <c r="G157" s="274" t="s">
        <v>322</v>
      </c>
      <c r="H157" s="275">
        <v>1879.722</v>
      </c>
      <c r="I157" s="276"/>
      <c r="J157" s="277">
        <f>ROUND(I157*H157,2)</f>
        <v>0</v>
      </c>
      <c r="K157" s="273" t="s">
        <v>206</v>
      </c>
      <c r="L157" s="278"/>
      <c r="M157" s="279" t="s">
        <v>21</v>
      </c>
      <c r="N157" s="280" t="s">
        <v>45</v>
      </c>
      <c r="O157" s="47"/>
      <c r="P157" s="245">
        <f>O157*H157</f>
        <v>0</v>
      </c>
      <c r="Q157" s="245">
        <v>0</v>
      </c>
      <c r="R157" s="245">
        <f>Q157*H157</f>
        <v>0</v>
      </c>
      <c r="S157" s="245">
        <v>0</v>
      </c>
      <c r="T157" s="246">
        <f>S157*H157</f>
        <v>0</v>
      </c>
      <c r="AR157" s="24" t="s">
        <v>216</v>
      </c>
      <c r="AT157" s="24" t="s">
        <v>260</v>
      </c>
      <c r="AU157" s="24" t="s">
        <v>83</v>
      </c>
      <c r="AY157" s="24" t="s">
        <v>200</v>
      </c>
      <c r="BE157" s="247">
        <f>IF(N157="základní",J157,0)</f>
        <v>0</v>
      </c>
      <c r="BF157" s="247">
        <f>IF(N157="snížená",J157,0)</f>
        <v>0</v>
      </c>
      <c r="BG157" s="247">
        <f>IF(N157="zákl. přenesená",J157,0)</f>
        <v>0</v>
      </c>
      <c r="BH157" s="247">
        <f>IF(N157="sníž. přenesená",J157,0)</f>
        <v>0</v>
      </c>
      <c r="BI157" s="247">
        <f>IF(N157="nulová",J157,0)</f>
        <v>0</v>
      </c>
      <c r="BJ157" s="24" t="s">
        <v>81</v>
      </c>
      <c r="BK157" s="247">
        <f>ROUND(I157*H157,2)</f>
        <v>0</v>
      </c>
      <c r="BL157" s="24" t="s">
        <v>207</v>
      </c>
      <c r="BM157" s="24" t="s">
        <v>336</v>
      </c>
    </row>
    <row r="158" s="1" customFormat="1" ht="16.5" customHeight="1">
      <c r="B158" s="46"/>
      <c r="C158" s="236" t="s">
        <v>337</v>
      </c>
      <c r="D158" s="236" t="s">
        <v>202</v>
      </c>
      <c r="E158" s="237" t="s">
        <v>325</v>
      </c>
      <c r="F158" s="238" t="s">
        <v>326</v>
      </c>
      <c r="G158" s="239" t="s">
        <v>205</v>
      </c>
      <c r="H158" s="240">
        <v>1879.722</v>
      </c>
      <c r="I158" s="241"/>
      <c r="J158" s="242">
        <f>ROUND(I158*H158,2)</f>
        <v>0</v>
      </c>
      <c r="K158" s="238" t="s">
        <v>206</v>
      </c>
      <c r="L158" s="72"/>
      <c r="M158" s="243" t="s">
        <v>21</v>
      </c>
      <c r="N158" s="244" t="s">
        <v>45</v>
      </c>
      <c r="O158" s="47"/>
      <c r="P158" s="245">
        <f>O158*H158</f>
        <v>0</v>
      </c>
      <c r="Q158" s="245">
        <v>0</v>
      </c>
      <c r="R158" s="245">
        <f>Q158*H158</f>
        <v>0</v>
      </c>
      <c r="S158" s="245">
        <v>0</v>
      </c>
      <c r="T158" s="246">
        <f>S158*H158</f>
        <v>0</v>
      </c>
      <c r="AR158" s="24" t="s">
        <v>207</v>
      </c>
      <c r="AT158" s="24" t="s">
        <v>202</v>
      </c>
      <c r="AU158" s="24" t="s">
        <v>83</v>
      </c>
      <c r="AY158" s="24" t="s">
        <v>200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24" t="s">
        <v>81</v>
      </c>
      <c r="BK158" s="247">
        <f>ROUND(I158*H158,2)</f>
        <v>0</v>
      </c>
      <c r="BL158" s="24" t="s">
        <v>207</v>
      </c>
      <c r="BM158" s="24" t="s">
        <v>338</v>
      </c>
    </row>
    <row r="159" s="1" customFormat="1" ht="16.5" customHeight="1">
      <c r="B159" s="46"/>
      <c r="C159" s="236" t="s">
        <v>281</v>
      </c>
      <c r="D159" s="236" t="s">
        <v>202</v>
      </c>
      <c r="E159" s="237" t="s">
        <v>232</v>
      </c>
      <c r="F159" s="238" t="s">
        <v>233</v>
      </c>
      <c r="G159" s="239" t="s">
        <v>205</v>
      </c>
      <c r="H159" s="240">
        <v>682.05799999999999</v>
      </c>
      <c r="I159" s="241"/>
      <c r="J159" s="242">
        <f>ROUND(I159*H159,2)</f>
        <v>0</v>
      </c>
      <c r="K159" s="238" t="s">
        <v>206</v>
      </c>
      <c r="L159" s="72"/>
      <c r="M159" s="243" t="s">
        <v>21</v>
      </c>
      <c r="N159" s="244" t="s">
        <v>45</v>
      </c>
      <c r="O159" s="47"/>
      <c r="P159" s="245">
        <f>O159*H159</f>
        <v>0</v>
      </c>
      <c r="Q159" s="245">
        <v>0</v>
      </c>
      <c r="R159" s="245">
        <f>Q159*H159</f>
        <v>0</v>
      </c>
      <c r="S159" s="245">
        <v>0</v>
      </c>
      <c r="T159" s="246">
        <f>S159*H159</f>
        <v>0</v>
      </c>
      <c r="AR159" s="24" t="s">
        <v>207</v>
      </c>
      <c r="AT159" s="24" t="s">
        <v>202</v>
      </c>
      <c r="AU159" s="24" t="s">
        <v>83</v>
      </c>
      <c r="AY159" s="24" t="s">
        <v>200</v>
      </c>
      <c r="BE159" s="247">
        <f>IF(N159="základní",J159,0)</f>
        <v>0</v>
      </c>
      <c r="BF159" s="247">
        <f>IF(N159="snížená",J159,0)</f>
        <v>0</v>
      </c>
      <c r="BG159" s="247">
        <f>IF(N159="zákl. přenesená",J159,0)</f>
        <v>0</v>
      </c>
      <c r="BH159" s="247">
        <f>IF(N159="sníž. přenesená",J159,0)</f>
        <v>0</v>
      </c>
      <c r="BI159" s="247">
        <f>IF(N159="nulová",J159,0)</f>
        <v>0</v>
      </c>
      <c r="BJ159" s="24" t="s">
        <v>81</v>
      </c>
      <c r="BK159" s="247">
        <f>ROUND(I159*H159,2)</f>
        <v>0</v>
      </c>
      <c r="BL159" s="24" t="s">
        <v>207</v>
      </c>
      <c r="BM159" s="24" t="s">
        <v>339</v>
      </c>
    </row>
    <row r="160" s="1" customFormat="1" ht="16.5" customHeight="1">
      <c r="B160" s="46"/>
      <c r="C160" s="236" t="s">
        <v>340</v>
      </c>
      <c r="D160" s="236" t="s">
        <v>202</v>
      </c>
      <c r="E160" s="237" t="s">
        <v>272</v>
      </c>
      <c r="F160" s="238" t="s">
        <v>273</v>
      </c>
      <c r="G160" s="239" t="s">
        <v>274</v>
      </c>
      <c r="H160" s="240">
        <v>424.29700000000003</v>
      </c>
      <c r="I160" s="241"/>
      <c r="J160" s="242">
        <f>ROUND(I160*H160,2)</f>
        <v>0</v>
      </c>
      <c r="K160" s="238" t="s">
        <v>206</v>
      </c>
      <c r="L160" s="72"/>
      <c r="M160" s="243" t="s">
        <v>21</v>
      </c>
      <c r="N160" s="244" t="s">
        <v>45</v>
      </c>
      <c r="O160" s="47"/>
      <c r="P160" s="245">
        <f>O160*H160</f>
        <v>0</v>
      </c>
      <c r="Q160" s="245">
        <v>0</v>
      </c>
      <c r="R160" s="245">
        <f>Q160*H160</f>
        <v>0</v>
      </c>
      <c r="S160" s="245">
        <v>0</v>
      </c>
      <c r="T160" s="246">
        <f>S160*H160</f>
        <v>0</v>
      </c>
      <c r="AR160" s="24" t="s">
        <v>207</v>
      </c>
      <c r="AT160" s="24" t="s">
        <v>202</v>
      </c>
      <c r="AU160" s="24" t="s">
        <v>83</v>
      </c>
      <c r="AY160" s="24" t="s">
        <v>200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24" t="s">
        <v>81</v>
      </c>
      <c r="BK160" s="247">
        <f>ROUND(I160*H160,2)</f>
        <v>0</v>
      </c>
      <c r="BL160" s="24" t="s">
        <v>207</v>
      </c>
      <c r="BM160" s="24" t="s">
        <v>341</v>
      </c>
    </row>
    <row r="161" s="11" customFormat="1" ht="29.88" customHeight="1">
      <c r="B161" s="220"/>
      <c r="C161" s="221"/>
      <c r="D161" s="222" t="s">
        <v>73</v>
      </c>
      <c r="E161" s="234" t="s">
        <v>342</v>
      </c>
      <c r="F161" s="234" t="s">
        <v>343</v>
      </c>
      <c r="G161" s="221"/>
      <c r="H161" s="221"/>
      <c r="I161" s="224"/>
      <c r="J161" s="235">
        <f>BK161</f>
        <v>0</v>
      </c>
      <c r="K161" s="221"/>
      <c r="L161" s="226"/>
      <c r="M161" s="227"/>
      <c r="N161" s="228"/>
      <c r="O161" s="228"/>
      <c r="P161" s="229">
        <f>SUM(P162:P169)</f>
        <v>0</v>
      </c>
      <c r="Q161" s="228"/>
      <c r="R161" s="229">
        <f>SUM(R162:R169)</f>
        <v>0</v>
      </c>
      <c r="S161" s="228"/>
      <c r="T161" s="230">
        <f>SUM(T162:T169)</f>
        <v>0</v>
      </c>
      <c r="AR161" s="231" t="s">
        <v>81</v>
      </c>
      <c r="AT161" s="232" t="s">
        <v>73</v>
      </c>
      <c r="AU161" s="232" t="s">
        <v>81</v>
      </c>
      <c r="AY161" s="231" t="s">
        <v>200</v>
      </c>
      <c r="BK161" s="233">
        <f>SUM(BK162:BK169)</f>
        <v>0</v>
      </c>
    </row>
    <row r="162" s="1" customFormat="1" ht="16.5" customHeight="1">
      <c r="B162" s="46"/>
      <c r="C162" s="236" t="s">
        <v>285</v>
      </c>
      <c r="D162" s="236" t="s">
        <v>202</v>
      </c>
      <c r="E162" s="237" t="s">
        <v>344</v>
      </c>
      <c r="F162" s="238" t="s">
        <v>345</v>
      </c>
      <c r="G162" s="239" t="s">
        <v>205</v>
      </c>
      <c r="H162" s="240">
        <v>104.45</v>
      </c>
      <c r="I162" s="241"/>
      <c r="J162" s="242">
        <f>ROUND(I162*H162,2)</f>
        <v>0</v>
      </c>
      <c r="K162" s="238" t="s">
        <v>206</v>
      </c>
      <c r="L162" s="72"/>
      <c r="M162" s="243" t="s">
        <v>21</v>
      </c>
      <c r="N162" s="244" t="s">
        <v>45</v>
      </c>
      <c r="O162" s="47"/>
      <c r="P162" s="245">
        <f>O162*H162</f>
        <v>0</v>
      </c>
      <c r="Q162" s="245">
        <v>0</v>
      </c>
      <c r="R162" s="245">
        <f>Q162*H162</f>
        <v>0</v>
      </c>
      <c r="S162" s="245">
        <v>0</v>
      </c>
      <c r="T162" s="246">
        <f>S162*H162</f>
        <v>0</v>
      </c>
      <c r="AR162" s="24" t="s">
        <v>207</v>
      </c>
      <c r="AT162" s="24" t="s">
        <v>202</v>
      </c>
      <c r="AU162" s="24" t="s">
        <v>83</v>
      </c>
      <c r="AY162" s="24" t="s">
        <v>200</v>
      </c>
      <c r="BE162" s="247">
        <f>IF(N162="základní",J162,0)</f>
        <v>0</v>
      </c>
      <c r="BF162" s="247">
        <f>IF(N162="snížená",J162,0)</f>
        <v>0</v>
      </c>
      <c r="BG162" s="247">
        <f>IF(N162="zákl. přenesená",J162,0)</f>
        <v>0</v>
      </c>
      <c r="BH162" s="247">
        <f>IF(N162="sníž. přenesená",J162,0)</f>
        <v>0</v>
      </c>
      <c r="BI162" s="247">
        <f>IF(N162="nulová",J162,0)</f>
        <v>0</v>
      </c>
      <c r="BJ162" s="24" t="s">
        <v>81</v>
      </c>
      <c r="BK162" s="247">
        <f>ROUND(I162*H162,2)</f>
        <v>0</v>
      </c>
      <c r="BL162" s="24" t="s">
        <v>207</v>
      </c>
      <c r="BM162" s="24" t="s">
        <v>346</v>
      </c>
    </row>
    <row r="163" s="12" customFormat="1">
      <c r="B163" s="248"/>
      <c r="C163" s="249"/>
      <c r="D163" s="250" t="s">
        <v>235</v>
      </c>
      <c r="E163" s="251" t="s">
        <v>21</v>
      </c>
      <c r="F163" s="252" t="s">
        <v>347</v>
      </c>
      <c r="G163" s="249"/>
      <c r="H163" s="253">
        <v>104.45</v>
      </c>
      <c r="I163" s="254"/>
      <c r="J163" s="249"/>
      <c r="K163" s="249"/>
      <c r="L163" s="255"/>
      <c r="M163" s="256"/>
      <c r="N163" s="257"/>
      <c r="O163" s="257"/>
      <c r="P163" s="257"/>
      <c r="Q163" s="257"/>
      <c r="R163" s="257"/>
      <c r="S163" s="257"/>
      <c r="T163" s="258"/>
      <c r="AT163" s="259" t="s">
        <v>235</v>
      </c>
      <c r="AU163" s="259" t="s">
        <v>83</v>
      </c>
      <c r="AV163" s="12" t="s">
        <v>83</v>
      </c>
      <c r="AW163" s="12" t="s">
        <v>37</v>
      </c>
      <c r="AX163" s="12" t="s">
        <v>81</v>
      </c>
      <c r="AY163" s="259" t="s">
        <v>200</v>
      </c>
    </row>
    <row r="164" s="1" customFormat="1" ht="16.5" customHeight="1">
      <c r="B164" s="46"/>
      <c r="C164" s="271" t="s">
        <v>348</v>
      </c>
      <c r="D164" s="271" t="s">
        <v>260</v>
      </c>
      <c r="E164" s="272" t="s">
        <v>349</v>
      </c>
      <c r="F164" s="273" t="s">
        <v>350</v>
      </c>
      <c r="G164" s="274" t="s">
        <v>274</v>
      </c>
      <c r="H164" s="275">
        <v>12.288</v>
      </c>
      <c r="I164" s="276"/>
      <c r="J164" s="277">
        <f>ROUND(I164*H164,2)</f>
        <v>0</v>
      </c>
      <c r="K164" s="273" t="s">
        <v>206</v>
      </c>
      <c r="L164" s="278"/>
      <c r="M164" s="279" t="s">
        <v>21</v>
      </c>
      <c r="N164" s="280" t="s">
        <v>45</v>
      </c>
      <c r="O164" s="47"/>
      <c r="P164" s="245">
        <f>O164*H164</f>
        <v>0</v>
      </c>
      <c r="Q164" s="245">
        <v>0</v>
      </c>
      <c r="R164" s="245">
        <f>Q164*H164</f>
        <v>0</v>
      </c>
      <c r="S164" s="245">
        <v>0</v>
      </c>
      <c r="T164" s="246">
        <f>S164*H164</f>
        <v>0</v>
      </c>
      <c r="AR164" s="24" t="s">
        <v>216</v>
      </c>
      <c r="AT164" s="24" t="s">
        <v>260</v>
      </c>
      <c r="AU164" s="24" t="s">
        <v>83</v>
      </c>
      <c r="AY164" s="24" t="s">
        <v>200</v>
      </c>
      <c r="BE164" s="247">
        <f>IF(N164="základní",J164,0)</f>
        <v>0</v>
      </c>
      <c r="BF164" s="247">
        <f>IF(N164="snížená",J164,0)</f>
        <v>0</v>
      </c>
      <c r="BG164" s="247">
        <f>IF(N164="zákl. přenesená",J164,0)</f>
        <v>0</v>
      </c>
      <c r="BH164" s="247">
        <f>IF(N164="sníž. přenesená",J164,0)</f>
        <v>0</v>
      </c>
      <c r="BI164" s="247">
        <f>IF(N164="nulová",J164,0)</f>
        <v>0</v>
      </c>
      <c r="BJ164" s="24" t="s">
        <v>81</v>
      </c>
      <c r="BK164" s="247">
        <f>ROUND(I164*H164,2)</f>
        <v>0</v>
      </c>
      <c r="BL164" s="24" t="s">
        <v>207</v>
      </c>
      <c r="BM164" s="24" t="s">
        <v>351</v>
      </c>
    </row>
    <row r="165" s="12" customFormat="1">
      <c r="B165" s="248"/>
      <c r="C165" s="249"/>
      <c r="D165" s="250" t="s">
        <v>235</v>
      </c>
      <c r="E165" s="251" t="s">
        <v>21</v>
      </c>
      <c r="F165" s="252" t="s">
        <v>352</v>
      </c>
      <c r="G165" s="249"/>
      <c r="H165" s="253">
        <v>12.288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AT165" s="259" t="s">
        <v>235</v>
      </c>
      <c r="AU165" s="259" t="s">
        <v>83</v>
      </c>
      <c r="AV165" s="12" t="s">
        <v>83</v>
      </c>
      <c r="AW165" s="12" t="s">
        <v>37</v>
      </c>
      <c r="AX165" s="12" t="s">
        <v>74</v>
      </c>
      <c r="AY165" s="259" t="s">
        <v>200</v>
      </c>
    </row>
    <row r="166" s="13" customFormat="1">
      <c r="B166" s="260"/>
      <c r="C166" s="261"/>
      <c r="D166" s="250" t="s">
        <v>235</v>
      </c>
      <c r="E166" s="262" t="s">
        <v>21</v>
      </c>
      <c r="F166" s="263" t="s">
        <v>255</v>
      </c>
      <c r="G166" s="261"/>
      <c r="H166" s="264">
        <v>12.288</v>
      </c>
      <c r="I166" s="265"/>
      <c r="J166" s="261"/>
      <c r="K166" s="261"/>
      <c r="L166" s="266"/>
      <c r="M166" s="267"/>
      <c r="N166" s="268"/>
      <c r="O166" s="268"/>
      <c r="P166" s="268"/>
      <c r="Q166" s="268"/>
      <c r="R166" s="268"/>
      <c r="S166" s="268"/>
      <c r="T166" s="269"/>
      <c r="AT166" s="270" t="s">
        <v>235</v>
      </c>
      <c r="AU166" s="270" t="s">
        <v>83</v>
      </c>
      <c r="AV166" s="13" t="s">
        <v>207</v>
      </c>
      <c r="AW166" s="13" t="s">
        <v>37</v>
      </c>
      <c r="AX166" s="13" t="s">
        <v>81</v>
      </c>
      <c r="AY166" s="270" t="s">
        <v>200</v>
      </c>
    </row>
    <row r="167" s="1" customFormat="1" ht="16.5" customHeight="1">
      <c r="B167" s="46"/>
      <c r="C167" s="236" t="s">
        <v>289</v>
      </c>
      <c r="D167" s="236" t="s">
        <v>202</v>
      </c>
      <c r="E167" s="237" t="s">
        <v>325</v>
      </c>
      <c r="F167" s="238" t="s">
        <v>326</v>
      </c>
      <c r="G167" s="239" t="s">
        <v>205</v>
      </c>
      <c r="H167" s="240">
        <v>104.45</v>
      </c>
      <c r="I167" s="241"/>
      <c r="J167" s="242">
        <f>ROUND(I167*H167,2)</f>
        <v>0</v>
      </c>
      <c r="K167" s="238" t="s">
        <v>206</v>
      </c>
      <c r="L167" s="72"/>
      <c r="M167" s="243" t="s">
        <v>21</v>
      </c>
      <c r="N167" s="244" t="s">
        <v>45</v>
      </c>
      <c r="O167" s="47"/>
      <c r="P167" s="245">
        <f>O167*H167</f>
        <v>0</v>
      </c>
      <c r="Q167" s="245">
        <v>0</v>
      </c>
      <c r="R167" s="245">
        <f>Q167*H167</f>
        <v>0</v>
      </c>
      <c r="S167" s="245">
        <v>0</v>
      </c>
      <c r="T167" s="246">
        <f>S167*H167</f>
        <v>0</v>
      </c>
      <c r="AR167" s="24" t="s">
        <v>207</v>
      </c>
      <c r="AT167" s="24" t="s">
        <v>202</v>
      </c>
      <c r="AU167" s="24" t="s">
        <v>83</v>
      </c>
      <c r="AY167" s="24" t="s">
        <v>200</v>
      </c>
      <c r="BE167" s="247">
        <f>IF(N167="základní",J167,0)</f>
        <v>0</v>
      </c>
      <c r="BF167" s="247">
        <f>IF(N167="snížená",J167,0)</f>
        <v>0</v>
      </c>
      <c r="BG167" s="247">
        <f>IF(N167="zákl. přenesená",J167,0)</f>
        <v>0</v>
      </c>
      <c r="BH167" s="247">
        <f>IF(N167="sníž. přenesená",J167,0)</f>
        <v>0</v>
      </c>
      <c r="BI167" s="247">
        <f>IF(N167="nulová",J167,0)</f>
        <v>0</v>
      </c>
      <c r="BJ167" s="24" t="s">
        <v>81</v>
      </c>
      <c r="BK167" s="247">
        <f>ROUND(I167*H167,2)</f>
        <v>0</v>
      </c>
      <c r="BL167" s="24" t="s">
        <v>207</v>
      </c>
      <c r="BM167" s="24" t="s">
        <v>353</v>
      </c>
    </row>
    <row r="168" s="1" customFormat="1" ht="16.5" customHeight="1">
      <c r="B168" s="46"/>
      <c r="C168" s="236" t="s">
        <v>354</v>
      </c>
      <c r="D168" s="236" t="s">
        <v>202</v>
      </c>
      <c r="E168" s="237" t="s">
        <v>232</v>
      </c>
      <c r="F168" s="238" t="s">
        <v>233</v>
      </c>
      <c r="G168" s="239" t="s">
        <v>205</v>
      </c>
      <c r="H168" s="240">
        <v>104.45</v>
      </c>
      <c r="I168" s="241"/>
      <c r="J168" s="242">
        <f>ROUND(I168*H168,2)</f>
        <v>0</v>
      </c>
      <c r="K168" s="238" t="s">
        <v>206</v>
      </c>
      <c r="L168" s="72"/>
      <c r="M168" s="243" t="s">
        <v>21</v>
      </c>
      <c r="N168" s="244" t="s">
        <v>45</v>
      </c>
      <c r="O168" s="47"/>
      <c r="P168" s="245">
        <f>O168*H168</f>
        <v>0</v>
      </c>
      <c r="Q168" s="245">
        <v>0</v>
      </c>
      <c r="R168" s="245">
        <f>Q168*H168</f>
        <v>0</v>
      </c>
      <c r="S168" s="245">
        <v>0</v>
      </c>
      <c r="T168" s="246">
        <f>S168*H168</f>
        <v>0</v>
      </c>
      <c r="AR168" s="24" t="s">
        <v>207</v>
      </c>
      <c r="AT168" s="24" t="s">
        <v>202</v>
      </c>
      <c r="AU168" s="24" t="s">
        <v>83</v>
      </c>
      <c r="AY168" s="24" t="s">
        <v>200</v>
      </c>
      <c r="BE168" s="247">
        <f>IF(N168="základní",J168,0)</f>
        <v>0</v>
      </c>
      <c r="BF168" s="247">
        <f>IF(N168="snížená",J168,0)</f>
        <v>0</v>
      </c>
      <c r="BG168" s="247">
        <f>IF(N168="zákl. přenesená",J168,0)</f>
        <v>0</v>
      </c>
      <c r="BH168" s="247">
        <f>IF(N168="sníž. přenesená",J168,0)</f>
        <v>0</v>
      </c>
      <c r="BI168" s="247">
        <f>IF(N168="nulová",J168,0)</f>
        <v>0</v>
      </c>
      <c r="BJ168" s="24" t="s">
        <v>81</v>
      </c>
      <c r="BK168" s="247">
        <f>ROUND(I168*H168,2)</f>
        <v>0</v>
      </c>
      <c r="BL168" s="24" t="s">
        <v>207</v>
      </c>
      <c r="BM168" s="24" t="s">
        <v>355</v>
      </c>
    </row>
    <row r="169" s="1" customFormat="1" ht="16.5" customHeight="1">
      <c r="B169" s="46"/>
      <c r="C169" s="236" t="s">
        <v>292</v>
      </c>
      <c r="D169" s="236" t="s">
        <v>202</v>
      </c>
      <c r="E169" s="237" t="s">
        <v>272</v>
      </c>
      <c r="F169" s="238" t="s">
        <v>273</v>
      </c>
      <c r="G169" s="239" t="s">
        <v>274</v>
      </c>
      <c r="H169" s="240">
        <v>69.213999999999999</v>
      </c>
      <c r="I169" s="241"/>
      <c r="J169" s="242">
        <f>ROUND(I169*H169,2)</f>
        <v>0</v>
      </c>
      <c r="K169" s="238" t="s">
        <v>206</v>
      </c>
      <c r="L169" s="72"/>
      <c r="M169" s="243" t="s">
        <v>21</v>
      </c>
      <c r="N169" s="244" t="s">
        <v>45</v>
      </c>
      <c r="O169" s="47"/>
      <c r="P169" s="245">
        <f>O169*H169</f>
        <v>0</v>
      </c>
      <c r="Q169" s="245">
        <v>0</v>
      </c>
      <c r="R169" s="245">
        <f>Q169*H169</f>
        <v>0</v>
      </c>
      <c r="S169" s="245">
        <v>0</v>
      </c>
      <c r="T169" s="246">
        <f>S169*H169</f>
        <v>0</v>
      </c>
      <c r="AR169" s="24" t="s">
        <v>207</v>
      </c>
      <c r="AT169" s="24" t="s">
        <v>202</v>
      </c>
      <c r="AU169" s="24" t="s">
        <v>83</v>
      </c>
      <c r="AY169" s="24" t="s">
        <v>200</v>
      </c>
      <c r="BE169" s="247">
        <f>IF(N169="základní",J169,0)</f>
        <v>0</v>
      </c>
      <c r="BF169" s="247">
        <f>IF(N169="snížená",J169,0)</f>
        <v>0</v>
      </c>
      <c r="BG169" s="247">
        <f>IF(N169="zákl. přenesená",J169,0)</f>
        <v>0</v>
      </c>
      <c r="BH169" s="247">
        <f>IF(N169="sníž. přenesená",J169,0)</f>
        <v>0</v>
      </c>
      <c r="BI169" s="247">
        <f>IF(N169="nulová",J169,0)</f>
        <v>0</v>
      </c>
      <c r="BJ169" s="24" t="s">
        <v>81</v>
      </c>
      <c r="BK169" s="247">
        <f>ROUND(I169*H169,2)</f>
        <v>0</v>
      </c>
      <c r="BL169" s="24" t="s">
        <v>207</v>
      </c>
      <c r="BM169" s="24" t="s">
        <v>356</v>
      </c>
    </row>
    <row r="170" s="11" customFormat="1" ht="29.88" customHeight="1">
      <c r="B170" s="220"/>
      <c r="C170" s="221"/>
      <c r="D170" s="222" t="s">
        <v>73</v>
      </c>
      <c r="E170" s="234" t="s">
        <v>357</v>
      </c>
      <c r="F170" s="234" t="s">
        <v>358</v>
      </c>
      <c r="G170" s="221"/>
      <c r="H170" s="221"/>
      <c r="I170" s="224"/>
      <c r="J170" s="235">
        <f>BK170</f>
        <v>0</v>
      </c>
      <c r="K170" s="221"/>
      <c r="L170" s="226"/>
      <c r="M170" s="227"/>
      <c r="N170" s="228"/>
      <c r="O170" s="228"/>
      <c r="P170" s="229">
        <f>SUM(P171:P175)</f>
        <v>0</v>
      </c>
      <c r="Q170" s="228"/>
      <c r="R170" s="229">
        <f>SUM(R171:R175)</f>
        <v>0</v>
      </c>
      <c r="S170" s="228"/>
      <c r="T170" s="230">
        <f>SUM(T171:T175)</f>
        <v>0</v>
      </c>
      <c r="AR170" s="231" t="s">
        <v>81</v>
      </c>
      <c r="AT170" s="232" t="s">
        <v>73</v>
      </c>
      <c r="AU170" s="232" t="s">
        <v>81</v>
      </c>
      <c r="AY170" s="231" t="s">
        <v>200</v>
      </c>
      <c r="BK170" s="233">
        <f>SUM(BK171:BK175)</f>
        <v>0</v>
      </c>
    </row>
    <row r="171" s="1" customFormat="1" ht="16.5" customHeight="1">
      <c r="B171" s="46"/>
      <c r="C171" s="236" t="s">
        <v>245</v>
      </c>
      <c r="D171" s="236" t="s">
        <v>202</v>
      </c>
      <c r="E171" s="237" t="s">
        <v>359</v>
      </c>
      <c r="F171" s="238" t="s">
        <v>360</v>
      </c>
      <c r="G171" s="239" t="s">
        <v>322</v>
      </c>
      <c r="H171" s="240">
        <v>18</v>
      </c>
      <c r="I171" s="241"/>
      <c r="J171" s="242">
        <f>ROUND(I171*H171,2)</f>
        <v>0</v>
      </c>
      <c r="K171" s="238" t="s">
        <v>206</v>
      </c>
      <c r="L171" s="72"/>
      <c r="M171" s="243" t="s">
        <v>21</v>
      </c>
      <c r="N171" s="244" t="s">
        <v>45</v>
      </c>
      <c r="O171" s="47"/>
      <c r="P171" s="245">
        <f>O171*H171</f>
        <v>0</v>
      </c>
      <c r="Q171" s="245">
        <v>0</v>
      </c>
      <c r="R171" s="245">
        <f>Q171*H171</f>
        <v>0</v>
      </c>
      <c r="S171" s="245">
        <v>0</v>
      </c>
      <c r="T171" s="246">
        <f>S171*H171</f>
        <v>0</v>
      </c>
      <c r="AR171" s="24" t="s">
        <v>207</v>
      </c>
      <c r="AT171" s="24" t="s">
        <v>202</v>
      </c>
      <c r="AU171" s="24" t="s">
        <v>83</v>
      </c>
      <c r="AY171" s="24" t="s">
        <v>200</v>
      </c>
      <c r="BE171" s="247">
        <f>IF(N171="základní",J171,0)</f>
        <v>0</v>
      </c>
      <c r="BF171" s="247">
        <f>IF(N171="snížená",J171,0)</f>
        <v>0</v>
      </c>
      <c r="BG171" s="247">
        <f>IF(N171="zákl. přenesená",J171,0)</f>
        <v>0</v>
      </c>
      <c r="BH171" s="247">
        <f>IF(N171="sníž. přenesená",J171,0)</f>
        <v>0</v>
      </c>
      <c r="BI171" s="247">
        <f>IF(N171="nulová",J171,0)</f>
        <v>0</v>
      </c>
      <c r="BJ171" s="24" t="s">
        <v>81</v>
      </c>
      <c r="BK171" s="247">
        <f>ROUND(I171*H171,2)</f>
        <v>0</v>
      </c>
      <c r="BL171" s="24" t="s">
        <v>207</v>
      </c>
      <c r="BM171" s="24" t="s">
        <v>361</v>
      </c>
    </row>
    <row r="172" s="1" customFormat="1" ht="25.5" customHeight="1">
      <c r="B172" s="46"/>
      <c r="C172" s="271" t="s">
        <v>293</v>
      </c>
      <c r="D172" s="271" t="s">
        <v>260</v>
      </c>
      <c r="E172" s="272" t="s">
        <v>362</v>
      </c>
      <c r="F172" s="273" t="s">
        <v>363</v>
      </c>
      <c r="G172" s="274" t="s">
        <v>322</v>
      </c>
      <c r="H172" s="275">
        <v>18</v>
      </c>
      <c r="I172" s="276"/>
      <c r="J172" s="277">
        <f>ROUND(I172*H172,2)</f>
        <v>0</v>
      </c>
      <c r="K172" s="273" t="s">
        <v>206</v>
      </c>
      <c r="L172" s="278"/>
      <c r="M172" s="279" t="s">
        <v>21</v>
      </c>
      <c r="N172" s="280" t="s">
        <v>45</v>
      </c>
      <c r="O172" s="47"/>
      <c r="P172" s="245">
        <f>O172*H172</f>
        <v>0</v>
      </c>
      <c r="Q172" s="245">
        <v>0</v>
      </c>
      <c r="R172" s="245">
        <f>Q172*H172</f>
        <v>0</v>
      </c>
      <c r="S172" s="245">
        <v>0</v>
      </c>
      <c r="T172" s="246">
        <f>S172*H172</f>
        <v>0</v>
      </c>
      <c r="AR172" s="24" t="s">
        <v>216</v>
      </c>
      <c r="AT172" s="24" t="s">
        <v>260</v>
      </c>
      <c r="AU172" s="24" t="s">
        <v>83</v>
      </c>
      <c r="AY172" s="24" t="s">
        <v>200</v>
      </c>
      <c r="BE172" s="247">
        <f>IF(N172="základní",J172,0)</f>
        <v>0</v>
      </c>
      <c r="BF172" s="247">
        <f>IF(N172="snížená",J172,0)</f>
        <v>0</v>
      </c>
      <c r="BG172" s="247">
        <f>IF(N172="zákl. přenesená",J172,0)</f>
        <v>0</v>
      </c>
      <c r="BH172" s="247">
        <f>IF(N172="sníž. přenesená",J172,0)</f>
        <v>0</v>
      </c>
      <c r="BI172" s="247">
        <f>IF(N172="nulová",J172,0)</f>
        <v>0</v>
      </c>
      <c r="BJ172" s="24" t="s">
        <v>81</v>
      </c>
      <c r="BK172" s="247">
        <f>ROUND(I172*H172,2)</f>
        <v>0</v>
      </c>
      <c r="BL172" s="24" t="s">
        <v>207</v>
      </c>
      <c r="BM172" s="24" t="s">
        <v>364</v>
      </c>
    </row>
    <row r="173" s="1" customFormat="1" ht="16.5" customHeight="1">
      <c r="B173" s="46"/>
      <c r="C173" s="236" t="s">
        <v>245</v>
      </c>
      <c r="D173" s="236" t="s">
        <v>202</v>
      </c>
      <c r="E173" s="237" t="s">
        <v>365</v>
      </c>
      <c r="F173" s="238" t="s">
        <v>366</v>
      </c>
      <c r="G173" s="239" t="s">
        <v>322</v>
      </c>
      <c r="H173" s="240">
        <v>2</v>
      </c>
      <c r="I173" s="241"/>
      <c r="J173" s="242">
        <f>ROUND(I173*H173,2)</f>
        <v>0</v>
      </c>
      <c r="K173" s="238" t="s">
        <v>206</v>
      </c>
      <c r="L173" s="72"/>
      <c r="M173" s="243" t="s">
        <v>21</v>
      </c>
      <c r="N173" s="244" t="s">
        <v>45</v>
      </c>
      <c r="O173" s="47"/>
      <c r="P173" s="245">
        <f>O173*H173</f>
        <v>0</v>
      </c>
      <c r="Q173" s="245">
        <v>0</v>
      </c>
      <c r="R173" s="245">
        <f>Q173*H173</f>
        <v>0</v>
      </c>
      <c r="S173" s="245">
        <v>0</v>
      </c>
      <c r="T173" s="246">
        <f>S173*H173</f>
        <v>0</v>
      </c>
      <c r="AR173" s="24" t="s">
        <v>207</v>
      </c>
      <c r="AT173" s="24" t="s">
        <v>202</v>
      </c>
      <c r="AU173" s="24" t="s">
        <v>83</v>
      </c>
      <c r="AY173" s="24" t="s">
        <v>200</v>
      </c>
      <c r="BE173" s="247">
        <f>IF(N173="základní",J173,0)</f>
        <v>0</v>
      </c>
      <c r="BF173" s="247">
        <f>IF(N173="snížená",J173,0)</f>
        <v>0</v>
      </c>
      <c r="BG173" s="247">
        <f>IF(N173="zákl. přenesená",J173,0)</f>
        <v>0</v>
      </c>
      <c r="BH173" s="247">
        <f>IF(N173="sníž. přenesená",J173,0)</f>
        <v>0</v>
      </c>
      <c r="BI173" s="247">
        <f>IF(N173="nulová",J173,0)</f>
        <v>0</v>
      </c>
      <c r="BJ173" s="24" t="s">
        <v>81</v>
      </c>
      <c r="BK173" s="247">
        <f>ROUND(I173*H173,2)</f>
        <v>0</v>
      </c>
      <c r="BL173" s="24" t="s">
        <v>207</v>
      </c>
      <c r="BM173" s="24" t="s">
        <v>367</v>
      </c>
    </row>
    <row r="174" s="1" customFormat="1" ht="16.5" customHeight="1">
      <c r="B174" s="46"/>
      <c r="C174" s="271" t="s">
        <v>293</v>
      </c>
      <c r="D174" s="271" t="s">
        <v>260</v>
      </c>
      <c r="E174" s="272" t="s">
        <v>368</v>
      </c>
      <c r="F174" s="273" t="s">
        <v>369</v>
      </c>
      <c r="G174" s="274" t="s">
        <v>322</v>
      </c>
      <c r="H174" s="275">
        <v>2</v>
      </c>
      <c r="I174" s="276"/>
      <c r="J174" s="277">
        <f>ROUND(I174*H174,2)</f>
        <v>0</v>
      </c>
      <c r="K174" s="273" t="s">
        <v>206</v>
      </c>
      <c r="L174" s="278"/>
      <c r="M174" s="279" t="s">
        <v>21</v>
      </c>
      <c r="N174" s="280" t="s">
        <v>45</v>
      </c>
      <c r="O174" s="47"/>
      <c r="P174" s="245">
        <f>O174*H174</f>
        <v>0</v>
      </c>
      <c r="Q174" s="245">
        <v>0</v>
      </c>
      <c r="R174" s="245">
        <f>Q174*H174</f>
        <v>0</v>
      </c>
      <c r="S174" s="245">
        <v>0</v>
      </c>
      <c r="T174" s="246">
        <f>S174*H174</f>
        <v>0</v>
      </c>
      <c r="AR174" s="24" t="s">
        <v>216</v>
      </c>
      <c r="AT174" s="24" t="s">
        <v>260</v>
      </c>
      <c r="AU174" s="24" t="s">
        <v>83</v>
      </c>
      <c r="AY174" s="24" t="s">
        <v>200</v>
      </c>
      <c r="BE174" s="247">
        <f>IF(N174="základní",J174,0)</f>
        <v>0</v>
      </c>
      <c r="BF174" s="247">
        <f>IF(N174="snížená",J174,0)</f>
        <v>0</v>
      </c>
      <c r="BG174" s="247">
        <f>IF(N174="zákl. přenesená",J174,0)</f>
        <v>0</v>
      </c>
      <c r="BH174" s="247">
        <f>IF(N174="sníž. přenesená",J174,0)</f>
        <v>0</v>
      </c>
      <c r="BI174" s="247">
        <f>IF(N174="nulová",J174,0)</f>
        <v>0</v>
      </c>
      <c r="BJ174" s="24" t="s">
        <v>81</v>
      </c>
      <c r="BK174" s="247">
        <f>ROUND(I174*H174,2)</f>
        <v>0</v>
      </c>
      <c r="BL174" s="24" t="s">
        <v>207</v>
      </c>
      <c r="BM174" s="24" t="s">
        <v>370</v>
      </c>
    </row>
    <row r="175" s="1" customFormat="1" ht="16.5" customHeight="1">
      <c r="B175" s="46"/>
      <c r="C175" s="236" t="s">
        <v>371</v>
      </c>
      <c r="D175" s="236" t="s">
        <v>202</v>
      </c>
      <c r="E175" s="237" t="s">
        <v>272</v>
      </c>
      <c r="F175" s="238" t="s">
        <v>273</v>
      </c>
      <c r="G175" s="239" t="s">
        <v>274</v>
      </c>
      <c r="H175" s="240">
        <v>11.294000000000001</v>
      </c>
      <c r="I175" s="241"/>
      <c r="J175" s="242">
        <f>ROUND(I175*H175,2)</f>
        <v>0</v>
      </c>
      <c r="K175" s="238" t="s">
        <v>206</v>
      </c>
      <c r="L175" s="72"/>
      <c r="M175" s="243" t="s">
        <v>21</v>
      </c>
      <c r="N175" s="244" t="s">
        <v>45</v>
      </c>
      <c r="O175" s="47"/>
      <c r="P175" s="245">
        <f>O175*H175</f>
        <v>0</v>
      </c>
      <c r="Q175" s="245">
        <v>0</v>
      </c>
      <c r="R175" s="245">
        <f>Q175*H175</f>
        <v>0</v>
      </c>
      <c r="S175" s="245">
        <v>0</v>
      </c>
      <c r="T175" s="246">
        <f>S175*H175</f>
        <v>0</v>
      </c>
      <c r="AR175" s="24" t="s">
        <v>207</v>
      </c>
      <c r="AT175" s="24" t="s">
        <v>202</v>
      </c>
      <c r="AU175" s="24" t="s">
        <v>83</v>
      </c>
      <c r="AY175" s="24" t="s">
        <v>200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24" t="s">
        <v>81</v>
      </c>
      <c r="BK175" s="247">
        <f>ROUND(I175*H175,2)</f>
        <v>0</v>
      </c>
      <c r="BL175" s="24" t="s">
        <v>207</v>
      </c>
      <c r="BM175" s="24" t="s">
        <v>372</v>
      </c>
    </row>
    <row r="176" s="11" customFormat="1" ht="29.88" customHeight="1">
      <c r="B176" s="220"/>
      <c r="C176" s="221"/>
      <c r="D176" s="222" t="s">
        <v>73</v>
      </c>
      <c r="E176" s="234" t="s">
        <v>373</v>
      </c>
      <c r="F176" s="234" t="s">
        <v>374</v>
      </c>
      <c r="G176" s="221"/>
      <c r="H176" s="221"/>
      <c r="I176" s="224"/>
      <c r="J176" s="235">
        <f>BK176</f>
        <v>0</v>
      </c>
      <c r="K176" s="221"/>
      <c r="L176" s="226"/>
      <c r="M176" s="227"/>
      <c r="N176" s="228"/>
      <c r="O176" s="228"/>
      <c r="P176" s="229">
        <f>SUM(P177:P178)</f>
        <v>0</v>
      </c>
      <c r="Q176" s="228"/>
      <c r="R176" s="229">
        <f>SUM(R177:R178)</f>
        <v>0</v>
      </c>
      <c r="S176" s="228"/>
      <c r="T176" s="230">
        <f>SUM(T177:T178)</f>
        <v>0</v>
      </c>
      <c r="AR176" s="231" t="s">
        <v>81</v>
      </c>
      <c r="AT176" s="232" t="s">
        <v>73</v>
      </c>
      <c r="AU176" s="232" t="s">
        <v>81</v>
      </c>
      <c r="AY176" s="231" t="s">
        <v>200</v>
      </c>
      <c r="BK176" s="233">
        <f>SUM(BK177:BK178)</f>
        <v>0</v>
      </c>
    </row>
    <row r="177" s="1" customFormat="1" ht="25.5" customHeight="1">
      <c r="B177" s="46"/>
      <c r="C177" s="236" t="s">
        <v>245</v>
      </c>
      <c r="D177" s="236" t="s">
        <v>202</v>
      </c>
      <c r="E177" s="237" t="s">
        <v>375</v>
      </c>
      <c r="F177" s="238" t="s">
        <v>376</v>
      </c>
      <c r="G177" s="239" t="s">
        <v>205</v>
      </c>
      <c r="H177" s="240">
        <v>71.299999999999997</v>
      </c>
      <c r="I177" s="241"/>
      <c r="J177" s="242">
        <f>ROUND(I177*H177,2)</f>
        <v>0</v>
      </c>
      <c r="K177" s="238" t="s">
        <v>206</v>
      </c>
      <c r="L177" s="72"/>
      <c r="M177" s="243" t="s">
        <v>21</v>
      </c>
      <c r="N177" s="244" t="s">
        <v>45</v>
      </c>
      <c r="O177" s="47"/>
      <c r="P177" s="245">
        <f>O177*H177</f>
        <v>0</v>
      </c>
      <c r="Q177" s="245">
        <v>0</v>
      </c>
      <c r="R177" s="245">
        <f>Q177*H177</f>
        <v>0</v>
      </c>
      <c r="S177" s="245">
        <v>0</v>
      </c>
      <c r="T177" s="246">
        <f>S177*H177</f>
        <v>0</v>
      </c>
      <c r="AR177" s="24" t="s">
        <v>207</v>
      </c>
      <c r="AT177" s="24" t="s">
        <v>202</v>
      </c>
      <c r="AU177" s="24" t="s">
        <v>83</v>
      </c>
      <c r="AY177" s="24" t="s">
        <v>200</v>
      </c>
      <c r="BE177" s="247">
        <f>IF(N177="základní",J177,0)</f>
        <v>0</v>
      </c>
      <c r="BF177" s="247">
        <f>IF(N177="snížená",J177,0)</f>
        <v>0</v>
      </c>
      <c r="BG177" s="247">
        <f>IF(N177="zákl. přenesená",J177,0)</f>
        <v>0</v>
      </c>
      <c r="BH177" s="247">
        <f>IF(N177="sníž. přenesená",J177,0)</f>
        <v>0</v>
      </c>
      <c r="BI177" s="247">
        <f>IF(N177="nulová",J177,0)</f>
        <v>0</v>
      </c>
      <c r="BJ177" s="24" t="s">
        <v>81</v>
      </c>
      <c r="BK177" s="247">
        <f>ROUND(I177*H177,2)</f>
        <v>0</v>
      </c>
      <c r="BL177" s="24" t="s">
        <v>207</v>
      </c>
      <c r="BM177" s="24" t="s">
        <v>377</v>
      </c>
    </row>
    <row r="178" s="1" customFormat="1" ht="16.5" customHeight="1">
      <c r="B178" s="46"/>
      <c r="C178" s="236" t="s">
        <v>371</v>
      </c>
      <c r="D178" s="236" t="s">
        <v>202</v>
      </c>
      <c r="E178" s="237" t="s">
        <v>272</v>
      </c>
      <c r="F178" s="238" t="s">
        <v>273</v>
      </c>
      <c r="G178" s="239" t="s">
        <v>274</v>
      </c>
      <c r="H178" s="240">
        <v>1.54</v>
      </c>
      <c r="I178" s="241"/>
      <c r="J178" s="242">
        <f>ROUND(I178*H178,2)</f>
        <v>0</v>
      </c>
      <c r="K178" s="238" t="s">
        <v>206</v>
      </c>
      <c r="L178" s="72"/>
      <c r="M178" s="243" t="s">
        <v>21</v>
      </c>
      <c r="N178" s="244" t="s">
        <v>45</v>
      </c>
      <c r="O178" s="47"/>
      <c r="P178" s="245">
        <f>O178*H178</f>
        <v>0</v>
      </c>
      <c r="Q178" s="245">
        <v>0</v>
      </c>
      <c r="R178" s="245">
        <f>Q178*H178</f>
        <v>0</v>
      </c>
      <c r="S178" s="245">
        <v>0</v>
      </c>
      <c r="T178" s="246">
        <f>S178*H178</f>
        <v>0</v>
      </c>
      <c r="AR178" s="24" t="s">
        <v>207</v>
      </c>
      <c r="AT178" s="24" t="s">
        <v>202</v>
      </c>
      <c r="AU178" s="24" t="s">
        <v>83</v>
      </c>
      <c r="AY178" s="24" t="s">
        <v>200</v>
      </c>
      <c r="BE178" s="247">
        <f>IF(N178="základní",J178,0)</f>
        <v>0</v>
      </c>
      <c r="BF178" s="247">
        <f>IF(N178="snížená",J178,0)</f>
        <v>0</v>
      </c>
      <c r="BG178" s="247">
        <f>IF(N178="zákl. přenesená",J178,0)</f>
        <v>0</v>
      </c>
      <c r="BH178" s="247">
        <f>IF(N178="sníž. přenesená",J178,0)</f>
        <v>0</v>
      </c>
      <c r="BI178" s="247">
        <f>IF(N178="nulová",J178,0)</f>
        <v>0</v>
      </c>
      <c r="BJ178" s="24" t="s">
        <v>81</v>
      </c>
      <c r="BK178" s="247">
        <f>ROUND(I178*H178,2)</f>
        <v>0</v>
      </c>
      <c r="BL178" s="24" t="s">
        <v>207</v>
      </c>
      <c r="BM178" s="24" t="s">
        <v>378</v>
      </c>
    </row>
    <row r="179" s="11" customFormat="1" ht="29.88" customHeight="1">
      <c r="B179" s="220"/>
      <c r="C179" s="221"/>
      <c r="D179" s="222" t="s">
        <v>73</v>
      </c>
      <c r="E179" s="234" t="s">
        <v>372</v>
      </c>
      <c r="F179" s="234" t="s">
        <v>379</v>
      </c>
      <c r="G179" s="221"/>
      <c r="H179" s="221"/>
      <c r="I179" s="224"/>
      <c r="J179" s="235">
        <f>BK179</f>
        <v>0</v>
      </c>
      <c r="K179" s="221"/>
      <c r="L179" s="226"/>
      <c r="M179" s="227"/>
      <c r="N179" s="228"/>
      <c r="O179" s="228"/>
      <c r="P179" s="229">
        <f>SUM(P180:P184)</f>
        <v>0</v>
      </c>
      <c r="Q179" s="228"/>
      <c r="R179" s="229">
        <f>SUM(R180:R184)</f>
        <v>0</v>
      </c>
      <c r="S179" s="228"/>
      <c r="T179" s="230">
        <f>SUM(T180:T184)</f>
        <v>0</v>
      </c>
      <c r="AR179" s="231" t="s">
        <v>81</v>
      </c>
      <c r="AT179" s="232" t="s">
        <v>73</v>
      </c>
      <c r="AU179" s="232" t="s">
        <v>81</v>
      </c>
      <c r="AY179" s="231" t="s">
        <v>200</v>
      </c>
      <c r="BK179" s="233">
        <f>SUM(BK180:BK184)</f>
        <v>0</v>
      </c>
    </row>
    <row r="180" s="1" customFormat="1" ht="16.5" customHeight="1">
      <c r="B180" s="46"/>
      <c r="C180" s="236" t="s">
        <v>296</v>
      </c>
      <c r="D180" s="236" t="s">
        <v>202</v>
      </c>
      <c r="E180" s="237" t="s">
        <v>380</v>
      </c>
      <c r="F180" s="238" t="s">
        <v>381</v>
      </c>
      <c r="G180" s="239" t="s">
        <v>249</v>
      </c>
      <c r="H180" s="240">
        <v>121.5</v>
      </c>
      <c r="I180" s="241"/>
      <c r="J180" s="242">
        <f>ROUND(I180*H180,2)</f>
        <v>0</v>
      </c>
      <c r="K180" s="238" t="s">
        <v>206</v>
      </c>
      <c r="L180" s="72"/>
      <c r="M180" s="243" t="s">
        <v>21</v>
      </c>
      <c r="N180" s="244" t="s">
        <v>45</v>
      </c>
      <c r="O180" s="47"/>
      <c r="P180" s="245">
        <f>O180*H180</f>
        <v>0</v>
      </c>
      <c r="Q180" s="245">
        <v>0</v>
      </c>
      <c r="R180" s="245">
        <f>Q180*H180</f>
        <v>0</v>
      </c>
      <c r="S180" s="245">
        <v>0</v>
      </c>
      <c r="T180" s="246">
        <f>S180*H180</f>
        <v>0</v>
      </c>
      <c r="AR180" s="24" t="s">
        <v>207</v>
      </c>
      <c r="AT180" s="24" t="s">
        <v>202</v>
      </c>
      <c r="AU180" s="24" t="s">
        <v>83</v>
      </c>
      <c r="AY180" s="24" t="s">
        <v>200</v>
      </c>
      <c r="BE180" s="247">
        <f>IF(N180="základní",J180,0)</f>
        <v>0</v>
      </c>
      <c r="BF180" s="247">
        <f>IF(N180="snížená",J180,0)</f>
        <v>0</v>
      </c>
      <c r="BG180" s="247">
        <f>IF(N180="zákl. přenesená",J180,0)</f>
        <v>0</v>
      </c>
      <c r="BH180" s="247">
        <f>IF(N180="sníž. přenesená",J180,0)</f>
        <v>0</v>
      </c>
      <c r="BI180" s="247">
        <f>IF(N180="nulová",J180,0)</f>
        <v>0</v>
      </c>
      <c r="BJ180" s="24" t="s">
        <v>81</v>
      </c>
      <c r="BK180" s="247">
        <f>ROUND(I180*H180,2)</f>
        <v>0</v>
      </c>
      <c r="BL180" s="24" t="s">
        <v>207</v>
      </c>
      <c r="BM180" s="24" t="s">
        <v>382</v>
      </c>
    </row>
    <row r="181" s="1" customFormat="1" ht="16.5" customHeight="1">
      <c r="B181" s="46"/>
      <c r="C181" s="236" t="s">
        <v>383</v>
      </c>
      <c r="D181" s="236" t="s">
        <v>202</v>
      </c>
      <c r="E181" s="237" t="s">
        <v>384</v>
      </c>
      <c r="F181" s="238" t="s">
        <v>385</v>
      </c>
      <c r="G181" s="239" t="s">
        <v>205</v>
      </c>
      <c r="H181" s="240">
        <v>819.21000000000004</v>
      </c>
      <c r="I181" s="241"/>
      <c r="J181" s="242">
        <f>ROUND(I181*H181,2)</f>
        <v>0</v>
      </c>
      <c r="K181" s="238" t="s">
        <v>206</v>
      </c>
      <c r="L181" s="72"/>
      <c r="M181" s="243" t="s">
        <v>21</v>
      </c>
      <c r="N181" s="244" t="s">
        <v>45</v>
      </c>
      <c r="O181" s="47"/>
      <c r="P181" s="245">
        <f>O181*H181</f>
        <v>0</v>
      </c>
      <c r="Q181" s="245">
        <v>0</v>
      </c>
      <c r="R181" s="245">
        <f>Q181*H181</f>
        <v>0</v>
      </c>
      <c r="S181" s="245">
        <v>0</v>
      </c>
      <c r="T181" s="246">
        <f>S181*H181</f>
        <v>0</v>
      </c>
      <c r="AR181" s="24" t="s">
        <v>207</v>
      </c>
      <c r="AT181" s="24" t="s">
        <v>202</v>
      </c>
      <c r="AU181" s="24" t="s">
        <v>83</v>
      </c>
      <c r="AY181" s="24" t="s">
        <v>200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24" t="s">
        <v>81</v>
      </c>
      <c r="BK181" s="247">
        <f>ROUND(I181*H181,2)</f>
        <v>0</v>
      </c>
      <c r="BL181" s="24" t="s">
        <v>207</v>
      </c>
      <c r="BM181" s="24" t="s">
        <v>386</v>
      </c>
    </row>
    <row r="182" s="12" customFormat="1">
      <c r="B182" s="248"/>
      <c r="C182" s="249"/>
      <c r="D182" s="250" t="s">
        <v>235</v>
      </c>
      <c r="E182" s="251" t="s">
        <v>21</v>
      </c>
      <c r="F182" s="252" t="s">
        <v>387</v>
      </c>
      <c r="G182" s="249"/>
      <c r="H182" s="253">
        <v>819.21000000000004</v>
      </c>
      <c r="I182" s="254"/>
      <c r="J182" s="249"/>
      <c r="K182" s="249"/>
      <c r="L182" s="255"/>
      <c r="M182" s="256"/>
      <c r="N182" s="257"/>
      <c r="O182" s="257"/>
      <c r="P182" s="257"/>
      <c r="Q182" s="257"/>
      <c r="R182" s="257"/>
      <c r="S182" s="257"/>
      <c r="T182" s="258"/>
      <c r="AT182" s="259" t="s">
        <v>235</v>
      </c>
      <c r="AU182" s="259" t="s">
        <v>83</v>
      </c>
      <c r="AV182" s="12" t="s">
        <v>83</v>
      </c>
      <c r="AW182" s="12" t="s">
        <v>37</v>
      </c>
      <c r="AX182" s="12" t="s">
        <v>81</v>
      </c>
      <c r="AY182" s="259" t="s">
        <v>200</v>
      </c>
    </row>
    <row r="183" s="1" customFormat="1" ht="16.5" customHeight="1">
      <c r="B183" s="46"/>
      <c r="C183" s="236" t="s">
        <v>383</v>
      </c>
      <c r="D183" s="236" t="s">
        <v>202</v>
      </c>
      <c r="E183" s="237" t="s">
        <v>388</v>
      </c>
      <c r="F183" s="238" t="s">
        <v>389</v>
      </c>
      <c r="G183" s="239" t="s">
        <v>210</v>
      </c>
      <c r="H183" s="240">
        <v>62</v>
      </c>
      <c r="I183" s="241"/>
      <c r="J183" s="242">
        <f>ROUND(I183*H183,2)</f>
        <v>0</v>
      </c>
      <c r="K183" s="238" t="s">
        <v>206</v>
      </c>
      <c r="L183" s="72"/>
      <c r="M183" s="243" t="s">
        <v>21</v>
      </c>
      <c r="N183" s="244" t="s">
        <v>45</v>
      </c>
      <c r="O183" s="47"/>
      <c r="P183" s="245">
        <f>O183*H183</f>
        <v>0</v>
      </c>
      <c r="Q183" s="245">
        <v>0</v>
      </c>
      <c r="R183" s="245">
        <f>Q183*H183</f>
        <v>0</v>
      </c>
      <c r="S183" s="245">
        <v>0</v>
      </c>
      <c r="T183" s="246">
        <f>S183*H183</f>
        <v>0</v>
      </c>
      <c r="AR183" s="24" t="s">
        <v>207</v>
      </c>
      <c r="AT183" s="24" t="s">
        <v>202</v>
      </c>
      <c r="AU183" s="24" t="s">
        <v>83</v>
      </c>
      <c r="AY183" s="24" t="s">
        <v>200</v>
      </c>
      <c r="BE183" s="247">
        <f>IF(N183="základní",J183,0)</f>
        <v>0</v>
      </c>
      <c r="BF183" s="247">
        <f>IF(N183="snížená",J183,0)</f>
        <v>0</v>
      </c>
      <c r="BG183" s="247">
        <f>IF(N183="zákl. přenesená",J183,0)</f>
        <v>0</v>
      </c>
      <c r="BH183" s="247">
        <f>IF(N183="sníž. přenesená",J183,0)</f>
        <v>0</v>
      </c>
      <c r="BI183" s="247">
        <f>IF(N183="nulová",J183,0)</f>
        <v>0</v>
      </c>
      <c r="BJ183" s="24" t="s">
        <v>81</v>
      </c>
      <c r="BK183" s="247">
        <f>ROUND(I183*H183,2)</f>
        <v>0</v>
      </c>
      <c r="BL183" s="24" t="s">
        <v>207</v>
      </c>
      <c r="BM183" s="24" t="s">
        <v>390</v>
      </c>
    </row>
    <row r="184" s="1" customFormat="1" ht="16.5" customHeight="1">
      <c r="B184" s="46"/>
      <c r="C184" s="236" t="s">
        <v>302</v>
      </c>
      <c r="D184" s="236" t="s">
        <v>202</v>
      </c>
      <c r="E184" s="237" t="s">
        <v>391</v>
      </c>
      <c r="F184" s="238" t="s">
        <v>392</v>
      </c>
      <c r="G184" s="239" t="s">
        <v>205</v>
      </c>
      <c r="H184" s="240">
        <v>819.20799999999997</v>
      </c>
      <c r="I184" s="241"/>
      <c r="J184" s="242">
        <f>ROUND(I184*H184,2)</f>
        <v>0</v>
      </c>
      <c r="K184" s="238" t="s">
        <v>206</v>
      </c>
      <c r="L184" s="72"/>
      <c r="M184" s="243" t="s">
        <v>21</v>
      </c>
      <c r="N184" s="244" t="s">
        <v>45</v>
      </c>
      <c r="O184" s="47"/>
      <c r="P184" s="245">
        <f>O184*H184</f>
        <v>0</v>
      </c>
      <c r="Q184" s="245">
        <v>0</v>
      </c>
      <c r="R184" s="245">
        <f>Q184*H184</f>
        <v>0</v>
      </c>
      <c r="S184" s="245">
        <v>0</v>
      </c>
      <c r="T184" s="246">
        <f>S184*H184</f>
        <v>0</v>
      </c>
      <c r="AR184" s="24" t="s">
        <v>207</v>
      </c>
      <c r="AT184" s="24" t="s">
        <v>202</v>
      </c>
      <c r="AU184" s="24" t="s">
        <v>83</v>
      </c>
      <c r="AY184" s="24" t="s">
        <v>200</v>
      </c>
      <c r="BE184" s="247">
        <f>IF(N184="základní",J184,0)</f>
        <v>0</v>
      </c>
      <c r="BF184" s="247">
        <f>IF(N184="snížená",J184,0)</f>
        <v>0</v>
      </c>
      <c r="BG184" s="247">
        <f>IF(N184="zákl. přenesená",J184,0)</f>
        <v>0</v>
      </c>
      <c r="BH184" s="247">
        <f>IF(N184="sníž. přenesená",J184,0)</f>
        <v>0</v>
      </c>
      <c r="BI184" s="247">
        <f>IF(N184="nulová",J184,0)</f>
        <v>0</v>
      </c>
      <c r="BJ184" s="24" t="s">
        <v>81</v>
      </c>
      <c r="BK184" s="247">
        <f>ROUND(I184*H184,2)</f>
        <v>0</v>
      </c>
      <c r="BL184" s="24" t="s">
        <v>207</v>
      </c>
      <c r="BM184" s="24" t="s">
        <v>393</v>
      </c>
    </row>
    <row r="185" s="11" customFormat="1" ht="29.88" customHeight="1">
      <c r="B185" s="220"/>
      <c r="C185" s="221"/>
      <c r="D185" s="222" t="s">
        <v>73</v>
      </c>
      <c r="E185" s="234" t="s">
        <v>394</v>
      </c>
      <c r="F185" s="234" t="s">
        <v>395</v>
      </c>
      <c r="G185" s="221"/>
      <c r="H185" s="221"/>
      <c r="I185" s="224"/>
      <c r="J185" s="235">
        <f>BK185</f>
        <v>0</v>
      </c>
      <c r="K185" s="221"/>
      <c r="L185" s="226"/>
      <c r="M185" s="227"/>
      <c r="N185" s="228"/>
      <c r="O185" s="228"/>
      <c r="P185" s="229">
        <f>SUM(P186:P189)</f>
        <v>0</v>
      </c>
      <c r="Q185" s="228"/>
      <c r="R185" s="229">
        <f>SUM(R186:R189)</f>
        <v>0</v>
      </c>
      <c r="S185" s="228"/>
      <c r="T185" s="230">
        <f>SUM(T186:T189)</f>
        <v>0</v>
      </c>
      <c r="AR185" s="231" t="s">
        <v>81</v>
      </c>
      <c r="AT185" s="232" t="s">
        <v>73</v>
      </c>
      <c r="AU185" s="232" t="s">
        <v>81</v>
      </c>
      <c r="AY185" s="231" t="s">
        <v>200</v>
      </c>
      <c r="BK185" s="233">
        <f>SUM(BK186:BK189)</f>
        <v>0</v>
      </c>
    </row>
    <row r="186" s="1" customFormat="1" ht="25.5" customHeight="1">
      <c r="B186" s="46"/>
      <c r="C186" s="236" t="s">
        <v>396</v>
      </c>
      <c r="D186" s="236" t="s">
        <v>202</v>
      </c>
      <c r="E186" s="237" t="s">
        <v>397</v>
      </c>
      <c r="F186" s="238" t="s">
        <v>398</v>
      </c>
      <c r="G186" s="239" t="s">
        <v>274</v>
      </c>
      <c r="H186" s="240">
        <v>391.49799999999999</v>
      </c>
      <c r="I186" s="241"/>
      <c r="J186" s="242">
        <f>ROUND(I186*H186,2)</f>
        <v>0</v>
      </c>
      <c r="K186" s="238" t="s">
        <v>206</v>
      </c>
      <c r="L186" s="72"/>
      <c r="M186" s="243" t="s">
        <v>21</v>
      </c>
      <c r="N186" s="244" t="s">
        <v>45</v>
      </c>
      <c r="O186" s="47"/>
      <c r="P186" s="245">
        <f>O186*H186</f>
        <v>0</v>
      </c>
      <c r="Q186" s="245">
        <v>0</v>
      </c>
      <c r="R186" s="245">
        <f>Q186*H186</f>
        <v>0</v>
      </c>
      <c r="S186" s="245">
        <v>0</v>
      </c>
      <c r="T186" s="246">
        <f>S186*H186</f>
        <v>0</v>
      </c>
      <c r="AR186" s="24" t="s">
        <v>207</v>
      </c>
      <c r="AT186" s="24" t="s">
        <v>202</v>
      </c>
      <c r="AU186" s="24" t="s">
        <v>83</v>
      </c>
      <c r="AY186" s="24" t="s">
        <v>200</v>
      </c>
      <c r="BE186" s="247">
        <f>IF(N186="základní",J186,0)</f>
        <v>0</v>
      </c>
      <c r="BF186" s="247">
        <f>IF(N186="snížená",J186,0)</f>
        <v>0</v>
      </c>
      <c r="BG186" s="247">
        <f>IF(N186="zákl. přenesená",J186,0)</f>
        <v>0</v>
      </c>
      <c r="BH186" s="247">
        <f>IF(N186="sníž. přenesená",J186,0)</f>
        <v>0</v>
      </c>
      <c r="BI186" s="247">
        <f>IF(N186="nulová",J186,0)</f>
        <v>0</v>
      </c>
      <c r="BJ186" s="24" t="s">
        <v>81</v>
      </c>
      <c r="BK186" s="247">
        <f>ROUND(I186*H186,2)</f>
        <v>0</v>
      </c>
      <c r="BL186" s="24" t="s">
        <v>207</v>
      </c>
      <c r="BM186" s="24" t="s">
        <v>399</v>
      </c>
    </row>
    <row r="187" s="1" customFormat="1" ht="16.5" customHeight="1">
      <c r="B187" s="46"/>
      <c r="C187" s="236" t="s">
        <v>306</v>
      </c>
      <c r="D187" s="236" t="s">
        <v>202</v>
      </c>
      <c r="E187" s="237" t="s">
        <v>400</v>
      </c>
      <c r="F187" s="238" t="s">
        <v>401</v>
      </c>
      <c r="G187" s="239" t="s">
        <v>274</v>
      </c>
      <c r="H187" s="240">
        <v>391.49799999999999</v>
      </c>
      <c r="I187" s="241"/>
      <c r="J187" s="242">
        <f>ROUND(I187*H187,2)</f>
        <v>0</v>
      </c>
      <c r="K187" s="238" t="s">
        <v>206</v>
      </c>
      <c r="L187" s="72"/>
      <c r="M187" s="243" t="s">
        <v>21</v>
      </c>
      <c r="N187" s="244" t="s">
        <v>45</v>
      </c>
      <c r="O187" s="47"/>
      <c r="P187" s="245">
        <f>O187*H187</f>
        <v>0</v>
      </c>
      <c r="Q187" s="245">
        <v>0</v>
      </c>
      <c r="R187" s="245">
        <f>Q187*H187</f>
        <v>0</v>
      </c>
      <c r="S187" s="245">
        <v>0</v>
      </c>
      <c r="T187" s="246">
        <f>S187*H187</f>
        <v>0</v>
      </c>
      <c r="AR187" s="24" t="s">
        <v>207</v>
      </c>
      <c r="AT187" s="24" t="s">
        <v>202</v>
      </c>
      <c r="AU187" s="24" t="s">
        <v>83</v>
      </c>
      <c r="AY187" s="24" t="s">
        <v>200</v>
      </c>
      <c r="BE187" s="247">
        <f>IF(N187="základní",J187,0)</f>
        <v>0</v>
      </c>
      <c r="BF187" s="247">
        <f>IF(N187="snížená",J187,0)</f>
        <v>0</v>
      </c>
      <c r="BG187" s="247">
        <f>IF(N187="zákl. přenesená",J187,0)</f>
        <v>0</v>
      </c>
      <c r="BH187" s="247">
        <f>IF(N187="sníž. přenesená",J187,0)</f>
        <v>0</v>
      </c>
      <c r="BI187" s="247">
        <f>IF(N187="nulová",J187,0)</f>
        <v>0</v>
      </c>
      <c r="BJ187" s="24" t="s">
        <v>81</v>
      </c>
      <c r="BK187" s="247">
        <f>ROUND(I187*H187,2)</f>
        <v>0</v>
      </c>
      <c r="BL187" s="24" t="s">
        <v>207</v>
      </c>
      <c r="BM187" s="24" t="s">
        <v>402</v>
      </c>
    </row>
    <row r="188" s="1" customFormat="1" ht="16.5" customHeight="1">
      <c r="B188" s="46"/>
      <c r="C188" s="236" t="s">
        <v>403</v>
      </c>
      <c r="D188" s="236" t="s">
        <v>202</v>
      </c>
      <c r="E188" s="237" t="s">
        <v>404</v>
      </c>
      <c r="F188" s="238" t="s">
        <v>405</v>
      </c>
      <c r="G188" s="239" t="s">
        <v>274</v>
      </c>
      <c r="H188" s="240">
        <v>391.49799999999999</v>
      </c>
      <c r="I188" s="241"/>
      <c r="J188" s="242">
        <f>ROUND(I188*H188,2)</f>
        <v>0</v>
      </c>
      <c r="K188" s="238" t="s">
        <v>206</v>
      </c>
      <c r="L188" s="72"/>
      <c r="M188" s="243" t="s">
        <v>21</v>
      </c>
      <c r="N188" s="244" t="s">
        <v>45</v>
      </c>
      <c r="O188" s="47"/>
      <c r="P188" s="245">
        <f>O188*H188</f>
        <v>0</v>
      </c>
      <c r="Q188" s="245">
        <v>0</v>
      </c>
      <c r="R188" s="245">
        <f>Q188*H188</f>
        <v>0</v>
      </c>
      <c r="S188" s="245">
        <v>0</v>
      </c>
      <c r="T188" s="246">
        <f>S188*H188</f>
        <v>0</v>
      </c>
      <c r="AR188" s="24" t="s">
        <v>207</v>
      </c>
      <c r="AT188" s="24" t="s">
        <v>202</v>
      </c>
      <c r="AU188" s="24" t="s">
        <v>83</v>
      </c>
      <c r="AY188" s="24" t="s">
        <v>200</v>
      </c>
      <c r="BE188" s="247">
        <f>IF(N188="základní",J188,0)</f>
        <v>0</v>
      </c>
      <c r="BF188" s="247">
        <f>IF(N188="snížená",J188,0)</f>
        <v>0</v>
      </c>
      <c r="BG188" s="247">
        <f>IF(N188="zákl. přenesená",J188,0)</f>
        <v>0</v>
      </c>
      <c r="BH188" s="247">
        <f>IF(N188="sníž. přenesená",J188,0)</f>
        <v>0</v>
      </c>
      <c r="BI188" s="247">
        <f>IF(N188="nulová",J188,0)</f>
        <v>0</v>
      </c>
      <c r="BJ188" s="24" t="s">
        <v>81</v>
      </c>
      <c r="BK188" s="247">
        <f>ROUND(I188*H188,2)</f>
        <v>0</v>
      </c>
      <c r="BL188" s="24" t="s">
        <v>207</v>
      </c>
      <c r="BM188" s="24" t="s">
        <v>406</v>
      </c>
    </row>
    <row r="189" s="1" customFormat="1" ht="16.5" customHeight="1">
      <c r="B189" s="46"/>
      <c r="C189" s="236" t="s">
        <v>310</v>
      </c>
      <c r="D189" s="236" t="s">
        <v>202</v>
      </c>
      <c r="E189" s="237" t="s">
        <v>407</v>
      </c>
      <c r="F189" s="238" t="s">
        <v>408</v>
      </c>
      <c r="G189" s="239" t="s">
        <v>274</v>
      </c>
      <c r="H189" s="240">
        <v>391.49799999999999</v>
      </c>
      <c r="I189" s="241"/>
      <c r="J189" s="242">
        <f>ROUND(I189*H189,2)</f>
        <v>0</v>
      </c>
      <c r="K189" s="238" t="s">
        <v>206</v>
      </c>
      <c r="L189" s="72"/>
      <c r="M189" s="243" t="s">
        <v>21</v>
      </c>
      <c r="N189" s="244" t="s">
        <v>45</v>
      </c>
      <c r="O189" s="47"/>
      <c r="P189" s="245">
        <f>O189*H189</f>
        <v>0</v>
      </c>
      <c r="Q189" s="245">
        <v>0</v>
      </c>
      <c r="R189" s="245">
        <f>Q189*H189</f>
        <v>0</v>
      </c>
      <c r="S189" s="245">
        <v>0</v>
      </c>
      <c r="T189" s="246">
        <f>S189*H189</f>
        <v>0</v>
      </c>
      <c r="AR189" s="24" t="s">
        <v>207</v>
      </c>
      <c r="AT189" s="24" t="s">
        <v>202</v>
      </c>
      <c r="AU189" s="24" t="s">
        <v>83</v>
      </c>
      <c r="AY189" s="24" t="s">
        <v>200</v>
      </c>
      <c r="BE189" s="247">
        <f>IF(N189="základní",J189,0)</f>
        <v>0</v>
      </c>
      <c r="BF189" s="247">
        <f>IF(N189="snížená",J189,0)</f>
        <v>0</v>
      </c>
      <c r="BG189" s="247">
        <f>IF(N189="zákl. přenesená",J189,0)</f>
        <v>0</v>
      </c>
      <c r="BH189" s="247">
        <f>IF(N189="sníž. přenesená",J189,0)</f>
        <v>0</v>
      </c>
      <c r="BI189" s="247">
        <f>IF(N189="nulová",J189,0)</f>
        <v>0</v>
      </c>
      <c r="BJ189" s="24" t="s">
        <v>81</v>
      </c>
      <c r="BK189" s="247">
        <f>ROUND(I189*H189,2)</f>
        <v>0</v>
      </c>
      <c r="BL189" s="24" t="s">
        <v>207</v>
      </c>
      <c r="BM189" s="24" t="s">
        <v>409</v>
      </c>
    </row>
    <row r="190" s="11" customFormat="1" ht="29.88" customHeight="1">
      <c r="B190" s="220"/>
      <c r="C190" s="221"/>
      <c r="D190" s="222" t="s">
        <v>73</v>
      </c>
      <c r="E190" s="234" t="s">
        <v>410</v>
      </c>
      <c r="F190" s="234" t="s">
        <v>411</v>
      </c>
      <c r="G190" s="221"/>
      <c r="H190" s="221"/>
      <c r="I190" s="224"/>
      <c r="J190" s="235">
        <f>BK190</f>
        <v>0</v>
      </c>
      <c r="K190" s="221"/>
      <c r="L190" s="226"/>
      <c r="M190" s="227"/>
      <c r="N190" s="228"/>
      <c r="O190" s="228"/>
      <c r="P190" s="229">
        <f>SUM(P191:P197)</f>
        <v>0</v>
      </c>
      <c r="Q190" s="228"/>
      <c r="R190" s="229">
        <f>SUM(R191:R197)</f>
        <v>0</v>
      </c>
      <c r="S190" s="228"/>
      <c r="T190" s="230">
        <f>SUM(T191:T197)</f>
        <v>0</v>
      </c>
      <c r="AR190" s="231" t="s">
        <v>81</v>
      </c>
      <c r="AT190" s="232" t="s">
        <v>73</v>
      </c>
      <c r="AU190" s="232" t="s">
        <v>81</v>
      </c>
      <c r="AY190" s="231" t="s">
        <v>200</v>
      </c>
      <c r="BK190" s="233">
        <f>SUM(BK191:BK197)</f>
        <v>0</v>
      </c>
    </row>
    <row r="191" s="1" customFormat="1" ht="25.5" customHeight="1">
      <c r="B191" s="46"/>
      <c r="C191" s="236" t="s">
        <v>412</v>
      </c>
      <c r="D191" s="236" t="s">
        <v>202</v>
      </c>
      <c r="E191" s="237" t="s">
        <v>413</v>
      </c>
      <c r="F191" s="238" t="s">
        <v>414</v>
      </c>
      <c r="G191" s="239" t="s">
        <v>205</v>
      </c>
      <c r="H191" s="240">
        <v>629.72500000000002</v>
      </c>
      <c r="I191" s="241"/>
      <c r="J191" s="242">
        <f>ROUND(I191*H191,2)</f>
        <v>0</v>
      </c>
      <c r="K191" s="238" t="s">
        <v>206</v>
      </c>
      <c r="L191" s="72"/>
      <c r="M191" s="243" t="s">
        <v>21</v>
      </c>
      <c r="N191" s="244" t="s">
        <v>45</v>
      </c>
      <c r="O191" s="47"/>
      <c r="P191" s="245">
        <f>O191*H191</f>
        <v>0</v>
      </c>
      <c r="Q191" s="245">
        <v>0</v>
      </c>
      <c r="R191" s="245">
        <f>Q191*H191</f>
        <v>0</v>
      </c>
      <c r="S191" s="245">
        <v>0</v>
      </c>
      <c r="T191" s="246">
        <f>S191*H191</f>
        <v>0</v>
      </c>
      <c r="AR191" s="24" t="s">
        <v>207</v>
      </c>
      <c r="AT191" s="24" t="s">
        <v>202</v>
      </c>
      <c r="AU191" s="24" t="s">
        <v>83</v>
      </c>
      <c r="AY191" s="24" t="s">
        <v>200</v>
      </c>
      <c r="BE191" s="247">
        <f>IF(N191="základní",J191,0)</f>
        <v>0</v>
      </c>
      <c r="BF191" s="247">
        <f>IF(N191="snížená",J191,0)</f>
        <v>0</v>
      </c>
      <c r="BG191" s="247">
        <f>IF(N191="zákl. přenesená",J191,0)</f>
        <v>0</v>
      </c>
      <c r="BH191" s="247">
        <f>IF(N191="sníž. přenesená",J191,0)</f>
        <v>0</v>
      </c>
      <c r="BI191" s="247">
        <f>IF(N191="nulová",J191,0)</f>
        <v>0</v>
      </c>
      <c r="BJ191" s="24" t="s">
        <v>81</v>
      </c>
      <c r="BK191" s="247">
        <f>ROUND(I191*H191,2)</f>
        <v>0</v>
      </c>
      <c r="BL191" s="24" t="s">
        <v>207</v>
      </c>
      <c r="BM191" s="24" t="s">
        <v>415</v>
      </c>
    </row>
    <row r="192" s="12" customFormat="1">
      <c r="B192" s="248"/>
      <c r="C192" s="249"/>
      <c r="D192" s="250" t="s">
        <v>235</v>
      </c>
      <c r="E192" s="251" t="s">
        <v>21</v>
      </c>
      <c r="F192" s="252" t="s">
        <v>416</v>
      </c>
      <c r="G192" s="249"/>
      <c r="H192" s="253">
        <v>629.72500000000002</v>
      </c>
      <c r="I192" s="254"/>
      <c r="J192" s="249"/>
      <c r="K192" s="249"/>
      <c r="L192" s="255"/>
      <c r="M192" s="256"/>
      <c r="N192" s="257"/>
      <c r="O192" s="257"/>
      <c r="P192" s="257"/>
      <c r="Q192" s="257"/>
      <c r="R192" s="257"/>
      <c r="S192" s="257"/>
      <c r="T192" s="258"/>
      <c r="AT192" s="259" t="s">
        <v>235</v>
      </c>
      <c r="AU192" s="259" t="s">
        <v>83</v>
      </c>
      <c r="AV192" s="12" t="s">
        <v>83</v>
      </c>
      <c r="AW192" s="12" t="s">
        <v>37</v>
      </c>
      <c r="AX192" s="12" t="s">
        <v>81</v>
      </c>
      <c r="AY192" s="259" t="s">
        <v>200</v>
      </c>
    </row>
    <row r="193" s="1" customFormat="1" ht="16.5" customHeight="1">
      <c r="B193" s="46"/>
      <c r="C193" s="271" t="s">
        <v>311</v>
      </c>
      <c r="D193" s="271" t="s">
        <v>260</v>
      </c>
      <c r="E193" s="272" t="s">
        <v>417</v>
      </c>
      <c r="F193" s="273" t="s">
        <v>418</v>
      </c>
      <c r="G193" s="274" t="s">
        <v>210</v>
      </c>
      <c r="H193" s="275">
        <v>125.94499999999999</v>
      </c>
      <c r="I193" s="276"/>
      <c r="J193" s="277">
        <f>ROUND(I193*H193,2)</f>
        <v>0</v>
      </c>
      <c r="K193" s="273" t="s">
        <v>206</v>
      </c>
      <c r="L193" s="278"/>
      <c r="M193" s="279" t="s">
        <v>21</v>
      </c>
      <c r="N193" s="280" t="s">
        <v>45</v>
      </c>
      <c r="O193" s="47"/>
      <c r="P193" s="245">
        <f>O193*H193</f>
        <v>0</v>
      </c>
      <c r="Q193" s="245">
        <v>0</v>
      </c>
      <c r="R193" s="245">
        <f>Q193*H193</f>
        <v>0</v>
      </c>
      <c r="S193" s="245">
        <v>0</v>
      </c>
      <c r="T193" s="246">
        <f>S193*H193</f>
        <v>0</v>
      </c>
      <c r="AR193" s="24" t="s">
        <v>216</v>
      </c>
      <c r="AT193" s="24" t="s">
        <v>260</v>
      </c>
      <c r="AU193" s="24" t="s">
        <v>83</v>
      </c>
      <c r="AY193" s="24" t="s">
        <v>200</v>
      </c>
      <c r="BE193" s="247">
        <f>IF(N193="základní",J193,0)</f>
        <v>0</v>
      </c>
      <c r="BF193" s="247">
        <f>IF(N193="snížená",J193,0)</f>
        <v>0</v>
      </c>
      <c r="BG193" s="247">
        <f>IF(N193="zákl. přenesená",J193,0)</f>
        <v>0</v>
      </c>
      <c r="BH193" s="247">
        <f>IF(N193="sníž. přenesená",J193,0)</f>
        <v>0</v>
      </c>
      <c r="BI193" s="247">
        <f>IF(N193="nulová",J193,0)</f>
        <v>0</v>
      </c>
      <c r="BJ193" s="24" t="s">
        <v>81</v>
      </c>
      <c r="BK193" s="247">
        <f>ROUND(I193*H193,2)</f>
        <v>0</v>
      </c>
      <c r="BL193" s="24" t="s">
        <v>207</v>
      </c>
      <c r="BM193" s="24" t="s">
        <v>419</v>
      </c>
    </row>
    <row r="194" s="1" customFormat="1" ht="25.5" customHeight="1">
      <c r="B194" s="46"/>
      <c r="C194" s="236" t="s">
        <v>420</v>
      </c>
      <c r="D194" s="236" t="s">
        <v>202</v>
      </c>
      <c r="E194" s="237" t="s">
        <v>421</v>
      </c>
      <c r="F194" s="238" t="s">
        <v>422</v>
      </c>
      <c r="G194" s="239" t="s">
        <v>205</v>
      </c>
      <c r="H194" s="240">
        <v>629.72500000000002</v>
      </c>
      <c r="I194" s="241"/>
      <c r="J194" s="242">
        <f>ROUND(I194*H194,2)</f>
        <v>0</v>
      </c>
      <c r="K194" s="238" t="s">
        <v>206</v>
      </c>
      <c r="L194" s="72"/>
      <c r="M194" s="243" t="s">
        <v>21</v>
      </c>
      <c r="N194" s="244" t="s">
        <v>45</v>
      </c>
      <c r="O194" s="47"/>
      <c r="P194" s="245">
        <f>O194*H194</f>
        <v>0</v>
      </c>
      <c r="Q194" s="245">
        <v>0</v>
      </c>
      <c r="R194" s="245">
        <f>Q194*H194</f>
        <v>0</v>
      </c>
      <c r="S194" s="245">
        <v>0</v>
      </c>
      <c r="T194" s="246">
        <f>S194*H194</f>
        <v>0</v>
      </c>
      <c r="AR194" s="24" t="s">
        <v>207</v>
      </c>
      <c r="AT194" s="24" t="s">
        <v>202</v>
      </c>
      <c r="AU194" s="24" t="s">
        <v>83</v>
      </c>
      <c r="AY194" s="24" t="s">
        <v>200</v>
      </c>
      <c r="BE194" s="247">
        <f>IF(N194="základní",J194,0)</f>
        <v>0</v>
      </c>
      <c r="BF194" s="247">
        <f>IF(N194="snížená",J194,0)</f>
        <v>0</v>
      </c>
      <c r="BG194" s="247">
        <f>IF(N194="zákl. přenesená",J194,0)</f>
        <v>0</v>
      </c>
      <c r="BH194" s="247">
        <f>IF(N194="sníž. přenesená",J194,0)</f>
        <v>0</v>
      </c>
      <c r="BI194" s="247">
        <f>IF(N194="nulová",J194,0)</f>
        <v>0</v>
      </c>
      <c r="BJ194" s="24" t="s">
        <v>81</v>
      </c>
      <c r="BK194" s="247">
        <f>ROUND(I194*H194,2)</f>
        <v>0</v>
      </c>
      <c r="BL194" s="24" t="s">
        <v>207</v>
      </c>
      <c r="BM194" s="24" t="s">
        <v>423</v>
      </c>
    </row>
    <row r="195" s="1" customFormat="1" ht="16.5" customHeight="1">
      <c r="B195" s="46"/>
      <c r="C195" s="271" t="s">
        <v>313</v>
      </c>
      <c r="D195" s="271" t="s">
        <v>260</v>
      </c>
      <c r="E195" s="272" t="s">
        <v>424</v>
      </c>
      <c r="F195" s="273" t="s">
        <v>425</v>
      </c>
      <c r="G195" s="274" t="s">
        <v>426</v>
      </c>
      <c r="H195" s="275">
        <v>62.972999999999999</v>
      </c>
      <c r="I195" s="276"/>
      <c r="J195" s="277">
        <f>ROUND(I195*H195,2)</f>
        <v>0</v>
      </c>
      <c r="K195" s="273" t="s">
        <v>206</v>
      </c>
      <c r="L195" s="278"/>
      <c r="M195" s="279" t="s">
        <v>21</v>
      </c>
      <c r="N195" s="280" t="s">
        <v>45</v>
      </c>
      <c r="O195" s="47"/>
      <c r="P195" s="245">
        <f>O195*H195</f>
        <v>0</v>
      </c>
      <c r="Q195" s="245">
        <v>0</v>
      </c>
      <c r="R195" s="245">
        <f>Q195*H195</f>
        <v>0</v>
      </c>
      <c r="S195" s="245">
        <v>0</v>
      </c>
      <c r="T195" s="246">
        <f>S195*H195</f>
        <v>0</v>
      </c>
      <c r="AR195" s="24" t="s">
        <v>216</v>
      </c>
      <c r="AT195" s="24" t="s">
        <v>260</v>
      </c>
      <c r="AU195" s="24" t="s">
        <v>83</v>
      </c>
      <c r="AY195" s="24" t="s">
        <v>200</v>
      </c>
      <c r="BE195" s="247">
        <f>IF(N195="základní",J195,0)</f>
        <v>0</v>
      </c>
      <c r="BF195" s="247">
        <f>IF(N195="snížená",J195,0)</f>
        <v>0</v>
      </c>
      <c r="BG195" s="247">
        <f>IF(N195="zákl. přenesená",J195,0)</f>
        <v>0</v>
      </c>
      <c r="BH195" s="247">
        <f>IF(N195="sníž. přenesená",J195,0)</f>
        <v>0</v>
      </c>
      <c r="BI195" s="247">
        <f>IF(N195="nulová",J195,0)</f>
        <v>0</v>
      </c>
      <c r="BJ195" s="24" t="s">
        <v>81</v>
      </c>
      <c r="BK195" s="247">
        <f>ROUND(I195*H195,2)</f>
        <v>0</v>
      </c>
      <c r="BL195" s="24" t="s">
        <v>207</v>
      </c>
      <c r="BM195" s="24" t="s">
        <v>427</v>
      </c>
    </row>
    <row r="196" s="1" customFormat="1" ht="16.5" customHeight="1">
      <c r="B196" s="46"/>
      <c r="C196" s="236" t="s">
        <v>428</v>
      </c>
      <c r="D196" s="236" t="s">
        <v>202</v>
      </c>
      <c r="E196" s="237" t="s">
        <v>237</v>
      </c>
      <c r="F196" s="238" t="s">
        <v>238</v>
      </c>
      <c r="G196" s="239" t="s">
        <v>205</v>
      </c>
      <c r="H196" s="240">
        <v>629.72500000000002</v>
      </c>
      <c r="I196" s="241"/>
      <c r="J196" s="242">
        <f>ROUND(I196*H196,2)</f>
        <v>0</v>
      </c>
      <c r="K196" s="238" t="s">
        <v>206</v>
      </c>
      <c r="L196" s="72"/>
      <c r="M196" s="243" t="s">
        <v>21</v>
      </c>
      <c r="N196" s="244" t="s">
        <v>45</v>
      </c>
      <c r="O196" s="47"/>
      <c r="P196" s="245">
        <f>O196*H196</f>
        <v>0</v>
      </c>
      <c r="Q196" s="245">
        <v>0</v>
      </c>
      <c r="R196" s="245">
        <f>Q196*H196</f>
        <v>0</v>
      </c>
      <c r="S196" s="245">
        <v>0</v>
      </c>
      <c r="T196" s="246">
        <f>S196*H196</f>
        <v>0</v>
      </c>
      <c r="AR196" s="24" t="s">
        <v>207</v>
      </c>
      <c r="AT196" s="24" t="s">
        <v>202</v>
      </c>
      <c r="AU196" s="24" t="s">
        <v>83</v>
      </c>
      <c r="AY196" s="24" t="s">
        <v>200</v>
      </c>
      <c r="BE196" s="247">
        <f>IF(N196="základní",J196,0)</f>
        <v>0</v>
      </c>
      <c r="BF196" s="247">
        <f>IF(N196="snížená",J196,0)</f>
        <v>0</v>
      </c>
      <c r="BG196" s="247">
        <f>IF(N196="zákl. přenesená",J196,0)</f>
        <v>0</v>
      </c>
      <c r="BH196" s="247">
        <f>IF(N196="sníž. přenesená",J196,0)</f>
        <v>0</v>
      </c>
      <c r="BI196" s="247">
        <f>IF(N196="nulová",J196,0)</f>
        <v>0</v>
      </c>
      <c r="BJ196" s="24" t="s">
        <v>81</v>
      </c>
      <c r="BK196" s="247">
        <f>ROUND(I196*H196,2)</f>
        <v>0</v>
      </c>
      <c r="BL196" s="24" t="s">
        <v>207</v>
      </c>
      <c r="BM196" s="24" t="s">
        <v>429</v>
      </c>
    </row>
    <row r="197" s="1" customFormat="1" ht="25.5" customHeight="1">
      <c r="B197" s="46"/>
      <c r="C197" s="236" t="s">
        <v>318</v>
      </c>
      <c r="D197" s="236" t="s">
        <v>202</v>
      </c>
      <c r="E197" s="237" t="s">
        <v>294</v>
      </c>
      <c r="F197" s="238" t="s">
        <v>295</v>
      </c>
      <c r="G197" s="239" t="s">
        <v>274</v>
      </c>
      <c r="H197" s="240">
        <v>76.980000000000004</v>
      </c>
      <c r="I197" s="241"/>
      <c r="J197" s="242">
        <f>ROUND(I197*H197,2)</f>
        <v>0</v>
      </c>
      <c r="K197" s="238" t="s">
        <v>206</v>
      </c>
      <c r="L197" s="72"/>
      <c r="M197" s="243" t="s">
        <v>21</v>
      </c>
      <c r="N197" s="244" t="s">
        <v>45</v>
      </c>
      <c r="O197" s="47"/>
      <c r="P197" s="245">
        <f>O197*H197</f>
        <v>0</v>
      </c>
      <c r="Q197" s="245">
        <v>0</v>
      </c>
      <c r="R197" s="245">
        <f>Q197*H197</f>
        <v>0</v>
      </c>
      <c r="S197" s="245">
        <v>0</v>
      </c>
      <c r="T197" s="246">
        <f>S197*H197</f>
        <v>0</v>
      </c>
      <c r="AR197" s="24" t="s">
        <v>207</v>
      </c>
      <c r="AT197" s="24" t="s">
        <v>202</v>
      </c>
      <c r="AU197" s="24" t="s">
        <v>83</v>
      </c>
      <c r="AY197" s="24" t="s">
        <v>200</v>
      </c>
      <c r="BE197" s="247">
        <f>IF(N197="základní",J197,0)</f>
        <v>0</v>
      </c>
      <c r="BF197" s="247">
        <f>IF(N197="snížená",J197,0)</f>
        <v>0</v>
      </c>
      <c r="BG197" s="247">
        <f>IF(N197="zákl. přenesená",J197,0)</f>
        <v>0</v>
      </c>
      <c r="BH197" s="247">
        <f>IF(N197="sníž. přenesená",J197,0)</f>
        <v>0</v>
      </c>
      <c r="BI197" s="247">
        <f>IF(N197="nulová",J197,0)</f>
        <v>0</v>
      </c>
      <c r="BJ197" s="24" t="s">
        <v>81</v>
      </c>
      <c r="BK197" s="247">
        <f>ROUND(I197*H197,2)</f>
        <v>0</v>
      </c>
      <c r="BL197" s="24" t="s">
        <v>207</v>
      </c>
      <c r="BM197" s="24" t="s">
        <v>430</v>
      </c>
    </row>
    <row r="198" s="11" customFormat="1" ht="29.88" customHeight="1">
      <c r="B198" s="220"/>
      <c r="C198" s="221"/>
      <c r="D198" s="222" t="s">
        <v>73</v>
      </c>
      <c r="E198" s="234" t="s">
        <v>431</v>
      </c>
      <c r="F198" s="234" t="s">
        <v>432</v>
      </c>
      <c r="G198" s="221"/>
      <c r="H198" s="221"/>
      <c r="I198" s="224"/>
      <c r="J198" s="235">
        <f>BK198</f>
        <v>0</v>
      </c>
      <c r="K198" s="221"/>
      <c r="L198" s="226"/>
      <c r="M198" s="227"/>
      <c r="N198" s="228"/>
      <c r="O198" s="228"/>
      <c r="P198" s="229">
        <f>SUM(P199:P201)</f>
        <v>0</v>
      </c>
      <c r="Q198" s="228"/>
      <c r="R198" s="229">
        <f>SUM(R199:R201)</f>
        <v>0</v>
      </c>
      <c r="S198" s="228"/>
      <c r="T198" s="230">
        <f>SUM(T199:T201)</f>
        <v>0</v>
      </c>
      <c r="AR198" s="231" t="s">
        <v>81</v>
      </c>
      <c r="AT198" s="232" t="s">
        <v>73</v>
      </c>
      <c r="AU198" s="232" t="s">
        <v>81</v>
      </c>
      <c r="AY198" s="231" t="s">
        <v>200</v>
      </c>
      <c r="BK198" s="233">
        <f>SUM(BK199:BK201)</f>
        <v>0</v>
      </c>
    </row>
    <row r="199" s="1" customFormat="1" ht="25.5" customHeight="1">
      <c r="B199" s="46"/>
      <c r="C199" s="236" t="s">
        <v>330</v>
      </c>
      <c r="D199" s="236" t="s">
        <v>202</v>
      </c>
      <c r="E199" s="237" t="s">
        <v>433</v>
      </c>
      <c r="F199" s="238" t="s">
        <v>434</v>
      </c>
      <c r="G199" s="239" t="s">
        <v>249</v>
      </c>
      <c r="H199" s="240">
        <v>267.55000000000001</v>
      </c>
      <c r="I199" s="241"/>
      <c r="J199" s="242">
        <f>ROUND(I199*H199,2)</f>
        <v>0</v>
      </c>
      <c r="K199" s="238" t="s">
        <v>206</v>
      </c>
      <c r="L199" s="72"/>
      <c r="M199" s="243" t="s">
        <v>21</v>
      </c>
      <c r="N199" s="244" t="s">
        <v>45</v>
      </c>
      <c r="O199" s="47"/>
      <c r="P199" s="245">
        <f>O199*H199</f>
        <v>0</v>
      </c>
      <c r="Q199" s="245">
        <v>0</v>
      </c>
      <c r="R199" s="245">
        <f>Q199*H199</f>
        <v>0</v>
      </c>
      <c r="S199" s="245">
        <v>0</v>
      </c>
      <c r="T199" s="246">
        <f>S199*H199</f>
        <v>0</v>
      </c>
      <c r="AR199" s="24" t="s">
        <v>207</v>
      </c>
      <c r="AT199" s="24" t="s">
        <v>202</v>
      </c>
      <c r="AU199" s="24" t="s">
        <v>83</v>
      </c>
      <c r="AY199" s="24" t="s">
        <v>200</v>
      </c>
      <c r="BE199" s="247">
        <f>IF(N199="základní",J199,0)</f>
        <v>0</v>
      </c>
      <c r="BF199" s="247">
        <f>IF(N199="snížená",J199,0)</f>
        <v>0</v>
      </c>
      <c r="BG199" s="247">
        <f>IF(N199="zákl. přenesená",J199,0)</f>
        <v>0</v>
      </c>
      <c r="BH199" s="247">
        <f>IF(N199="sníž. přenesená",J199,0)</f>
        <v>0</v>
      </c>
      <c r="BI199" s="247">
        <f>IF(N199="nulová",J199,0)</f>
        <v>0</v>
      </c>
      <c r="BJ199" s="24" t="s">
        <v>81</v>
      </c>
      <c r="BK199" s="247">
        <f>ROUND(I199*H199,2)</f>
        <v>0</v>
      </c>
      <c r="BL199" s="24" t="s">
        <v>207</v>
      </c>
      <c r="BM199" s="24" t="s">
        <v>435</v>
      </c>
    </row>
    <row r="200" s="1" customFormat="1" ht="16.5" customHeight="1">
      <c r="B200" s="46"/>
      <c r="C200" s="271" t="s">
        <v>436</v>
      </c>
      <c r="D200" s="271" t="s">
        <v>260</v>
      </c>
      <c r="E200" s="272" t="s">
        <v>437</v>
      </c>
      <c r="F200" s="273" t="s">
        <v>438</v>
      </c>
      <c r="G200" s="274" t="s">
        <v>249</v>
      </c>
      <c r="H200" s="275">
        <v>267.55000000000001</v>
      </c>
      <c r="I200" s="276"/>
      <c r="J200" s="277">
        <f>ROUND(I200*H200,2)</f>
        <v>0</v>
      </c>
      <c r="K200" s="273" t="s">
        <v>206</v>
      </c>
      <c r="L200" s="278"/>
      <c r="M200" s="279" t="s">
        <v>21</v>
      </c>
      <c r="N200" s="280" t="s">
        <v>45</v>
      </c>
      <c r="O200" s="47"/>
      <c r="P200" s="245">
        <f>O200*H200</f>
        <v>0</v>
      </c>
      <c r="Q200" s="245">
        <v>0</v>
      </c>
      <c r="R200" s="245">
        <f>Q200*H200</f>
        <v>0</v>
      </c>
      <c r="S200" s="245">
        <v>0</v>
      </c>
      <c r="T200" s="246">
        <f>S200*H200</f>
        <v>0</v>
      </c>
      <c r="AR200" s="24" t="s">
        <v>216</v>
      </c>
      <c r="AT200" s="24" t="s">
        <v>260</v>
      </c>
      <c r="AU200" s="24" t="s">
        <v>83</v>
      </c>
      <c r="AY200" s="24" t="s">
        <v>200</v>
      </c>
      <c r="BE200" s="247">
        <f>IF(N200="základní",J200,0)</f>
        <v>0</v>
      </c>
      <c r="BF200" s="247">
        <f>IF(N200="snížená",J200,0)</f>
        <v>0</v>
      </c>
      <c r="BG200" s="247">
        <f>IF(N200="zákl. přenesená",J200,0)</f>
        <v>0</v>
      </c>
      <c r="BH200" s="247">
        <f>IF(N200="sníž. přenesená",J200,0)</f>
        <v>0</v>
      </c>
      <c r="BI200" s="247">
        <f>IF(N200="nulová",J200,0)</f>
        <v>0</v>
      </c>
      <c r="BJ200" s="24" t="s">
        <v>81</v>
      </c>
      <c r="BK200" s="247">
        <f>ROUND(I200*H200,2)</f>
        <v>0</v>
      </c>
      <c r="BL200" s="24" t="s">
        <v>207</v>
      </c>
      <c r="BM200" s="24" t="s">
        <v>439</v>
      </c>
    </row>
    <row r="201" s="1" customFormat="1" ht="16.5" customHeight="1">
      <c r="B201" s="46"/>
      <c r="C201" s="236" t="s">
        <v>334</v>
      </c>
      <c r="D201" s="236" t="s">
        <v>202</v>
      </c>
      <c r="E201" s="237" t="s">
        <v>272</v>
      </c>
      <c r="F201" s="238" t="s">
        <v>273</v>
      </c>
      <c r="G201" s="239" t="s">
        <v>274</v>
      </c>
      <c r="H201" s="240">
        <v>55.201000000000001</v>
      </c>
      <c r="I201" s="241"/>
      <c r="J201" s="242">
        <f>ROUND(I201*H201,2)</f>
        <v>0</v>
      </c>
      <c r="K201" s="238" t="s">
        <v>206</v>
      </c>
      <c r="L201" s="72"/>
      <c r="M201" s="243" t="s">
        <v>21</v>
      </c>
      <c r="N201" s="244" t="s">
        <v>45</v>
      </c>
      <c r="O201" s="47"/>
      <c r="P201" s="245">
        <f>O201*H201</f>
        <v>0</v>
      </c>
      <c r="Q201" s="245">
        <v>0</v>
      </c>
      <c r="R201" s="245">
        <f>Q201*H201</f>
        <v>0</v>
      </c>
      <c r="S201" s="245">
        <v>0</v>
      </c>
      <c r="T201" s="246">
        <f>S201*H201</f>
        <v>0</v>
      </c>
      <c r="AR201" s="24" t="s">
        <v>207</v>
      </c>
      <c r="AT201" s="24" t="s">
        <v>202</v>
      </c>
      <c r="AU201" s="24" t="s">
        <v>83</v>
      </c>
      <c r="AY201" s="24" t="s">
        <v>200</v>
      </c>
      <c r="BE201" s="247">
        <f>IF(N201="základní",J201,0)</f>
        <v>0</v>
      </c>
      <c r="BF201" s="247">
        <f>IF(N201="snížená",J201,0)</f>
        <v>0</v>
      </c>
      <c r="BG201" s="247">
        <f>IF(N201="zákl. přenesená",J201,0)</f>
        <v>0</v>
      </c>
      <c r="BH201" s="247">
        <f>IF(N201="sníž. přenesená",J201,0)</f>
        <v>0</v>
      </c>
      <c r="BI201" s="247">
        <f>IF(N201="nulová",J201,0)</f>
        <v>0</v>
      </c>
      <c r="BJ201" s="24" t="s">
        <v>81</v>
      </c>
      <c r="BK201" s="247">
        <f>ROUND(I201*H201,2)</f>
        <v>0</v>
      </c>
      <c r="BL201" s="24" t="s">
        <v>207</v>
      </c>
      <c r="BM201" s="24" t="s">
        <v>440</v>
      </c>
    </row>
    <row r="202" s="11" customFormat="1" ht="29.88" customHeight="1">
      <c r="B202" s="220"/>
      <c r="C202" s="221"/>
      <c r="D202" s="222" t="s">
        <v>73</v>
      </c>
      <c r="E202" s="234" t="s">
        <v>441</v>
      </c>
      <c r="F202" s="234" t="s">
        <v>442</v>
      </c>
      <c r="G202" s="221"/>
      <c r="H202" s="221"/>
      <c r="I202" s="224"/>
      <c r="J202" s="235">
        <f>BK202</f>
        <v>0</v>
      </c>
      <c r="K202" s="221"/>
      <c r="L202" s="226"/>
      <c r="M202" s="227"/>
      <c r="N202" s="228"/>
      <c r="O202" s="228"/>
      <c r="P202" s="229">
        <f>SUM(P203:P205)</f>
        <v>0</v>
      </c>
      <c r="Q202" s="228"/>
      <c r="R202" s="229">
        <f>SUM(R203:R205)</f>
        <v>0</v>
      </c>
      <c r="S202" s="228"/>
      <c r="T202" s="230">
        <f>SUM(T203:T205)</f>
        <v>0</v>
      </c>
      <c r="AR202" s="231" t="s">
        <v>81</v>
      </c>
      <c r="AT202" s="232" t="s">
        <v>73</v>
      </c>
      <c r="AU202" s="232" t="s">
        <v>81</v>
      </c>
      <c r="AY202" s="231" t="s">
        <v>200</v>
      </c>
      <c r="BK202" s="233">
        <f>SUM(BK203:BK205)</f>
        <v>0</v>
      </c>
    </row>
    <row r="203" s="1" customFormat="1" ht="25.5" customHeight="1">
      <c r="B203" s="46"/>
      <c r="C203" s="236" t="s">
        <v>443</v>
      </c>
      <c r="D203" s="236" t="s">
        <v>202</v>
      </c>
      <c r="E203" s="237" t="s">
        <v>444</v>
      </c>
      <c r="F203" s="238" t="s">
        <v>445</v>
      </c>
      <c r="G203" s="239" t="s">
        <v>249</v>
      </c>
      <c r="H203" s="240">
        <v>772.13</v>
      </c>
      <c r="I203" s="241"/>
      <c r="J203" s="242">
        <f>ROUND(I203*H203,2)</f>
        <v>0</v>
      </c>
      <c r="K203" s="238" t="s">
        <v>206</v>
      </c>
      <c r="L203" s="72"/>
      <c r="M203" s="243" t="s">
        <v>21</v>
      </c>
      <c r="N203" s="244" t="s">
        <v>45</v>
      </c>
      <c r="O203" s="47"/>
      <c r="P203" s="245">
        <f>O203*H203</f>
        <v>0</v>
      </c>
      <c r="Q203" s="245">
        <v>0</v>
      </c>
      <c r="R203" s="245">
        <f>Q203*H203</f>
        <v>0</v>
      </c>
      <c r="S203" s="245">
        <v>0</v>
      </c>
      <c r="T203" s="246">
        <f>S203*H203</f>
        <v>0</v>
      </c>
      <c r="AR203" s="24" t="s">
        <v>207</v>
      </c>
      <c r="AT203" s="24" t="s">
        <v>202</v>
      </c>
      <c r="AU203" s="24" t="s">
        <v>83</v>
      </c>
      <c r="AY203" s="24" t="s">
        <v>200</v>
      </c>
      <c r="BE203" s="247">
        <f>IF(N203="základní",J203,0)</f>
        <v>0</v>
      </c>
      <c r="BF203" s="247">
        <f>IF(N203="snížená",J203,0)</f>
        <v>0</v>
      </c>
      <c r="BG203" s="247">
        <f>IF(N203="zákl. přenesená",J203,0)</f>
        <v>0</v>
      </c>
      <c r="BH203" s="247">
        <f>IF(N203="sníž. přenesená",J203,0)</f>
        <v>0</v>
      </c>
      <c r="BI203" s="247">
        <f>IF(N203="nulová",J203,0)</f>
        <v>0</v>
      </c>
      <c r="BJ203" s="24" t="s">
        <v>81</v>
      </c>
      <c r="BK203" s="247">
        <f>ROUND(I203*H203,2)</f>
        <v>0</v>
      </c>
      <c r="BL203" s="24" t="s">
        <v>207</v>
      </c>
      <c r="BM203" s="24" t="s">
        <v>446</v>
      </c>
    </row>
    <row r="204" s="1" customFormat="1" ht="16.5" customHeight="1">
      <c r="B204" s="46"/>
      <c r="C204" s="271" t="s">
        <v>336</v>
      </c>
      <c r="D204" s="271" t="s">
        <v>260</v>
      </c>
      <c r="E204" s="272" t="s">
        <v>447</v>
      </c>
      <c r="F204" s="273" t="s">
        <v>448</v>
      </c>
      <c r="G204" s="274" t="s">
        <v>322</v>
      </c>
      <c r="H204" s="275">
        <v>779.851</v>
      </c>
      <c r="I204" s="276"/>
      <c r="J204" s="277">
        <f>ROUND(I204*H204,2)</f>
        <v>0</v>
      </c>
      <c r="K204" s="273" t="s">
        <v>206</v>
      </c>
      <c r="L204" s="278"/>
      <c r="M204" s="279" t="s">
        <v>21</v>
      </c>
      <c r="N204" s="280" t="s">
        <v>45</v>
      </c>
      <c r="O204" s="47"/>
      <c r="P204" s="245">
        <f>O204*H204</f>
        <v>0</v>
      </c>
      <c r="Q204" s="245">
        <v>0</v>
      </c>
      <c r="R204" s="245">
        <f>Q204*H204</f>
        <v>0</v>
      </c>
      <c r="S204" s="245">
        <v>0</v>
      </c>
      <c r="T204" s="246">
        <f>S204*H204</f>
        <v>0</v>
      </c>
      <c r="AR204" s="24" t="s">
        <v>216</v>
      </c>
      <c r="AT204" s="24" t="s">
        <v>260</v>
      </c>
      <c r="AU204" s="24" t="s">
        <v>83</v>
      </c>
      <c r="AY204" s="24" t="s">
        <v>200</v>
      </c>
      <c r="BE204" s="247">
        <f>IF(N204="základní",J204,0)</f>
        <v>0</v>
      </c>
      <c r="BF204" s="247">
        <f>IF(N204="snížená",J204,0)</f>
        <v>0</v>
      </c>
      <c r="BG204" s="247">
        <f>IF(N204="zákl. přenesená",J204,0)</f>
        <v>0</v>
      </c>
      <c r="BH204" s="247">
        <f>IF(N204="sníž. přenesená",J204,0)</f>
        <v>0</v>
      </c>
      <c r="BI204" s="247">
        <f>IF(N204="nulová",J204,0)</f>
        <v>0</v>
      </c>
      <c r="BJ204" s="24" t="s">
        <v>81</v>
      </c>
      <c r="BK204" s="247">
        <f>ROUND(I204*H204,2)</f>
        <v>0</v>
      </c>
      <c r="BL204" s="24" t="s">
        <v>207</v>
      </c>
      <c r="BM204" s="24" t="s">
        <v>449</v>
      </c>
    </row>
    <row r="205" s="1" customFormat="1" ht="16.5" customHeight="1">
      <c r="B205" s="46"/>
      <c r="C205" s="236" t="s">
        <v>450</v>
      </c>
      <c r="D205" s="236" t="s">
        <v>202</v>
      </c>
      <c r="E205" s="237" t="s">
        <v>272</v>
      </c>
      <c r="F205" s="238" t="s">
        <v>273</v>
      </c>
      <c r="G205" s="239" t="s">
        <v>274</v>
      </c>
      <c r="H205" s="240">
        <v>175.39699999999999</v>
      </c>
      <c r="I205" s="241"/>
      <c r="J205" s="242">
        <f>ROUND(I205*H205,2)</f>
        <v>0</v>
      </c>
      <c r="K205" s="238" t="s">
        <v>206</v>
      </c>
      <c r="L205" s="72"/>
      <c r="M205" s="243" t="s">
        <v>21</v>
      </c>
      <c r="N205" s="244" t="s">
        <v>45</v>
      </c>
      <c r="O205" s="47"/>
      <c r="P205" s="245">
        <f>O205*H205</f>
        <v>0</v>
      </c>
      <c r="Q205" s="245">
        <v>0</v>
      </c>
      <c r="R205" s="245">
        <f>Q205*H205</f>
        <v>0</v>
      </c>
      <c r="S205" s="245">
        <v>0</v>
      </c>
      <c r="T205" s="246">
        <f>S205*H205</f>
        <v>0</v>
      </c>
      <c r="AR205" s="24" t="s">
        <v>207</v>
      </c>
      <c r="AT205" s="24" t="s">
        <v>202</v>
      </c>
      <c r="AU205" s="24" t="s">
        <v>83</v>
      </c>
      <c r="AY205" s="24" t="s">
        <v>200</v>
      </c>
      <c r="BE205" s="247">
        <f>IF(N205="základní",J205,0)</f>
        <v>0</v>
      </c>
      <c r="BF205" s="247">
        <f>IF(N205="snížená",J205,0)</f>
        <v>0</v>
      </c>
      <c r="BG205" s="247">
        <f>IF(N205="zákl. přenesená",J205,0)</f>
        <v>0</v>
      </c>
      <c r="BH205" s="247">
        <f>IF(N205="sníž. přenesená",J205,0)</f>
        <v>0</v>
      </c>
      <c r="BI205" s="247">
        <f>IF(N205="nulová",J205,0)</f>
        <v>0</v>
      </c>
      <c r="BJ205" s="24" t="s">
        <v>81</v>
      </c>
      <c r="BK205" s="247">
        <f>ROUND(I205*H205,2)</f>
        <v>0</v>
      </c>
      <c r="BL205" s="24" t="s">
        <v>207</v>
      </c>
      <c r="BM205" s="24" t="s">
        <v>451</v>
      </c>
    </row>
    <row r="206" s="11" customFormat="1" ht="29.88" customHeight="1">
      <c r="B206" s="220"/>
      <c r="C206" s="221"/>
      <c r="D206" s="222" t="s">
        <v>73</v>
      </c>
      <c r="E206" s="234" t="s">
        <v>452</v>
      </c>
      <c r="F206" s="234" t="s">
        <v>453</v>
      </c>
      <c r="G206" s="221"/>
      <c r="H206" s="221"/>
      <c r="I206" s="224"/>
      <c r="J206" s="235">
        <f>BK206</f>
        <v>0</v>
      </c>
      <c r="K206" s="221"/>
      <c r="L206" s="226"/>
      <c r="M206" s="227"/>
      <c r="N206" s="228"/>
      <c r="O206" s="228"/>
      <c r="P206" s="229">
        <f>SUM(P207:P211)</f>
        <v>0</v>
      </c>
      <c r="Q206" s="228"/>
      <c r="R206" s="229">
        <f>SUM(R207:R211)</f>
        <v>0</v>
      </c>
      <c r="S206" s="228"/>
      <c r="T206" s="230">
        <f>SUM(T207:T211)</f>
        <v>0</v>
      </c>
      <c r="AR206" s="231" t="s">
        <v>81</v>
      </c>
      <c r="AT206" s="232" t="s">
        <v>73</v>
      </c>
      <c r="AU206" s="232" t="s">
        <v>81</v>
      </c>
      <c r="AY206" s="231" t="s">
        <v>200</v>
      </c>
      <c r="BK206" s="233">
        <f>SUM(BK207:BK211)</f>
        <v>0</v>
      </c>
    </row>
    <row r="207" s="1" customFormat="1" ht="16.5" customHeight="1">
      <c r="B207" s="46"/>
      <c r="C207" s="236" t="s">
        <v>338</v>
      </c>
      <c r="D207" s="236" t="s">
        <v>202</v>
      </c>
      <c r="E207" s="237" t="s">
        <v>454</v>
      </c>
      <c r="F207" s="238" t="s">
        <v>455</v>
      </c>
      <c r="G207" s="239" t="s">
        <v>249</v>
      </c>
      <c r="H207" s="240">
        <v>219.77000000000001</v>
      </c>
      <c r="I207" s="241"/>
      <c r="J207" s="242">
        <f>ROUND(I207*H207,2)</f>
        <v>0</v>
      </c>
      <c r="K207" s="238" t="s">
        <v>206</v>
      </c>
      <c r="L207" s="72"/>
      <c r="M207" s="243" t="s">
        <v>21</v>
      </c>
      <c r="N207" s="244" t="s">
        <v>45</v>
      </c>
      <c r="O207" s="47"/>
      <c r="P207" s="245">
        <f>O207*H207</f>
        <v>0</v>
      </c>
      <c r="Q207" s="245">
        <v>0</v>
      </c>
      <c r="R207" s="245">
        <f>Q207*H207</f>
        <v>0</v>
      </c>
      <c r="S207" s="245">
        <v>0</v>
      </c>
      <c r="T207" s="246">
        <f>S207*H207</f>
        <v>0</v>
      </c>
      <c r="AR207" s="24" t="s">
        <v>207</v>
      </c>
      <c r="AT207" s="24" t="s">
        <v>202</v>
      </c>
      <c r="AU207" s="24" t="s">
        <v>83</v>
      </c>
      <c r="AY207" s="24" t="s">
        <v>200</v>
      </c>
      <c r="BE207" s="247">
        <f>IF(N207="základní",J207,0)</f>
        <v>0</v>
      </c>
      <c r="BF207" s="247">
        <f>IF(N207="snížená",J207,0)</f>
        <v>0</v>
      </c>
      <c r="BG207" s="247">
        <f>IF(N207="zákl. přenesená",J207,0)</f>
        <v>0</v>
      </c>
      <c r="BH207" s="247">
        <f>IF(N207="sníž. přenesená",J207,0)</f>
        <v>0</v>
      </c>
      <c r="BI207" s="247">
        <f>IF(N207="nulová",J207,0)</f>
        <v>0</v>
      </c>
      <c r="BJ207" s="24" t="s">
        <v>81</v>
      </c>
      <c r="BK207" s="247">
        <f>ROUND(I207*H207,2)</f>
        <v>0</v>
      </c>
      <c r="BL207" s="24" t="s">
        <v>207</v>
      </c>
      <c r="BM207" s="24" t="s">
        <v>456</v>
      </c>
    </row>
    <row r="208" s="1" customFormat="1" ht="16.5" customHeight="1">
      <c r="B208" s="46"/>
      <c r="C208" s="271" t="s">
        <v>457</v>
      </c>
      <c r="D208" s="271" t="s">
        <v>260</v>
      </c>
      <c r="E208" s="272" t="s">
        <v>458</v>
      </c>
      <c r="F208" s="273" t="s">
        <v>459</v>
      </c>
      <c r="G208" s="274" t="s">
        <v>322</v>
      </c>
      <c r="H208" s="275">
        <v>443.935</v>
      </c>
      <c r="I208" s="276"/>
      <c r="J208" s="277">
        <f>ROUND(I208*H208,2)</f>
        <v>0</v>
      </c>
      <c r="K208" s="273" t="s">
        <v>206</v>
      </c>
      <c r="L208" s="278"/>
      <c r="M208" s="279" t="s">
        <v>21</v>
      </c>
      <c r="N208" s="280" t="s">
        <v>45</v>
      </c>
      <c r="O208" s="47"/>
      <c r="P208" s="245">
        <f>O208*H208</f>
        <v>0</v>
      </c>
      <c r="Q208" s="245">
        <v>0</v>
      </c>
      <c r="R208" s="245">
        <f>Q208*H208</f>
        <v>0</v>
      </c>
      <c r="S208" s="245">
        <v>0</v>
      </c>
      <c r="T208" s="246">
        <f>S208*H208</f>
        <v>0</v>
      </c>
      <c r="AR208" s="24" t="s">
        <v>216</v>
      </c>
      <c r="AT208" s="24" t="s">
        <v>260</v>
      </c>
      <c r="AU208" s="24" t="s">
        <v>83</v>
      </c>
      <c r="AY208" s="24" t="s">
        <v>200</v>
      </c>
      <c r="BE208" s="247">
        <f>IF(N208="základní",J208,0)</f>
        <v>0</v>
      </c>
      <c r="BF208" s="247">
        <f>IF(N208="snížená",J208,0)</f>
        <v>0</v>
      </c>
      <c r="BG208" s="247">
        <f>IF(N208="zákl. přenesená",J208,0)</f>
        <v>0</v>
      </c>
      <c r="BH208" s="247">
        <f>IF(N208="sníž. přenesená",J208,0)</f>
        <v>0</v>
      </c>
      <c r="BI208" s="247">
        <f>IF(N208="nulová",J208,0)</f>
        <v>0</v>
      </c>
      <c r="BJ208" s="24" t="s">
        <v>81</v>
      </c>
      <c r="BK208" s="247">
        <f>ROUND(I208*H208,2)</f>
        <v>0</v>
      </c>
      <c r="BL208" s="24" t="s">
        <v>207</v>
      </c>
      <c r="BM208" s="24" t="s">
        <v>460</v>
      </c>
    </row>
    <row r="209" s="12" customFormat="1">
      <c r="B209" s="248"/>
      <c r="C209" s="249"/>
      <c r="D209" s="250" t="s">
        <v>235</v>
      </c>
      <c r="E209" s="251" t="s">
        <v>21</v>
      </c>
      <c r="F209" s="252" t="s">
        <v>461</v>
      </c>
      <c r="G209" s="249"/>
      <c r="H209" s="253">
        <v>443.935</v>
      </c>
      <c r="I209" s="254"/>
      <c r="J209" s="249"/>
      <c r="K209" s="249"/>
      <c r="L209" s="255"/>
      <c r="M209" s="256"/>
      <c r="N209" s="257"/>
      <c r="O209" s="257"/>
      <c r="P209" s="257"/>
      <c r="Q209" s="257"/>
      <c r="R209" s="257"/>
      <c r="S209" s="257"/>
      <c r="T209" s="258"/>
      <c r="AT209" s="259" t="s">
        <v>235</v>
      </c>
      <c r="AU209" s="259" t="s">
        <v>83</v>
      </c>
      <c r="AV209" s="12" t="s">
        <v>83</v>
      </c>
      <c r="AW209" s="12" t="s">
        <v>37</v>
      </c>
      <c r="AX209" s="12" t="s">
        <v>74</v>
      </c>
      <c r="AY209" s="259" t="s">
        <v>200</v>
      </c>
    </row>
    <row r="210" s="13" customFormat="1">
      <c r="B210" s="260"/>
      <c r="C210" s="261"/>
      <c r="D210" s="250" t="s">
        <v>235</v>
      </c>
      <c r="E210" s="262" t="s">
        <v>21</v>
      </c>
      <c r="F210" s="263" t="s">
        <v>255</v>
      </c>
      <c r="G210" s="261"/>
      <c r="H210" s="264">
        <v>443.935</v>
      </c>
      <c r="I210" s="265"/>
      <c r="J210" s="261"/>
      <c r="K210" s="261"/>
      <c r="L210" s="266"/>
      <c r="M210" s="267"/>
      <c r="N210" s="268"/>
      <c r="O210" s="268"/>
      <c r="P210" s="268"/>
      <c r="Q210" s="268"/>
      <c r="R210" s="268"/>
      <c r="S210" s="268"/>
      <c r="T210" s="269"/>
      <c r="AT210" s="270" t="s">
        <v>235</v>
      </c>
      <c r="AU210" s="270" t="s">
        <v>83</v>
      </c>
      <c r="AV210" s="13" t="s">
        <v>207</v>
      </c>
      <c r="AW210" s="13" t="s">
        <v>37</v>
      </c>
      <c r="AX210" s="13" t="s">
        <v>81</v>
      </c>
      <c r="AY210" s="270" t="s">
        <v>200</v>
      </c>
    </row>
    <row r="211" s="1" customFormat="1" ht="16.5" customHeight="1">
      <c r="B211" s="46"/>
      <c r="C211" s="236" t="s">
        <v>339</v>
      </c>
      <c r="D211" s="236" t="s">
        <v>202</v>
      </c>
      <c r="E211" s="237" t="s">
        <v>272</v>
      </c>
      <c r="F211" s="238" t="s">
        <v>273</v>
      </c>
      <c r="G211" s="239" t="s">
        <v>274</v>
      </c>
      <c r="H211" s="240">
        <v>34.701999999999998</v>
      </c>
      <c r="I211" s="241"/>
      <c r="J211" s="242">
        <f>ROUND(I211*H211,2)</f>
        <v>0</v>
      </c>
      <c r="K211" s="238" t="s">
        <v>206</v>
      </c>
      <c r="L211" s="72"/>
      <c r="M211" s="243" t="s">
        <v>21</v>
      </c>
      <c r="N211" s="244" t="s">
        <v>45</v>
      </c>
      <c r="O211" s="47"/>
      <c r="P211" s="245">
        <f>O211*H211</f>
        <v>0</v>
      </c>
      <c r="Q211" s="245">
        <v>0</v>
      </c>
      <c r="R211" s="245">
        <f>Q211*H211</f>
        <v>0</v>
      </c>
      <c r="S211" s="245">
        <v>0</v>
      </c>
      <c r="T211" s="246">
        <f>S211*H211</f>
        <v>0</v>
      </c>
      <c r="AR211" s="24" t="s">
        <v>207</v>
      </c>
      <c r="AT211" s="24" t="s">
        <v>202</v>
      </c>
      <c r="AU211" s="24" t="s">
        <v>83</v>
      </c>
      <c r="AY211" s="24" t="s">
        <v>200</v>
      </c>
      <c r="BE211" s="247">
        <f>IF(N211="základní",J211,0)</f>
        <v>0</v>
      </c>
      <c r="BF211" s="247">
        <f>IF(N211="snížená",J211,0)</f>
        <v>0</v>
      </c>
      <c r="BG211" s="247">
        <f>IF(N211="zákl. přenesená",J211,0)</f>
        <v>0</v>
      </c>
      <c r="BH211" s="247">
        <f>IF(N211="sníž. přenesená",J211,0)</f>
        <v>0</v>
      </c>
      <c r="BI211" s="247">
        <f>IF(N211="nulová",J211,0)</f>
        <v>0</v>
      </c>
      <c r="BJ211" s="24" t="s">
        <v>81</v>
      </c>
      <c r="BK211" s="247">
        <f>ROUND(I211*H211,2)</f>
        <v>0</v>
      </c>
      <c r="BL211" s="24" t="s">
        <v>207</v>
      </c>
      <c r="BM211" s="24" t="s">
        <v>462</v>
      </c>
    </row>
    <row r="212" s="11" customFormat="1" ht="29.88" customHeight="1">
      <c r="B212" s="220"/>
      <c r="C212" s="221"/>
      <c r="D212" s="222" t="s">
        <v>73</v>
      </c>
      <c r="E212" s="234" t="s">
        <v>463</v>
      </c>
      <c r="F212" s="234" t="s">
        <v>464</v>
      </c>
      <c r="G212" s="221"/>
      <c r="H212" s="221"/>
      <c r="I212" s="224"/>
      <c r="J212" s="235">
        <f>BK212</f>
        <v>0</v>
      </c>
      <c r="K212" s="221"/>
      <c r="L212" s="226"/>
      <c r="M212" s="227"/>
      <c r="N212" s="228"/>
      <c r="O212" s="228"/>
      <c r="P212" s="229">
        <f>SUM(P213:P217)</f>
        <v>0</v>
      </c>
      <c r="Q212" s="228"/>
      <c r="R212" s="229">
        <f>SUM(R213:R217)</f>
        <v>0</v>
      </c>
      <c r="S212" s="228"/>
      <c r="T212" s="230">
        <f>SUM(T213:T217)</f>
        <v>0</v>
      </c>
      <c r="AR212" s="231" t="s">
        <v>81</v>
      </c>
      <c r="AT212" s="232" t="s">
        <v>73</v>
      </c>
      <c r="AU212" s="232" t="s">
        <v>81</v>
      </c>
      <c r="AY212" s="231" t="s">
        <v>200</v>
      </c>
      <c r="BK212" s="233">
        <f>SUM(BK213:BK217)</f>
        <v>0</v>
      </c>
    </row>
    <row r="213" s="1" customFormat="1" ht="16.5" customHeight="1">
      <c r="B213" s="46"/>
      <c r="C213" s="236" t="s">
        <v>465</v>
      </c>
      <c r="D213" s="236" t="s">
        <v>202</v>
      </c>
      <c r="E213" s="237" t="s">
        <v>466</v>
      </c>
      <c r="F213" s="238" t="s">
        <v>467</v>
      </c>
      <c r="G213" s="239" t="s">
        <v>205</v>
      </c>
      <c r="H213" s="240">
        <v>150</v>
      </c>
      <c r="I213" s="241"/>
      <c r="J213" s="242">
        <f>ROUND(I213*H213,2)</f>
        <v>0</v>
      </c>
      <c r="K213" s="238" t="s">
        <v>266</v>
      </c>
      <c r="L213" s="72"/>
      <c r="M213" s="243" t="s">
        <v>21</v>
      </c>
      <c r="N213" s="244" t="s">
        <v>45</v>
      </c>
      <c r="O213" s="47"/>
      <c r="P213" s="245">
        <f>O213*H213</f>
        <v>0</v>
      </c>
      <c r="Q213" s="245">
        <v>0</v>
      </c>
      <c r="R213" s="245">
        <f>Q213*H213</f>
        <v>0</v>
      </c>
      <c r="S213" s="245">
        <v>0</v>
      </c>
      <c r="T213" s="246">
        <f>S213*H213</f>
        <v>0</v>
      </c>
      <c r="AR213" s="24" t="s">
        <v>207</v>
      </c>
      <c r="AT213" s="24" t="s">
        <v>202</v>
      </c>
      <c r="AU213" s="24" t="s">
        <v>83</v>
      </c>
      <c r="AY213" s="24" t="s">
        <v>200</v>
      </c>
      <c r="BE213" s="247">
        <f>IF(N213="základní",J213,0)</f>
        <v>0</v>
      </c>
      <c r="BF213" s="247">
        <f>IF(N213="snížená",J213,0)</f>
        <v>0</v>
      </c>
      <c r="BG213" s="247">
        <f>IF(N213="zákl. přenesená",J213,0)</f>
        <v>0</v>
      </c>
      <c r="BH213" s="247">
        <f>IF(N213="sníž. přenesená",J213,0)</f>
        <v>0</v>
      </c>
      <c r="BI213" s="247">
        <f>IF(N213="nulová",J213,0)</f>
        <v>0</v>
      </c>
      <c r="BJ213" s="24" t="s">
        <v>81</v>
      </c>
      <c r="BK213" s="247">
        <f>ROUND(I213*H213,2)</f>
        <v>0</v>
      </c>
      <c r="BL213" s="24" t="s">
        <v>207</v>
      </c>
      <c r="BM213" s="24" t="s">
        <v>468</v>
      </c>
    </row>
    <row r="214" s="1" customFormat="1" ht="16.5" customHeight="1">
      <c r="B214" s="46"/>
      <c r="C214" s="271" t="s">
        <v>323</v>
      </c>
      <c r="D214" s="271" t="s">
        <v>260</v>
      </c>
      <c r="E214" s="272" t="s">
        <v>469</v>
      </c>
      <c r="F214" s="273" t="s">
        <v>470</v>
      </c>
      <c r="G214" s="274" t="s">
        <v>471</v>
      </c>
      <c r="H214" s="275">
        <v>30</v>
      </c>
      <c r="I214" s="276"/>
      <c r="J214" s="277">
        <f>ROUND(I214*H214,2)</f>
        <v>0</v>
      </c>
      <c r="K214" s="273" t="s">
        <v>266</v>
      </c>
      <c r="L214" s="278"/>
      <c r="M214" s="279" t="s">
        <v>21</v>
      </c>
      <c r="N214" s="280" t="s">
        <v>45</v>
      </c>
      <c r="O214" s="47"/>
      <c r="P214" s="245">
        <f>O214*H214</f>
        <v>0</v>
      </c>
      <c r="Q214" s="245">
        <v>0</v>
      </c>
      <c r="R214" s="245">
        <f>Q214*H214</f>
        <v>0</v>
      </c>
      <c r="S214" s="245">
        <v>0</v>
      </c>
      <c r="T214" s="246">
        <f>S214*H214</f>
        <v>0</v>
      </c>
      <c r="AR214" s="24" t="s">
        <v>216</v>
      </c>
      <c r="AT214" s="24" t="s">
        <v>260</v>
      </c>
      <c r="AU214" s="24" t="s">
        <v>83</v>
      </c>
      <c r="AY214" s="24" t="s">
        <v>200</v>
      </c>
      <c r="BE214" s="247">
        <f>IF(N214="základní",J214,0)</f>
        <v>0</v>
      </c>
      <c r="BF214" s="247">
        <f>IF(N214="snížená",J214,0)</f>
        <v>0</v>
      </c>
      <c r="BG214" s="247">
        <f>IF(N214="zákl. přenesená",J214,0)</f>
        <v>0</v>
      </c>
      <c r="BH214" s="247">
        <f>IF(N214="sníž. přenesená",J214,0)</f>
        <v>0</v>
      </c>
      <c r="BI214" s="247">
        <f>IF(N214="nulová",J214,0)</f>
        <v>0</v>
      </c>
      <c r="BJ214" s="24" t="s">
        <v>81</v>
      </c>
      <c r="BK214" s="247">
        <f>ROUND(I214*H214,2)</f>
        <v>0</v>
      </c>
      <c r="BL214" s="24" t="s">
        <v>207</v>
      </c>
      <c r="BM214" s="24" t="s">
        <v>472</v>
      </c>
    </row>
    <row r="215" s="1" customFormat="1" ht="16.5" customHeight="1">
      <c r="B215" s="46"/>
      <c r="C215" s="271" t="s">
        <v>473</v>
      </c>
      <c r="D215" s="271" t="s">
        <v>260</v>
      </c>
      <c r="E215" s="272" t="s">
        <v>474</v>
      </c>
      <c r="F215" s="273" t="s">
        <v>475</v>
      </c>
      <c r="G215" s="274" t="s">
        <v>471</v>
      </c>
      <c r="H215" s="275">
        <v>130</v>
      </c>
      <c r="I215" s="276"/>
      <c r="J215" s="277">
        <f>ROUND(I215*H215,2)</f>
        <v>0</v>
      </c>
      <c r="K215" s="273" t="s">
        <v>266</v>
      </c>
      <c r="L215" s="278"/>
      <c r="M215" s="279" t="s">
        <v>21</v>
      </c>
      <c r="N215" s="280" t="s">
        <v>45</v>
      </c>
      <c r="O215" s="47"/>
      <c r="P215" s="245">
        <f>O215*H215</f>
        <v>0</v>
      </c>
      <c r="Q215" s="245">
        <v>0</v>
      </c>
      <c r="R215" s="245">
        <f>Q215*H215</f>
        <v>0</v>
      </c>
      <c r="S215" s="245">
        <v>0</v>
      </c>
      <c r="T215" s="246">
        <f>S215*H215</f>
        <v>0</v>
      </c>
      <c r="AR215" s="24" t="s">
        <v>216</v>
      </c>
      <c r="AT215" s="24" t="s">
        <v>260</v>
      </c>
      <c r="AU215" s="24" t="s">
        <v>83</v>
      </c>
      <c r="AY215" s="24" t="s">
        <v>200</v>
      </c>
      <c r="BE215" s="247">
        <f>IF(N215="základní",J215,0)</f>
        <v>0</v>
      </c>
      <c r="BF215" s="247">
        <f>IF(N215="snížená",J215,0)</f>
        <v>0</v>
      </c>
      <c r="BG215" s="247">
        <f>IF(N215="zákl. přenesená",J215,0)</f>
        <v>0</v>
      </c>
      <c r="BH215" s="247">
        <f>IF(N215="sníž. přenesená",J215,0)</f>
        <v>0</v>
      </c>
      <c r="BI215" s="247">
        <f>IF(N215="nulová",J215,0)</f>
        <v>0</v>
      </c>
      <c r="BJ215" s="24" t="s">
        <v>81</v>
      </c>
      <c r="BK215" s="247">
        <f>ROUND(I215*H215,2)</f>
        <v>0</v>
      </c>
      <c r="BL215" s="24" t="s">
        <v>207</v>
      </c>
      <c r="BM215" s="24" t="s">
        <v>476</v>
      </c>
    </row>
    <row r="216" s="1" customFormat="1" ht="16.5" customHeight="1">
      <c r="B216" s="46"/>
      <c r="C216" s="271" t="s">
        <v>327</v>
      </c>
      <c r="D216" s="271" t="s">
        <v>260</v>
      </c>
      <c r="E216" s="272" t="s">
        <v>477</v>
      </c>
      <c r="F216" s="273" t="s">
        <v>478</v>
      </c>
      <c r="G216" s="274" t="s">
        <v>471</v>
      </c>
      <c r="H216" s="275">
        <v>200</v>
      </c>
      <c r="I216" s="276"/>
      <c r="J216" s="277">
        <f>ROUND(I216*H216,2)</f>
        <v>0</v>
      </c>
      <c r="K216" s="273" t="s">
        <v>266</v>
      </c>
      <c r="L216" s="278"/>
      <c r="M216" s="279" t="s">
        <v>21</v>
      </c>
      <c r="N216" s="280" t="s">
        <v>45</v>
      </c>
      <c r="O216" s="47"/>
      <c r="P216" s="245">
        <f>O216*H216</f>
        <v>0</v>
      </c>
      <c r="Q216" s="245">
        <v>0</v>
      </c>
      <c r="R216" s="245">
        <f>Q216*H216</f>
        <v>0</v>
      </c>
      <c r="S216" s="245">
        <v>0</v>
      </c>
      <c r="T216" s="246">
        <f>S216*H216</f>
        <v>0</v>
      </c>
      <c r="AR216" s="24" t="s">
        <v>216</v>
      </c>
      <c r="AT216" s="24" t="s">
        <v>260</v>
      </c>
      <c r="AU216" s="24" t="s">
        <v>83</v>
      </c>
      <c r="AY216" s="24" t="s">
        <v>200</v>
      </c>
      <c r="BE216" s="247">
        <f>IF(N216="základní",J216,0)</f>
        <v>0</v>
      </c>
      <c r="BF216" s="247">
        <f>IF(N216="snížená",J216,0)</f>
        <v>0</v>
      </c>
      <c r="BG216" s="247">
        <f>IF(N216="zákl. přenesená",J216,0)</f>
        <v>0</v>
      </c>
      <c r="BH216" s="247">
        <f>IF(N216="sníž. přenesená",J216,0)</f>
        <v>0</v>
      </c>
      <c r="BI216" s="247">
        <f>IF(N216="nulová",J216,0)</f>
        <v>0</v>
      </c>
      <c r="BJ216" s="24" t="s">
        <v>81</v>
      </c>
      <c r="BK216" s="247">
        <f>ROUND(I216*H216,2)</f>
        <v>0</v>
      </c>
      <c r="BL216" s="24" t="s">
        <v>207</v>
      </c>
      <c r="BM216" s="24" t="s">
        <v>479</v>
      </c>
    </row>
    <row r="217" s="1" customFormat="1" ht="16.5" customHeight="1">
      <c r="B217" s="46"/>
      <c r="C217" s="271" t="s">
        <v>480</v>
      </c>
      <c r="D217" s="271" t="s">
        <v>260</v>
      </c>
      <c r="E217" s="272" t="s">
        <v>481</v>
      </c>
      <c r="F217" s="273" t="s">
        <v>482</v>
      </c>
      <c r="G217" s="274" t="s">
        <v>471</v>
      </c>
      <c r="H217" s="275">
        <v>150</v>
      </c>
      <c r="I217" s="276"/>
      <c r="J217" s="277">
        <f>ROUND(I217*H217,2)</f>
        <v>0</v>
      </c>
      <c r="K217" s="273" t="s">
        <v>266</v>
      </c>
      <c r="L217" s="278"/>
      <c r="M217" s="279" t="s">
        <v>21</v>
      </c>
      <c r="N217" s="280" t="s">
        <v>45</v>
      </c>
      <c r="O217" s="47"/>
      <c r="P217" s="245">
        <f>O217*H217</f>
        <v>0</v>
      </c>
      <c r="Q217" s="245">
        <v>0</v>
      </c>
      <c r="R217" s="245">
        <f>Q217*H217</f>
        <v>0</v>
      </c>
      <c r="S217" s="245">
        <v>0</v>
      </c>
      <c r="T217" s="246">
        <f>S217*H217</f>
        <v>0</v>
      </c>
      <c r="AR217" s="24" t="s">
        <v>216</v>
      </c>
      <c r="AT217" s="24" t="s">
        <v>260</v>
      </c>
      <c r="AU217" s="24" t="s">
        <v>83</v>
      </c>
      <c r="AY217" s="24" t="s">
        <v>200</v>
      </c>
      <c r="BE217" s="247">
        <f>IF(N217="základní",J217,0)</f>
        <v>0</v>
      </c>
      <c r="BF217" s="247">
        <f>IF(N217="snížená",J217,0)</f>
        <v>0</v>
      </c>
      <c r="BG217" s="247">
        <f>IF(N217="zákl. přenesená",J217,0)</f>
        <v>0</v>
      </c>
      <c r="BH217" s="247">
        <f>IF(N217="sníž. přenesená",J217,0)</f>
        <v>0</v>
      </c>
      <c r="BI217" s="247">
        <f>IF(N217="nulová",J217,0)</f>
        <v>0</v>
      </c>
      <c r="BJ217" s="24" t="s">
        <v>81</v>
      </c>
      <c r="BK217" s="247">
        <f>ROUND(I217*H217,2)</f>
        <v>0</v>
      </c>
      <c r="BL217" s="24" t="s">
        <v>207</v>
      </c>
      <c r="BM217" s="24" t="s">
        <v>483</v>
      </c>
    </row>
    <row r="218" s="11" customFormat="1" ht="29.88" customHeight="1">
      <c r="B218" s="220"/>
      <c r="C218" s="221"/>
      <c r="D218" s="222" t="s">
        <v>73</v>
      </c>
      <c r="E218" s="234" t="s">
        <v>484</v>
      </c>
      <c r="F218" s="234" t="s">
        <v>485</v>
      </c>
      <c r="G218" s="221"/>
      <c r="H218" s="221"/>
      <c r="I218" s="224"/>
      <c r="J218" s="235">
        <f>BK218</f>
        <v>0</v>
      </c>
      <c r="K218" s="221"/>
      <c r="L218" s="226"/>
      <c r="M218" s="227"/>
      <c r="N218" s="228"/>
      <c r="O218" s="228"/>
      <c r="P218" s="229">
        <f>SUM(P219:P221)</f>
        <v>0</v>
      </c>
      <c r="Q218" s="228"/>
      <c r="R218" s="229">
        <f>SUM(R219:R221)</f>
        <v>0</v>
      </c>
      <c r="S218" s="228"/>
      <c r="T218" s="230">
        <f>SUM(T219:T221)</f>
        <v>0</v>
      </c>
      <c r="AR218" s="231" t="s">
        <v>81</v>
      </c>
      <c r="AT218" s="232" t="s">
        <v>73</v>
      </c>
      <c r="AU218" s="232" t="s">
        <v>81</v>
      </c>
      <c r="AY218" s="231" t="s">
        <v>200</v>
      </c>
      <c r="BK218" s="233">
        <f>SUM(BK219:BK221)</f>
        <v>0</v>
      </c>
    </row>
    <row r="219" s="1" customFormat="1" ht="25.5" customHeight="1">
      <c r="B219" s="46"/>
      <c r="C219" s="236" t="s">
        <v>329</v>
      </c>
      <c r="D219" s="236" t="s">
        <v>202</v>
      </c>
      <c r="E219" s="237" t="s">
        <v>486</v>
      </c>
      <c r="F219" s="238" t="s">
        <v>487</v>
      </c>
      <c r="G219" s="239" t="s">
        <v>205</v>
      </c>
      <c r="H219" s="240">
        <v>463.85000000000002</v>
      </c>
      <c r="I219" s="241"/>
      <c r="J219" s="242">
        <f>ROUND(I219*H219,2)</f>
        <v>0</v>
      </c>
      <c r="K219" s="238" t="s">
        <v>266</v>
      </c>
      <c r="L219" s="72"/>
      <c r="M219" s="243" t="s">
        <v>21</v>
      </c>
      <c r="N219" s="244" t="s">
        <v>45</v>
      </c>
      <c r="O219" s="47"/>
      <c r="P219" s="245">
        <f>O219*H219</f>
        <v>0</v>
      </c>
      <c r="Q219" s="245">
        <v>0</v>
      </c>
      <c r="R219" s="245">
        <f>Q219*H219</f>
        <v>0</v>
      </c>
      <c r="S219" s="245">
        <v>0</v>
      </c>
      <c r="T219" s="246">
        <f>S219*H219</f>
        <v>0</v>
      </c>
      <c r="AR219" s="24" t="s">
        <v>207</v>
      </c>
      <c r="AT219" s="24" t="s">
        <v>202</v>
      </c>
      <c r="AU219" s="24" t="s">
        <v>83</v>
      </c>
      <c r="AY219" s="24" t="s">
        <v>200</v>
      </c>
      <c r="BE219" s="247">
        <f>IF(N219="základní",J219,0)</f>
        <v>0</v>
      </c>
      <c r="BF219" s="247">
        <f>IF(N219="snížená",J219,0)</f>
        <v>0</v>
      </c>
      <c r="BG219" s="247">
        <f>IF(N219="zákl. přenesená",J219,0)</f>
        <v>0</v>
      </c>
      <c r="BH219" s="247">
        <f>IF(N219="sníž. přenesená",J219,0)</f>
        <v>0</v>
      </c>
      <c r="BI219" s="247">
        <f>IF(N219="nulová",J219,0)</f>
        <v>0</v>
      </c>
      <c r="BJ219" s="24" t="s">
        <v>81</v>
      </c>
      <c r="BK219" s="247">
        <f>ROUND(I219*H219,2)</f>
        <v>0</v>
      </c>
      <c r="BL219" s="24" t="s">
        <v>207</v>
      </c>
      <c r="BM219" s="24" t="s">
        <v>488</v>
      </c>
    </row>
    <row r="220" s="1" customFormat="1" ht="16.5" customHeight="1">
      <c r="B220" s="46"/>
      <c r="C220" s="271" t="s">
        <v>489</v>
      </c>
      <c r="D220" s="271" t="s">
        <v>260</v>
      </c>
      <c r="E220" s="272" t="s">
        <v>490</v>
      </c>
      <c r="F220" s="273" t="s">
        <v>491</v>
      </c>
      <c r="G220" s="274" t="s">
        <v>205</v>
      </c>
      <c r="H220" s="275">
        <v>463.85000000000002</v>
      </c>
      <c r="I220" s="276"/>
      <c r="J220" s="277">
        <f>ROUND(I220*H220,2)</f>
        <v>0</v>
      </c>
      <c r="K220" s="273" t="s">
        <v>266</v>
      </c>
      <c r="L220" s="278"/>
      <c r="M220" s="279" t="s">
        <v>21</v>
      </c>
      <c r="N220" s="280" t="s">
        <v>45</v>
      </c>
      <c r="O220" s="47"/>
      <c r="P220" s="245">
        <f>O220*H220</f>
        <v>0</v>
      </c>
      <c r="Q220" s="245">
        <v>0</v>
      </c>
      <c r="R220" s="245">
        <f>Q220*H220</f>
        <v>0</v>
      </c>
      <c r="S220" s="245">
        <v>0</v>
      </c>
      <c r="T220" s="246">
        <f>S220*H220</f>
        <v>0</v>
      </c>
      <c r="AR220" s="24" t="s">
        <v>216</v>
      </c>
      <c r="AT220" s="24" t="s">
        <v>260</v>
      </c>
      <c r="AU220" s="24" t="s">
        <v>83</v>
      </c>
      <c r="AY220" s="24" t="s">
        <v>200</v>
      </c>
      <c r="BE220" s="247">
        <f>IF(N220="základní",J220,0)</f>
        <v>0</v>
      </c>
      <c r="BF220" s="247">
        <f>IF(N220="snížená",J220,0)</f>
        <v>0</v>
      </c>
      <c r="BG220" s="247">
        <f>IF(N220="zákl. přenesená",J220,0)</f>
        <v>0</v>
      </c>
      <c r="BH220" s="247">
        <f>IF(N220="sníž. přenesená",J220,0)</f>
        <v>0</v>
      </c>
      <c r="BI220" s="247">
        <f>IF(N220="nulová",J220,0)</f>
        <v>0</v>
      </c>
      <c r="BJ220" s="24" t="s">
        <v>81</v>
      </c>
      <c r="BK220" s="247">
        <f>ROUND(I220*H220,2)</f>
        <v>0</v>
      </c>
      <c r="BL220" s="24" t="s">
        <v>207</v>
      </c>
      <c r="BM220" s="24" t="s">
        <v>492</v>
      </c>
    </row>
    <row r="221" s="1" customFormat="1" ht="16.5" customHeight="1">
      <c r="B221" s="46"/>
      <c r="C221" s="236" t="s">
        <v>330</v>
      </c>
      <c r="D221" s="236" t="s">
        <v>202</v>
      </c>
      <c r="E221" s="237" t="s">
        <v>272</v>
      </c>
      <c r="F221" s="238" t="s">
        <v>273</v>
      </c>
      <c r="G221" s="239" t="s">
        <v>274</v>
      </c>
      <c r="H221" s="240">
        <v>10.457000000000001</v>
      </c>
      <c r="I221" s="241"/>
      <c r="J221" s="242">
        <f>ROUND(I221*H221,2)</f>
        <v>0</v>
      </c>
      <c r="K221" s="238" t="s">
        <v>206</v>
      </c>
      <c r="L221" s="72"/>
      <c r="M221" s="243" t="s">
        <v>21</v>
      </c>
      <c r="N221" s="244" t="s">
        <v>45</v>
      </c>
      <c r="O221" s="47"/>
      <c r="P221" s="245">
        <f>O221*H221</f>
        <v>0</v>
      </c>
      <c r="Q221" s="245">
        <v>0</v>
      </c>
      <c r="R221" s="245">
        <f>Q221*H221</f>
        <v>0</v>
      </c>
      <c r="S221" s="245">
        <v>0</v>
      </c>
      <c r="T221" s="246">
        <f>S221*H221</f>
        <v>0</v>
      </c>
      <c r="AR221" s="24" t="s">
        <v>207</v>
      </c>
      <c r="AT221" s="24" t="s">
        <v>202</v>
      </c>
      <c r="AU221" s="24" t="s">
        <v>83</v>
      </c>
      <c r="AY221" s="24" t="s">
        <v>200</v>
      </c>
      <c r="BE221" s="247">
        <f>IF(N221="základní",J221,0)</f>
        <v>0</v>
      </c>
      <c r="BF221" s="247">
        <f>IF(N221="snížená",J221,0)</f>
        <v>0</v>
      </c>
      <c r="BG221" s="247">
        <f>IF(N221="zákl. přenesená",J221,0)</f>
        <v>0</v>
      </c>
      <c r="BH221" s="247">
        <f>IF(N221="sníž. přenesená",J221,0)</f>
        <v>0</v>
      </c>
      <c r="BI221" s="247">
        <f>IF(N221="nulová",J221,0)</f>
        <v>0</v>
      </c>
      <c r="BJ221" s="24" t="s">
        <v>81</v>
      </c>
      <c r="BK221" s="247">
        <f>ROUND(I221*H221,2)</f>
        <v>0</v>
      </c>
      <c r="BL221" s="24" t="s">
        <v>207</v>
      </c>
      <c r="BM221" s="24" t="s">
        <v>493</v>
      </c>
    </row>
    <row r="222" s="11" customFormat="1" ht="37.44" customHeight="1">
      <c r="B222" s="220"/>
      <c r="C222" s="221"/>
      <c r="D222" s="222" t="s">
        <v>73</v>
      </c>
      <c r="E222" s="223" t="s">
        <v>494</v>
      </c>
      <c r="F222" s="223" t="s">
        <v>495</v>
      </c>
      <c r="G222" s="221"/>
      <c r="H222" s="221"/>
      <c r="I222" s="224"/>
      <c r="J222" s="225">
        <f>BK222</f>
        <v>0</v>
      </c>
      <c r="K222" s="221"/>
      <c r="L222" s="226"/>
      <c r="M222" s="227"/>
      <c r="N222" s="228"/>
      <c r="O222" s="228"/>
      <c r="P222" s="229">
        <f>SUM(P223:P227)</f>
        <v>0</v>
      </c>
      <c r="Q222" s="228"/>
      <c r="R222" s="229">
        <f>SUM(R223:R227)</f>
        <v>0</v>
      </c>
      <c r="S222" s="228"/>
      <c r="T222" s="230">
        <f>SUM(T223:T227)</f>
        <v>0</v>
      </c>
      <c r="AR222" s="231" t="s">
        <v>217</v>
      </c>
      <c r="AT222" s="232" t="s">
        <v>73</v>
      </c>
      <c r="AU222" s="232" t="s">
        <v>74</v>
      </c>
      <c r="AY222" s="231" t="s">
        <v>200</v>
      </c>
      <c r="BK222" s="233">
        <f>SUM(BK223:BK227)</f>
        <v>0</v>
      </c>
    </row>
    <row r="223" s="1" customFormat="1" ht="16.5" customHeight="1">
      <c r="B223" s="46"/>
      <c r="C223" s="236" t="s">
        <v>436</v>
      </c>
      <c r="D223" s="236" t="s">
        <v>202</v>
      </c>
      <c r="E223" s="237" t="s">
        <v>496</v>
      </c>
      <c r="F223" s="238" t="s">
        <v>497</v>
      </c>
      <c r="G223" s="239" t="s">
        <v>498</v>
      </c>
      <c r="H223" s="240">
        <v>1</v>
      </c>
      <c r="I223" s="241"/>
      <c r="J223" s="242">
        <f>ROUND(I223*H223,2)</f>
        <v>0</v>
      </c>
      <c r="K223" s="238" t="s">
        <v>206</v>
      </c>
      <c r="L223" s="72"/>
      <c r="M223" s="243" t="s">
        <v>21</v>
      </c>
      <c r="N223" s="244" t="s">
        <v>45</v>
      </c>
      <c r="O223" s="47"/>
      <c r="P223" s="245">
        <f>O223*H223</f>
        <v>0</v>
      </c>
      <c r="Q223" s="245">
        <v>0</v>
      </c>
      <c r="R223" s="245">
        <f>Q223*H223</f>
        <v>0</v>
      </c>
      <c r="S223" s="245">
        <v>0</v>
      </c>
      <c r="T223" s="246">
        <f>S223*H223</f>
        <v>0</v>
      </c>
      <c r="AR223" s="24" t="s">
        <v>207</v>
      </c>
      <c r="AT223" s="24" t="s">
        <v>202</v>
      </c>
      <c r="AU223" s="24" t="s">
        <v>81</v>
      </c>
      <c r="AY223" s="24" t="s">
        <v>200</v>
      </c>
      <c r="BE223" s="247">
        <f>IF(N223="základní",J223,0)</f>
        <v>0</v>
      </c>
      <c r="BF223" s="247">
        <f>IF(N223="snížená",J223,0)</f>
        <v>0</v>
      </c>
      <c r="BG223" s="247">
        <f>IF(N223="zákl. přenesená",J223,0)</f>
        <v>0</v>
      </c>
      <c r="BH223" s="247">
        <f>IF(N223="sníž. přenesená",J223,0)</f>
        <v>0</v>
      </c>
      <c r="BI223" s="247">
        <f>IF(N223="nulová",J223,0)</f>
        <v>0</v>
      </c>
      <c r="BJ223" s="24" t="s">
        <v>81</v>
      </c>
      <c r="BK223" s="247">
        <f>ROUND(I223*H223,2)</f>
        <v>0</v>
      </c>
      <c r="BL223" s="24" t="s">
        <v>207</v>
      </c>
      <c r="BM223" s="24" t="s">
        <v>499</v>
      </c>
    </row>
    <row r="224" s="1" customFormat="1" ht="16.5" customHeight="1">
      <c r="B224" s="46"/>
      <c r="C224" s="236" t="s">
        <v>334</v>
      </c>
      <c r="D224" s="236" t="s">
        <v>202</v>
      </c>
      <c r="E224" s="237" t="s">
        <v>500</v>
      </c>
      <c r="F224" s="238" t="s">
        <v>501</v>
      </c>
      <c r="G224" s="239" t="s">
        <v>498</v>
      </c>
      <c r="H224" s="240">
        <v>1</v>
      </c>
      <c r="I224" s="241"/>
      <c r="J224" s="242">
        <f>ROUND(I224*H224,2)</f>
        <v>0</v>
      </c>
      <c r="K224" s="238" t="s">
        <v>206</v>
      </c>
      <c r="L224" s="72"/>
      <c r="M224" s="243" t="s">
        <v>21</v>
      </c>
      <c r="N224" s="244" t="s">
        <v>45</v>
      </c>
      <c r="O224" s="47"/>
      <c r="P224" s="245">
        <f>O224*H224</f>
        <v>0</v>
      </c>
      <c r="Q224" s="245">
        <v>0</v>
      </c>
      <c r="R224" s="245">
        <f>Q224*H224</f>
        <v>0</v>
      </c>
      <c r="S224" s="245">
        <v>0</v>
      </c>
      <c r="T224" s="246">
        <f>S224*H224</f>
        <v>0</v>
      </c>
      <c r="AR224" s="24" t="s">
        <v>207</v>
      </c>
      <c r="AT224" s="24" t="s">
        <v>202</v>
      </c>
      <c r="AU224" s="24" t="s">
        <v>81</v>
      </c>
      <c r="AY224" s="24" t="s">
        <v>200</v>
      </c>
      <c r="BE224" s="247">
        <f>IF(N224="základní",J224,0)</f>
        <v>0</v>
      </c>
      <c r="BF224" s="247">
        <f>IF(N224="snížená",J224,0)</f>
        <v>0</v>
      </c>
      <c r="BG224" s="247">
        <f>IF(N224="zákl. přenesená",J224,0)</f>
        <v>0</v>
      </c>
      <c r="BH224" s="247">
        <f>IF(N224="sníž. přenesená",J224,0)</f>
        <v>0</v>
      </c>
      <c r="BI224" s="247">
        <f>IF(N224="nulová",J224,0)</f>
        <v>0</v>
      </c>
      <c r="BJ224" s="24" t="s">
        <v>81</v>
      </c>
      <c r="BK224" s="247">
        <f>ROUND(I224*H224,2)</f>
        <v>0</v>
      </c>
      <c r="BL224" s="24" t="s">
        <v>207</v>
      </c>
      <c r="BM224" s="24" t="s">
        <v>502</v>
      </c>
    </row>
    <row r="225" s="1" customFormat="1" ht="16.5" customHeight="1">
      <c r="B225" s="46"/>
      <c r="C225" s="236" t="s">
        <v>443</v>
      </c>
      <c r="D225" s="236" t="s">
        <v>202</v>
      </c>
      <c r="E225" s="237" t="s">
        <v>503</v>
      </c>
      <c r="F225" s="238" t="s">
        <v>504</v>
      </c>
      <c r="G225" s="239" t="s">
        <v>498</v>
      </c>
      <c r="H225" s="240">
        <v>1</v>
      </c>
      <c r="I225" s="241"/>
      <c r="J225" s="242">
        <f>ROUND(I225*H225,2)</f>
        <v>0</v>
      </c>
      <c r="K225" s="238" t="s">
        <v>206</v>
      </c>
      <c r="L225" s="72"/>
      <c r="M225" s="243" t="s">
        <v>21</v>
      </c>
      <c r="N225" s="244" t="s">
        <v>45</v>
      </c>
      <c r="O225" s="47"/>
      <c r="P225" s="245">
        <f>O225*H225</f>
        <v>0</v>
      </c>
      <c r="Q225" s="245">
        <v>0</v>
      </c>
      <c r="R225" s="245">
        <f>Q225*H225</f>
        <v>0</v>
      </c>
      <c r="S225" s="245">
        <v>0</v>
      </c>
      <c r="T225" s="246">
        <f>S225*H225</f>
        <v>0</v>
      </c>
      <c r="AR225" s="24" t="s">
        <v>207</v>
      </c>
      <c r="AT225" s="24" t="s">
        <v>202</v>
      </c>
      <c r="AU225" s="24" t="s">
        <v>81</v>
      </c>
      <c r="AY225" s="24" t="s">
        <v>200</v>
      </c>
      <c r="BE225" s="247">
        <f>IF(N225="základní",J225,0)</f>
        <v>0</v>
      </c>
      <c r="BF225" s="247">
        <f>IF(N225="snížená",J225,0)</f>
        <v>0</v>
      </c>
      <c r="BG225" s="247">
        <f>IF(N225="zákl. přenesená",J225,0)</f>
        <v>0</v>
      </c>
      <c r="BH225" s="247">
        <f>IF(N225="sníž. přenesená",J225,0)</f>
        <v>0</v>
      </c>
      <c r="BI225" s="247">
        <f>IF(N225="nulová",J225,0)</f>
        <v>0</v>
      </c>
      <c r="BJ225" s="24" t="s">
        <v>81</v>
      </c>
      <c r="BK225" s="247">
        <f>ROUND(I225*H225,2)</f>
        <v>0</v>
      </c>
      <c r="BL225" s="24" t="s">
        <v>207</v>
      </c>
      <c r="BM225" s="24" t="s">
        <v>505</v>
      </c>
    </row>
    <row r="226" s="1" customFormat="1" ht="16.5" customHeight="1">
      <c r="B226" s="46"/>
      <c r="C226" s="236" t="s">
        <v>336</v>
      </c>
      <c r="D226" s="236" t="s">
        <v>202</v>
      </c>
      <c r="E226" s="237" t="s">
        <v>506</v>
      </c>
      <c r="F226" s="238" t="s">
        <v>507</v>
      </c>
      <c r="G226" s="239" t="s">
        <v>498</v>
      </c>
      <c r="H226" s="240">
        <v>1</v>
      </c>
      <c r="I226" s="241"/>
      <c r="J226" s="242">
        <f>ROUND(I226*H226,2)</f>
        <v>0</v>
      </c>
      <c r="K226" s="238" t="s">
        <v>206</v>
      </c>
      <c r="L226" s="72"/>
      <c r="M226" s="243" t="s">
        <v>21</v>
      </c>
      <c r="N226" s="244" t="s">
        <v>45</v>
      </c>
      <c r="O226" s="47"/>
      <c r="P226" s="245">
        <f>O226*H226</f>
        <v>0</v>
      </c>
      <c r="Q226" s="245">
        <v>0</v>
      </c>
      <c r="R226" s="245">
        <f>Q226*H226</f>
        <v>0</v>
      </c>
      <c r="S226" s="245">
        <v>0</v>
      </c>
      <c r="T226" s="246">
        <f>S226*H226</f>
        <v>0</v>
      </c>
      <c r="AR226" s="24" t="s">
        <v>207</v>
      </c>
      <c r="AT226" s="24" t="s">
        <v>202</v>
      </c>
      <c r="AU226" s="24" t="s">
        <v>81</v>
      </c>
      <c r="AY226" s="24" t="s">
        <v>200</v>
      </c>
      <c r="BE226" s="247">
        <f>IF(N226="základní",J226,0)</f>
        <v>0</v>
      </c>
      <c r="BF226" s="247">
        <f>IF(N226="snížená",J226,0)</f>
        <v>0</v>
      </c>
      <c r="BG226" s="247">
        <f>IF(N226="zákl. přenesená",J226,0)</f>
        <v>0</v>
      </c>
      <c r="BH226" s="247">
        <f>IF(N226="sníž. přenesená",J226,0)</f>
        <v>0</v>
      </c>
      <c r="BI226" s="247">
        <f>IF(N226="nulová",J226,0)</f>
        <v>0</v>
      </c>
      <c r="BJ226" s="24" t="s">
        <v>81</v>
      </c>
      <c r="BK226" s="247">
        <f>ROUND(I226*H226,2)</f>
        <v>0</v>
      </c>
      <c r="BL226" s="24" t="s">
        <v>207</v>
      </c>
      <c r="BM226" s="24" t="s">
        <v>508</v>
      </c>
    </row>
    <row r="227" s="1" customFormat="1" ht="16.5" customHeight="1">
      <c r="B227" s="46"/>
      <c r="C227" s="236" t="s">
        <v>450</v>
      </c>
      <c r="D227" s="236" t="s">
        <v>202</v>
      </c>
      <c r="E227" s="237" t="s">
        <v>509</v>
      </c>
      <c r="F227" s="238" t="s">
        <v>510</v>
      </c>
      <c r="G227" s="239" t="s">
        <v>511</v>
      </c>
      <c r="H227" s="240">
        <v>1</v>
      </c>
      <c r="I227" s="241"/>
      <c r="J227" s="242">
        <f>ROUND(I227*H227,2)</f>
        <v>0</v>
      </c>
      <c r="K227" s="238" t="s">
        <v>206</v>
      </c>
      <c r="L227" s="72"/>
      <c r="M227" s="243" t="s">
        <v>21</v>
      </c>
      <c r="N227" s="281" t="s">
        <v>45</v>
      </c>
      <c r="O227" s="282"/>
      <c r="P227" s="283">
        <f>O227*H227</f>
        <v>0</v>
      </c>
      <c r="Q227" s="283">
        <v>0</v>
      </c>
      <c r="R227" s="283">
        <f>Q227*H227</f>
        <v>0</v>
      </c>
      <c r="S227" s="283">
        <v>0</v>
      </c>
      <c r="T227" s="284">
        <f>S227*H227</f>
        <v>0</v>
      </c>
      <c r="AR227" s="24" t="s">
        <v>207</v>
      </c>
      <c r="AT227" s="24" t="s">
        <v>202</v>
      </c>
      <c r="AU227" s="24" t="s">
        <v>81</v>
      </c>
      <c r="AY227" s="24" t="s">
        <v>200</v>
      </c>
      <c r="BE227" s="247">
        <f>IF(N227="základní",J227,0)</f>
        <v>0</v>
      </c>
      <c r="BF227" s="247">
        <f>IF(N227="snížená",J227,0)</f>
        <v>0</v>
      </c>
      <c r="BG227" s="247">
        <f>IF(N227="zákl. přenesená",J227,0)</f>
        <v>0</v>
      </c>
      <c r="BH227" s="247">
        <f>IF(N227="sníž. přenesená",J227,0)</f>
        <v>0</v>
      </c>
      <c r="BI227" s="247">
        <f>IF(N227="nulová",J227,0)</f>
        <v>0</v>
      </c>
      <c r="BJ227" s="24" t="s">
        <v>81</v>
      </c>
      <c r="BK227" s="247">
        <f>ROUND(I227*H227,2)</f>
        <v>0</v>
      </c>
      <c r="BL227" s="24" t="s">
        <v>207</v>
      </c>
      <c r="BM227" s="24" t="s">
        <v>512</v>
      </c>
    </row>
    <row r="228" s="1" customFormat="1" ht="6.96" customHeight="1">
      <c r="B228" s="67"/>
      <c r="C228" s="68"/>
      <c r="D228" s="68"/>
      <c r="E228" s="68"/>
      <c r="F228" s="68"/>
      <c r="G228" s="68"/>
      <c r="H228" s="68"/>
      <c r="I228" s="179"/>
      <c r="J228" s="68"/>
      <c r="K228" s="68"/>
      <c r="L228" s="72"/>
    </row>
  </sheetData>
  <sheetProtection sheet="1" autoFilter="0" formatColumns="0" formatRows="0" objects="1" scenarios="1" spinCount="100000" saltValue="0hm9amyavfxECvd+naypiKT4MGdYJUQeIZ6PN6sHa8xHPBoW+LG2c7lpPXLBOfU3ymXto0tG5A3BtjuhoNOcbw==" hashValue="pt9ZK2NNAk+jN4DUmtD0Kll5rvUtfFj6RzR3bOJTGKBn6wOpP8ApcN+LIhGS7jaSUe4FAqfb8hX2DGbNiC1xBg==" algorithmName="SHA-512" password="CC35"/>
  <autoFilter ref="C100:K227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89:H89"/>
    <mergeCell ref="E91:H91"/>
    <mergeCell ref="E93:H93"/>
    <mergeCell ref="G1:H1"/>
    <mergeCell ref="L2:V2"/>
  </mergeCells>
  <hyperlinks>
    <hyperlink ref="F1:G1" location="C2" display="1) Krycí list soupisu"/>
    <hyperlink ref="G1:H1" location="C58" display="2) Rekapitulace"/>
    <hyperlink ref="J1" location="C10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50"/>
      <c r="C1" s="150"/>
      <c r="D1" s="151" t="s">
        <v>1</v>
      </c>
      <c r="E1" s="150"/>
      <c r="F1" s="152" t="s">
        <v>151</v>
      </c>
      <c r="G1" s="152" t="s">
        <v>152</v>
      </c>
      <c r="H1" s="152"/>
      <c r="I1" s="153"/>
      <c r="J1" s="152" t="s">
        <v>153</v>
      </c>
      <c r="K1" s="151" t="s">
        <v>154</v>
      </c>
      <c r="L1" s="152" t="s">
        <v>155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95</v>
      </c>
    </row>
    <row r="3" ht="6.96" customHeight="1">
      <c r="B3" s="25"/>
      <c r="C3" s="26"/>
      <c r="D3" s="26"/>
      <c r="E3" s="26"/>
      <c r="F3" s="26"/>
      <c r="G3" s="26"/>
      <c r="H3" s="26"/>
      <c r="I3" s="154"/>
      <c r="J3" s="26"/>
      <c r="K3" s="27"/>
      <c r="AT3" s="24" t="s">
        <v>83</v>
      </c>
    </row>
    <row r="4" ht="36.96" customHeight="1">
      <c r="B4" s="28"/>
      <c r="C4" s="29"/>
      <c r="D4" s="30" t="s">
        <v>156</v>
      </c>
      <c r="E4" s="29"/>
      <c r="F4" s="29"/>
      <c r="G4" s="29"/>
      <c r="H4" s="29"/>
      <c r="I4" s="155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5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5"/>
      <c r="J6" s="29"/>
      <c r="K6" s="31"/>
    </row>
    <row r="7" ht="16.5" customHeight="1">
      <c r="B7" s="28"/>
      <c r="C7" s="29"/>
      <c r="D7" s="29"/>
      <c r="E7" s="156" t="str">
        <f>'Rekapitulace stavby'!K6</f>
        <v>Park pod Vlašským dvorem-op</v>
      </c>
      <c r="F7" s="40"/>
      <c r="G7" s="40"/>
      <c r="H7" s="40"/>
      <c r="I7" s="155"/>
      <c r="J7" s="29"/>
      <c r="K7" s="31"/>
    </row>
    <row r="8">
      <c r="B8" s="28"/>
      <c r="C8" s="29"/>
      <c r="D8" s="40" t="s">
        <v>157</v>
      </c>
      <c r="E8" s="29"/>
      <c r="F8" s="29"/>
      <c r="G8" s="29"/>
      <c r="H8" s="29"/>
      <c r="I8" s="155"/>
      <c r="J8" s="29"/>
      <c r="K8" s="31"/>
    </row>
    <row r="9" ht="16.5" customHeight="1">
      <c r="B9" s="28"/>
      <c r="C9" s="29"/>
      <c r="D9" s="29"/>
      <c r="E9" s="156" t="s">
        <v>158</v>
      </c>
      <c r="F9" s="29"/>
      <c r="G9" s="29"/>
      <c r="H9" s="29"/>
      <c r="I9" s="155"/>
      <c r="J9" s="29"/>
      <c r="K9" s="31"/>
    </row>
    <row r="10">
      <c r="B10" s="28"/>
      <c r="C10" s="29"/>
      <c r="D10" s="40" t="s">
        <v>159</v>
      </c>
      <c r="E10" s="29"/>
      <c r="F10" s="29"/>
      <c r="G10" s="29"/>
      <c r="H10" s="29"/>
      <c r="I10" s="155"/>
      <c r="J10" s="29"/>
      <c r="K10" s="31"/>
    </row>
    <row r="11" s="1" customFormat="1" ht="16.5" customHeight="1">
      <c r="B11" s="46"/>
      <c r="C11" s="47"/>
      <c r="D11" s="47"/>
      <c r="E11" s="55" t="s">
        <v>513</v>
      </c>
      <c r="F11" s="47"/>
      <c r="G11" s="47"/>
      <c r="H11" s="47"/>
      <c r="I11" s="157"/>
      <c r="J11" s="47"/>
      <c r="K11" s="51"/>
    </row>
    <row r="12" s="1" customFormat="1">
      <c r="B12" s="46"/>
      <c r="C12" s="47"/>
      <c r="D12" s="40" t="s">
        <v>514</v>
      </c>
      <c r="E12" s="47"/>
      <c r="F12" s="47"/>
      <c r="G12" s="47"/>
      <c r="H12" s="47"/>
      <c r="I12" s="157"/>
      <c r="J12" s="47"/>
      <c r="K12" s="51"/>
    </row>
    <row r="13" s="1" customFormat="1" ht="36.96" customHeight="1">
      <c r="B13" s="46"/>
      <c r="C13" s="47"/>
      <c r="D13" s="47"/>
      <c r="E13" s="158" t="s">
        <v>515</v>
      </c>
      <c r="F13" s="47"/>
      <c r="G13" s="47"/>
      <c r="H13" s="47"/>
      <c r="I13" s="157"/>
      <c r="J13" s="47"/>
      <c r="K13" s="51"/>
    </row>
    <row r="14" s="1" customFormat="1">
      <c r="B14" s="46"/>
      <c r="C14" s="47"/>
      <c r="D14" s="47"/>
      <c r="E14" s="47"/>
      <c r="F14" s="47"/>
      <c r="G14" s="47"/>
      <c r="H14" s="47"/>
      <c r="I14" s="157"/>
      <c r="J14" s="47"/>
      <c r="K14" s="51"/>
    </row>
    <row r="15" s="1" customFormat="1" ht="14.4" customHeight="1">
      <c r="B15" s="46"/>
      <c r="C15" s="47"/>
      <c r="D15" s="40" t="s">
        <v>20</v>
      </c>
      <c r="E15" s="47"/>
      <c r="F15" s="35" t="s">
        <v>21</v>
      </c>
      <c r="G15" s="47"/>
      <c r="H15" s="47"/>
      <c r="I15" s="159" t="s">
        <v>22</v>
      </c>
      <c r="J15" s="35" t="s">
        <v>21</v>
      </c>
      <c r="K15" s="51"/>
    </row>
    <row r="16" s="1" customFormat="1" ht="14.4" customHeight="1">
      <c r="B16" s="46"/>
      <c r="C16" s="47"/>
      <c r="D16" s="40" t="s">
        <v>23</v>
      </c>
      <c r="E16" s="47"/>
      <c r="F16" s="35" t="s">
        <v>24</v>
      </c>
      <c r="G16" s="47"/>
      <c r="H16" s="47"/>
      <c r="I16" s="159" t="s">
        <v>25</v>
      </c>
      <c r="J16" s="160" t="str">
        <f>'Rekapitulace stavby'!AN8</f>
        <v>9. 11. 2017</v>
      </c>
      <c r="K16" s="51"/>
    </row>
    <row r="17" s="1" customFormat="1" ht="10.8" customHeight="1">
      <c r="B17" s="46"/>
      <c r="C17" s="47"/>
      <c r="D17" s="47"/>
      <c r="E17" s="47"/>
      <c r="F17" s="47"/>
      <c r="G17" s="47"/>
      <c r="H17" s="47"/>
      <c r="I17" s="157"/>
      <c r="J17" s="47"/>
      <c r="K17" s="51"/>
    </row>
    <row r="18" s="1" customFormat="1" ht="14.4" customHeight="1">
      <c r="B18" s="46"/>
      <c r="C18" s="47"/>
      <c r="D18" s="40" t="s">
        <v>27</v>
      </c>
      <c r="E18" s="47"/>
      <c r="F18" s="47"/>
      <c r="G18" s="47"/>
      <c r="H18" s="47"/>
      <c r="I18" s="159" t="s">
        <v>28</v>
      </c>
      <c r="J18" s="35" t="s">
        <v>29</v>
      </c>
      <c r="K18" s="51"/>
    </row>
    <row r="19" s="1" customFormat="1" ht="18" customHeight="1">
      <c r="B19" s="46"/>
      <c r="C19" s="47"/>
      <c r="D19" s="47"/>
      <c r="E19" s="35" t="s">
        <v>30</v>
      </c>
      <c r="F19" s="47"/>
      <c r="G19" s="47"/>
      <c r="H19" s="47"/>
      <c r="I19" s="159" t="s">
        <v>31</v>
      </c>
      <c r="J19" s="35" t="s">
        <v>32</v>
      </c>
      <c r="K19" s="51"/>
    </row>
    <row r="20" s="1" customFormat="1" ht="6.96" customHeight="1">
      <c r="B20" s="46"/>
      <c r="C20" s="47"/>
      <c r="D20" s="47"/>
      <c r="E20" s="47"/>
      <c r="F20" s="47"/>
      <c r="G20" s="47"/>
      <c r="H20" s="47"/>
      <c r="I20" s="157"/>
      <c r="J20" s="47"/>
      <c r="K20" s="51"/>
    </row>
    <row r="21" s="1" customFormat="1" ht="14.4" customHeight="1">
      <c r="B21" s="46"/>
      <c r="C21" s="47"/>
      <c r="D21" s="40" t="s">
        <v>33</v>
      </c>
      <c r="E21" s="47"/>
      <c r="F21" s="47"/>
      <c r="G21" s="47"/>
      <c r="H21" s="47"/>
      <c r="I21" s="159" t="s">
        <v>28</v>
      </c>
      <c r="J21" s="35" t="str">
        <f>IF('Rekapitulace stavby'!AN13="Vyplň údaj","",IF('Rekapitulace stavby'!AN13="","",'Rekapitulace stavby'!AN13))</f>
        <v/>
      </c>
      <c r="K21" s="51"/>
    </row>
    <row r="22" s="1" customFormat="1" ht="18" customHeight="1">
      <c r="B22" s="46"/>
      <c r="C22" s="47"/>
      <c r="D22" s="47"/>
      <c r="E22" s="35" t="str">
        <f>IF('Rekapitulace stavby'!E14="Vyplň údaj","",IF('Rekapitulace stavby'!E14="","",'Rekapitulace stavby'!E14))</f>
        <v/>
      </c>
      <c r="F22" s="47"/>
      <c r="G22" s="47"/>
      <c r="H22" s="47"/>
      <c r="I22" s="159" t="s">
        <v>31</v>
      </c>
      <c r="J22" s="35" t="str">
        <f>IF('Rekapitulace stavby'!AN14="Vyplň údaj","",IF('Rekapitulace stavby'!AN14="","",'Rekapitulace stavby'!AN14))</f>
        <v/>
      </c>
      <c r="K22" s="51"/>
    </row>
    <row r="23" s="1" customFormat="1" ht="6.96" customHeight="1">
      <c r="B23" s="46"/>
      <c r="C23" s="47"/>
      <c r="D23" s="47"/>
      <c r="E23" s="47"/>
      <c r="F23" s="47"/>
      <c r="G23" s="47"/>
      <c r="H23" s="47"/>
      <c r="I23" s="157"/>
      <c r="J23" s="47"/>
      <c r="K23" s="51"/>
    </row>
    <row r="24" s="1" customFormat="1" ht="14.4" customHeight="1">
      <c r="B24" s="46"/>
      <c r="C24" s="47"/>
      <c r="D24" s="40" t="s">
        <v>35</v>
      </c>
      <c r="E24" s="47"/>
      <c r="F24" s="47"/>
      <c r="G24" s="47"/>
      <c r="H24" s="47"/>
      <c r="I24" s="159" t="s">
        <v>28</v>
      </c>
      <c r="J24" s="35" t="str">
        <f>IF('Rekapitulace stavby'!AN16="","",'Rekapitulace stavby'!AN16)</f>
        <v/>
      </c>
      <c r="K24" s="51"/>
    </row>
    <row r="25" s="1" customFormat="1" ht="18" customHeight="1">
      <c r="B25" s="46"/>
      <c r="C25" s="47"/>
      <c r="D25" s="47"/>
      <c r="E25" s="35" t="str">
        <f>IF('Rekapitulace stavby'!E17="","",'Rekapitulace stavby'!E17)</f>
        <v xml:space="preserve"> </v>
      </c>
      <c r="F25" s="47"/>
      <c r="G25" s="47"/>
      <c r="H25" s="47"/>
      <c r="I25" s="159" t="s">
        <v>31</v>
      </c>
      <c r="J25" s="35" t="str">
        <f>IF('Rekapitulace stavby'!AN17="","",'Rekapitulace stavby'!AN17)</f>
        <v/>
      </c>
      <c r="K25" s="51"/>
    </row>
    <row r="26" s="1" customFormat="1" ht="6.96" customHeight="1">
      <c r="B26" s="46"/>
      <c r="C26" s="47"/>
      <c r="D26" s="47"/>
      <c r="E26" s="47"/>
      <c r="F26" s="47"/>
      <c r="G26" s="47"/>
      <c r="H26" s="47"/>
      <c r="I26" s="157"/>
      <c r="J26" s="47"/>
      <c r="K26" s="51"/>
    </row>
    <row r="27" s="1" customFormat="1" ht="14.4" customHeight="1">
      <c r="B27" s="46"/>
      <c r="C27" s="47"/>
      <c r="D27" s="40" t="s">
        <v>38</v>
      </c>
      <c r="E27" s="47"/>
      <c r="F27" s="47"/>
      <c r="G27" s="47"/>
      <c r="H27" s="47"/>
      <c r="I27" s="157"/>
      <c r="J27" s="47"/>
      <c r="K27" s="51"/>
    </row>
    <row r="28" s="7" customFormat="1" ht="71.25" customHeight="1">
      <c r="B28" s="161"/>
      <c r="C28" s="162"/>
      <c r="D28" s="162"/>
      <c r="E28" s="44" t="s">
        <v>39</v>
      </c>
      <c r="F28" s="44"/>
      <c r="G28" s="44"/>
      <c r="H28" s="44"/>
      <c r="I28" s="163"/>
      <c r="J28" s="162"/>
      <c r="K28" s="164"/>
    </row>
    <row r="29" s="1" customFormat="1" ht="6.96" customHeight="1">
      <c r="B29" s="46"/>
      <c r="C29" s="47"/>
      <c r="D29" s="47"/>
      <c r="E29" s="47"/>
      <c r="F29" s="47"/>
      <c r="G29" s="47"/>
      <c r="H29" s="47"/>
      <c r="I29" s="157"/>
      <c r="J29" s="47"/>
      <c r="K29" s="51"/>
    </row>
    <row r="30" s="1" customFormat="1" ht="6.96" customHeight="1">
      <c r="B30" s="46"/>
      <c r="C30" s="47"/>
      <c r="D30" s="106"/>
      <c r="E30" s="106"/>
      <c r="F30" s="106"/>
      <c r="G30" s="106"/>
      <c r="H30" s="106"/>
      <c r="I30" s="165"/>
      <c r="J30" s="106"/>
      <c r="K30" s="166"/>
    </row>
    <row r="31" s="1" customFormat="1" ht="25.44" customHeight="1">
      <c r="B31" s="46"/>
      <c r="C31" s="47"/>
      <c r="D31" s="167" t="s">
        <v>40</v>
      </c>
      <c r="E31" s="47"/>
      <c r="F31" s="47"/>
      <c r="G31" s="47"/>
      <c r="H31" s="47"/>
      <c r="I31" s="157"/>
      <c r="J31" s="168">
        <f>ROUND(J92,2)</f>
        <v>0</v>
      </c>
      <c r="K31" s="51"/>
    </row>
    <row r="32" s="1" customFormat="1" ht="6.96" customHeight="1">
      <c r="B32" s="46"/>
      <c r="C32" s="47"/>
      <c r="D32" s="106"/>
      <c r="E32" s="106"/>
      <c r="F32" s="106"/>
      <c r="G32" s="106"/>
      <c r="H32" s="106"/>
      <c r="I32" s="165"/>
      <c r="J32" s="106"/>
      <c r="K32" s="166"/>
    </row>
    <row r="33" s="1" customFormat="1" ht="14.4" customHeight="1">
      <c r="B33" s="46"/>
      <c r="C33" s="47"/>
      <c r="D33" s="47"/>
      <c r="E33" s="47"/>
      <c r="F33" s="52" t="s">
        <v>42</v>
      </c>
      <c r="G33" s="47"/>
      <c r="H33" s="47"/>
      <c r="I33" s="169" t="s">
        <v>41</v>
      </c>
      <c r="J33" s="52" t="s">
        <v>43</v>
      </c>
      <c r="K33" s="51"/>
    </row>
    <row r="34" s="1" customFormat="1" ht="14.4" customHeight="1">
      <c r="B34" s="46"/>
      <c r="C34" s="47"/>
      <c r="D34" s="55" t="s">
        <v>44</v>
      </c>
      <c r="E34" s="55" t="s">
        <v>45</v>
      </c>
      <c r="F34" s="170">
        <f>ROUND(SUM(BE92:BE108), 2)</f>
        <v>0</v>
      </c>
      <c r="G34" s="47"/>
      <c r="H34" s="47"/>
      <c r="I34" s="171">
        <v>0.20999999999999999</v>
      </c>
      <c r="J34" s="170">
        <f>ROUND(ROUND((SUM(BE92:BE108)), 2)*I34, 2)</f>
        <v>0</v>
      </c>
      <c r="K34" s="51"/>
    </row>
    <row r="35" s="1" customFormat="1" ht="14.4" customHeight="1">
      <c r="B35" s="46"/>
      <c r="C35" s="47"/>
      <c r="D35" s="47"/>
      <c r="E35" s="55" t="s">
        <v>46</v>
      </c>
      <c r="F35" s="170">
        <f>ROUND(SUM(BF92:BF108), 2)</f>
        <v>0</v>
      </c>
      <c r="G35" s="47"/>
      <c r="H35" s="47"/>
      <c r="I35" s="171">
        <v>0.14999999999999999</v>
      </c>
      <c r="J35" s="170">
        <f>ROUND(ROUND((SUM(BF92:BF108)), 2)*I35, 2)</f>
        <v>0</v>
      </c>
      <c r="K35" s="51"/>
    </row>
    <row r="36" hidden="1" s="1" customFormat="1" ht="14.4" customHeight="1">
      <c r="B36" s="46"/>
      <c r="C36" s="47"/>
      <c r="D36" s="47"/>
      <c r="E36" s="55" t="s">
        <v>47</v>
      </c>
      <c r="F36" s="170">
        <f>ROUND(SUM(BG92:BG108), 2)</f>
        <v>0</v>
      </c>
      <c r="G36" s="47"/>
      <c r="H36" s="47"/>
      <c r="I36" s="171">
        <v>0.20999999999999999</v>
      </c>
      <c r="J36" s="170">
        <v>0</v>
      </c>
      <c r="K36" s="51"/>
    </row>
    <row r="37" hidden="1" s="1" customFormat="1" ht="14.4" customHeight="1">
      <c r="B37" s="46"/>
      <c r="C37" s="47"/>
      <c r="D37" s="47"/>
      <c r="E37" s="55" t="s">
        <v>48</v>
      </c>
      <c r="F37" s="170">
        <f>ROUND(SUM(BH92:BH108), 2)</f>
        <v>0</v>
      </c>
      <c r="G37" s="47"/>
      <c r="H37" s="47"/>
      <c r="I37" s="171">
        <v>0.14999999999999999</v>
      </c>
      <c r="J37" s="170">
        <v>0</v>
      </c>
      <c r="K37" s="51"/>
    </row>
    <row r="38" hidden="1" s="1" customFormat="1" ht="14.4" customHeight="1">
      <c r="B38" s="46"/>
      <c r="C38" s="47"/>
      <c r="D38" s="47"/>
      <c r="E38" s="55" t="s">
        <v>49</v>
      </c>
      <c r="F38" s="170">
        <f>ROUND(SUM(BI92:BI108), 2)</f>
        <v>0</v>
      </c>
      <c r="G38" s="47"/>
      <c r="H38" s="47"/>
      <c r="I38" s="171">
        <v>0</v>
      </c>
      <c r="J38" s="170">
        <v>0</v>
      </c>
      <c r="K38" s="51"/>
    </row>
    <row r="39" s="1" customFormat="1" ht="6.96" customHeight="1">
      <c r="B39" s="46"/>
      <c r="C39" s="47"/>
      <c r="D39" s="47"/>
      <c r="E39" s="47"/>
      <c r="F39" s="47"/>
      <c r="G39" s="47"/>
      <c r="H39" s="47"/>
      <c r="I39" s="157"/>
      <c r="J39" s="47"/>
      <c r="K39" s="51"/>
    </row>
    <row r="40" s="1" customFormat="1" ht="25.44" customHeight="1">
      <c r="B40" s="46"/>
      <c r="C40" s="172"/>
      <c r="D40" s="173" t="s">
        <v>50</v>
      </c>
      <c r="E40" s="98"/>
      <c r="F40" s="98"/>
      <c r="G40" s="174" t="s">
        <v>51</v>
      </c>
      <c r="H40" s="175" t="s">
        <v>52</v>
      </c>
      <c r="I40" s="176"/>
      <c r="J40" s="177">
        <f>SUM(J31:J38)</f>
        <v>0</v>
      </c>
      <c r="K40" s="178"/>
    </row>
    <row r="41" s="1" customFormat="1" ht="14.4" customHeight="1">
      <c r="B41" s="67"/>
      <c r="C41" s="68"/>
      <c r="D41" s="68"/>
      <c r="E41" s="68"/>
      <c r="F41" s="68"/>
      <c r="G41" s="68"/>
      <c r="H41" s="68"/>
      <c r="I41" s="179"/>
      <c r="J41" s="68"/>
      <c r="K41" s="69"/>
    </row>
    <row r="45" s="1" customFormat="1" ht="6.96" customHeight="1">
      <c r="B45" s="180"/>
      <c r="C45" s="181"/>
      <c r="D45" s="181"/>
      <c r="E45" s="181"/>
      <c r="F45" s="181"/>
      <c r="G45" s="181"/>
      <c r="H45" s="181"/>
      <c r="I45" s="182"/>
      <c r="J45" s="181"/>
      <c r="K45" s="183"/>
    </row>
    <row r="46" s="1" customFormat="1" ht="36.96" customHeight="1">
      <c r="B46" s="46"/>
      <c r="C46" s="30" t="s">
        <v>161</v>
      </c>
      <c r="D46" s="47"/>
      <c r="E46" s="47"/>
      <c r="F46" s="47"/>
      <c r="G46" s="47"/>
      <c r="H46" s="47"/>
      <c r="I46" s="157"/>
      <c r="J46" s="47"/>
      <c r="K46" s="51"/>
    </row>
    <row r="47" s="1" customFormat="1" ht="6.96" customHeight="1">
      <c r="B47" s="46"/>
      <c r="C47" s="47"/>
      <c r="D47" s="47"/>
      <c r="E47" s="47"/>
      <c r="F47" s="47"/>
      <c r="G47" s="47"/>
      <c r="H47" s="47"/>
      <c r="I47" s="157"/>
      <c r="J47" s="47"/>
      <c r="K47" s="51"/>
    </row>
    <row r="48" s="1" customFormat="1" ht="14.4" customHeight="1">
      <c r="B48" s="46"/>
      <c r="C48" s="40" t="s">
        <v>18</v>
      </c>
      <c r="D48" s="47"/>
      <c r="E48" s="47"/>
      <c r="F48" s="47"/>
      <c r="G48" s="47"/>
      <c r="H48" s="47"/>
      <c r="I48" s="157"/>
      <c r="J48" s="47"/>
      <c r="K48" s="51"/>
    </row>
    <row r="49" s="1" customFormat="1" ht="16.5" customHeight="1">
      <c r="B49" s="46"/>
      <c r="C49" s="47"/>
      <c r="D49" s="47"/>
      <c r="E49" s="156" t="str">
        <f>E7</f>
        <v>Park pod Vlašským dvorem-op</v>
      </c>
      <c r="F49" s="40"/>
      <c r="G49" s="40"/>
      <c r="H49" s="40"/>
      <c r="I49" s="157"/>
      <c r="J49" s="47"/>
      <c r="K49" s="51"/>
    </row>
    <row r="50">
      <c r="B50" s="28"/>
      <c r="C50" s="40" t="s">
        <v>157</v>
      </c>
      <c r="D50" s="29"/>
      <c r="E50" s="29"/>
      <c r="F50" s="29"/>
      <c r="G50" s="29"/>
      <c r="H50" s="29"/>
      <c r="I50" s="155"/>
      <c r="J50" s="29"/>
      <c r="K50" s="31"/>
    </row>
    <row r="51" ht="16.5" customHeight="1">
      <c r="B51" s="28"/>
      <c r="C51" s="29"/>
      <c r="D51" s="29"/>
      <c r="E51" s="156" t="s">
        <v>158</v>
      </c>
      <c r="F51" s="29"/>
      <c r="G51" s="29"/>
      <c r="H51" s="29"/>
      <c r="I51" s="155"/>
      <c r="J51" s="29"/>
      <c r="K51" s="31"/>
    </row>
    <row r="52">
      <c r="B52" s="28"/>
      <c r="C52" s="40" t="s">
        <v>159</v>
      </c>
      <c r="D52" s="29"/>
      <c r="E52" s="29"/>
      <c r="F52" s="29"/>
      <c r="G52" s="29"/>
      <c r="H52" s="29"/>
      <c r="I52" s="155"/>
      <c r="J52" s="29"/>
      <c r="K52" s="31"/>
    </row>
    <row r="53" s="1" customFormat="1" ht="16.5" customHeight="1">
      <c r="B53" s="46"/>
      <c r="C53" s="47"/>
      <c r="D53" s="47"/>
      <c r="E53" s="55" t="s">
        <v>513</v>
      </c>
      <c r="F53" s="47"/>
      <c r="G53" s="47"/>
      <c r="H53" s="47"/>
      <c r="I53" s="157"/>
      <c r="J53" s="47"/>
      <c r="K53" s="51"/>
    </row>
    <row r="54" s="1" customFormat="1" ht="14.4" customHeight="1">
      <c r="B54" s="46"/>
      <c r="C54" s="40" t="s">
        <v>514</v>
      </c>
      <c r="D54" s="47"/>
      <c r="E54" s="47"/>
      <c r="F54" s="47"/>
      <c r="G54" s="47"/>
      <c r="H54" s="47"/>
      <c r="I54" s="157"/>
      <c r="J54" s="47"/>
      <c r="K54" s="51"/>
    </row>
    <row r="55" s="1" customFormat="1" ht="17.25" customHeight="1">
      <c r="B55" s="46"/>
      <c r="C55" s="47"/>
      <c r="D55" s="47"/>
      <c r="E55" s="158" t="str">
        <f>E13</f>
        <v>02ZVO - SO 02 Veřejné osvětlení způsobil</v>
      </c>
      <c r="F55" s="47"/>
      <c r="G55" s="47"/>
      <c r="H55" s="47"/>
      <c r="I55" s="157"/>
      <c r="J55" s="47"/>
      <c r="K55" s="51"/>
    </row>
    <row r="56" s="1" customFormat="1" ht="6.96" customHeight="1">
      <c r="B56" s="46"/>
      <c r="C56" s="47"/>
      <c r="D56" s="47"/>
      <c r="E56" s="47"/>
      <c r="F56" s="47"/>
      <c r="G56" s="47"/>
      <c r="H56" s="47"/>
      <c r="I56" s="157"/>
      <c r="J56" s="47"/>
      <c r="K56" s="51"/>
    </row>
    <row r="57" s="1" customFormat="1" ht="18" customHeight="1">
      <c r="B57" s="46"/>
      <c r="C57" s="40" t="s">
        <v>23</v>
      </c>
      <c r="D57" s="47"/>
      <c r="E57" s="47"/>
      <c r="F57" s="35" t="str">
        <f>F16</f>
        <v>Kutná Hora</v>
      </c>
      <c r="G57" s="47"/>
      <c r="H57" s="47"/>
      <c r="I57" s="159" t="s">
        <v>25</v>
      </c>
      <c r="J57" s="160" t="str">
        <f>IF(J16="","",J16)</f>
        <v>9. 11. 2017</v>
      </c>
      <c r="K57" s="51"/>
    </row>
    <row r="58" s="1" customFormat="1" ht="6.96" customHeight="1">
      <c r="B58" s="46"/>
      <c r="C58" s="47"/>
      <c r="D58" s="47"/>
      <c r="E58" s="47"/>
      <c r="F58" s="47"/>
      <c r="G58" s="47"/>
      <c r="H58" s="47"/>
      <c r="I58" s="157"/>
      <c r="J58" s="47"/>
      <c r="K58" s="51"/>
    </row>
    <row r="59" s="1" customFormat="1">
      <c r="B59" s="46"/>
      <c r="C59" s="40" t="s">
        <v>27</v>
      </c>
      <c r="D59" s="47"/>
      <c r="E59" s="47"/>
      <c r="F59" s="35" t="str">
        <f>E19</f>
        <v>Město Kutná Hora, Havlíčkovo nám. 552</v>
      </c>
      <c r="G59" s="47"/>
      <c r="H59" s="47"/>
      <c r="I59" s="159" t="s">
        <v>35</v>
      </c>
      <c r="J59" s="44" t="str">
        <f>E25</f>
        <v xml:space="preserve"> </v>
      </c>
      <c r="K59" s="51"/>
    </row>
    <row r="60" s="1" customFormat="1" ht="14.4" customHeight="1">
      <c r="B60" s="46"/>
      <c r="C60" s="40" t="s">
        <v>33</v>
      </c>
      <c r="D60" s="47"/>
      <c r="E60" s="47"/>
      <c r="F60" s="35" t="str">
        <f>IF(E22="","",E22)</f>
        <v/>
      </c>
      <c r="G60" s="47"/>
      <c r="H60" s="47"/>
      <c r="I60" s="157"/>
      <c r="J60" s="184"/>
      <c r="K60" s="51"/>
    </row>
    <row r="61" s="1" customFormat="1" ht="10.32" customHeight="1">
      <c r="B61" s="46"/>
      <c r="C61" s="47"/>
      <c r="D61" s="47"/>
      <c r="E61" s="47"/>
      <c r="F61" s="47"/>
      <c r="G61" s="47"/>
      <c r="H61" s="47"/>
      <c r="I61" s="157"/>
      <c r="J61" s="47"/>
      <c r="K61" s="51"/>
    </row>
    <row r="62" s="1" customFormat="1" ht="29.28" customHeight="1">
      <c r="B62" s="46"/>
      <c r="C62" s="185" t="s">
        <v>162</v>
      </c>
      <c r="D62" s="172"/>
      <c r="E62" s="172"/>
      <c r="F62" s="172"/>
      <c r="G62" s="172"/>
      <c r="H62" s="172"/>
      <c r="I62" s="186"/>
      <c r="J62" s="187" t="s">
        <v>163</v>
      </c>
      <c r="K62" s="188"/>
    </row>
    <row r="63" s="1" customFormat="1" ht="10.32" customHeight="1">
      <c r="B63" s="46"/>
      <c r="C63" s="47"/>
      <c r="D63" s="47"/>
      <c r="E63" s="47"/>
      <c r="F63" s="47"/>
      <c r="G63" s="47"/>
      <c r="H63" s="47"/>
      <c r="I63" s="157"/>
      <c r="J63" s="47"/>
      <c r="K63" s="51"/>
    </row>
    <row r="64" s="1" customFormat="1" ht="29.28" customHeight="1">
      <c r="B64" s="46"/>
      <c r="C64" s="189" t="s">
        <v>164</v>
      </c>
      <c r="D64" s="47"/>
      <c r="E64" s="47"/>
      <c r="F64" s="47"/>
      <c r="G64" s="47"/>
      <c r="H64" s="47"/>
      <c r="I64" s="157"/>
      <c r="J64" s="168">
        <f>J92</f>
        <v>0</v>
      </c>
      <c r="K64" s="51"/>
      <c r="AU64" s="24" t="s">
        <v>165</v>
      </c>
    </row>
    <row r="65" s="8" customFormat="1" ht="24.96" customHeight="1">
      <c r="B65" s="190"/>
      <c r="C65" s="191"/>
      <c r="D65" s="192" t="s">
        <v>516</v>
      </c>
      <c r="E65" s="193"/>
      <c r="F65" s="193"/>
      <c r="G65" s="193"/>
      <c r="H65" s="193"/>
      <c r="I65" s="194"/>
      <c r="J65" s="195">
        <f>J93</f>
        <v>0</v>
      </c>
      <c r="K65" s="196"/>
    </row>
    <row r="66" s="8" customFormat="1" ht="24.96" customHeight="1">
      <c r="B66" s="190"/>
      <c r="C66" s="191"/>
      <c r="D66" s="192" t="s">
        <v>184</v>
      </c>
      <c r="E66" s="193"/>
      <c r="F66" s="193"/>
      <c r="G66" s="193"/>
      <c r="H66" s="193"/>
      <c r="I66" s="194"/>
      <c r="J66" s="195">
        <f>J104</f>
        <v>0</v>
      </c>
      <c r="K66" s="196"/>
    </row>
    <row r="67" s="9" customFormat="1" ht="19.92" customHeight="1">
      <c r="B67" s="197"/>
      <c r="C67" s="198"/>
      <c r="D67" s="199" t="s">
        <v>517</v>
      </c>
      <c r="E67" s="200"/>
      <c r="F67" s="200"/>
      <c r="G67" s="200"/>
      <c r="H67" s="200"/>
      <c r="I67" s="201"/>
      <c r="J67" s="202">
        <f>J105</f>
        <v>0</v>
      </c>
      <c r="K67" s="203"/>
    </row>
    <row r="68" s="9" customFormat="1" ht="19.92" customHeight="1">
      <c r="B68" s="197"/>
      <c r="C68" s="198"/>
      <c r="D68" s="199" t="s">
        <v>518</v>
      </c>
      <c r="E68" s="200"/>
      <c r="F68" s="200"/>
      <c r="G68" s="200"/>
      <c r="H68" s="200"/>
      <c r="I68" s="201"/>
      <c r="J68" s="202">
        <f>J107</f>
        <v>0</v>
      </c>
      <c r="K68" s="203"/>
    </row>
    <row r="69" s="1" customFormat="1" ht="21.84" customHeight="1">
      <c r="B69" s="46"/>
      <c r="C69" s="47"/>
      <c r="D69" s="47"/>
      <c r="E69" s="47"/>
      <c r="F69" s="47"/>
      <c r="G69" s="47"/>
      <c r="H69" s="47"/>
      <c r="I69" s="157"/>
      <c r="J69" s="47"/>
      <c r="K69" s="51"/>
    </row>
    <row r="70" s="1" customFormat="1" ht="6.96" customHeight="1">
      <c r="B70" s="67"/>
      <c r="C70" s="68"/>
      <c r="D70" s="68"/>
      <c r="E70" s="68"/>
      <c r="F70" s="68"/>
      <c r="G70" s="68"/>
      <c r="H70" s="68"/>
      <c r="I70" s="179"/>
      <c r="J70" s="68"/>
      <c r="K70" s="69"/>
    </row>
    <row r="74" s="1" customFormat="1" ht="6.96" customHeight="1">
      <c r="B74" s="70"/>
      <c r="C74" s="71"/>
      <c r="D74" s="71"/>
      <c r="E74" s="71"/>
      <c r="F74" s="71"/>
      <c r="G74" s="71"/>
      <c r="H74" s="71"/>
      <c r="I74" s="182"/>
      <c r="J74" s="71"/>
      <c r="K74" s="71"/>
      <c r="L74" s="72"/>
    </row>
    <row r="75" s="1" customFormat="1" ht="36.96" customHeight="1">
      <c r="B75" s="46"/>
      <c r="C75" s="73" t="s">
        <v>185</v>
      </c>
      <c r="D75" s="74"/>
      <c r="E75" s="74"/>
      <c r="F75" s="74"/>
      <c r="G75" s="74"/>
      <c r="H75" s="74"/>
      <c r="I75" s="204"/>
      <c r="J75" s="74"/>
      <c r="K75" s="74"/>
      <c r="L75" s="72"/>
    </row>
    <row r="76" s="1" customFormat="1" ht="6.96" customHeight="1">
      <c r="B76" s="46"/>
      <c r="C76" s="74"/>
      <c r="D76" s="74"/>
      <c r="E76" s="74"/>
      <c r="F76" s="74"/>
      <c r="G76" s="74"/>
      <c r="H76" s="74"/>
      <c r="I76" s="204"/>
      <c r="J76" s="74"/>
      <c r="K76" s="74"/>
      <c r="L76" s="72"/>
    </row>
    <row r="77" s="1" customFormat="1" ht="14.4" customHeight="1">
      <c r="B77" s="46"/>
      <c r="C77" s="76" t="s">
        <v>18</v>
      </c>
      <c r="D77" s="74"/>
      <c r="E77" s="74"/>
      <c r="F77" s="74"/>
      <c r="G77" s="74"/>
      <c r="H77" s="74"/>
      <c r="I77" s="204"/>
      <c r="J77" s="74"/>
      <c r="K77" s="74"/>
      <c r="L77" s="72"/>
    </row>
    <row r="78" s="1" customFormat="1" ht="16.5" customHeight="1">
      <c r="B78" s="46"/>
      <c r="C78" s="74"/>
      <c r="D78" s="74"/>
      <c r="E78" s="205" t="str">
        <f>E7</f>
        <v>Park pod Vlašským dvorem-op</v>
      </c>
      <c r="F78" s="76"/>
      <c r="G78" s="76"/>
      <c r="H78" s="76"/>
      <c r="I78" s="204"/>
      <c r="J78" s="74"/>
      <c r="K78" s="74"/>
      <c r="L78" s="72"/>
    </row>
    <row r="79">
      <c r="B79" s="28"/>
      <c r="C79" s="76" t="s">
        <v>157</v>
      </c>
      <c r="D79" s="206"/>
      <c r="E79" s="206"/>
      <c r="F79" s="206"/>
      <c r="G79" s="206"/>
      <c r="H79" s="206"/>
      <c r="I79" s="149"/>
      <c r="J79" s="206"/>
      <c r="K79" s="206"/>
      <c r="L79" s="207"/>
    </row>
    <row r="80" ht="16.5" customHeight="1">
      <c r="B80" s="28"/>
      <c r="C80" s="206"/>
      <c r="D80" s="206"/>
      <c r="E80" s="205" t="s">
        <v>158</v>
      </c>
      <c r="F80" s="206"/>
      <c r="G80" s="206"/>
      <c r="H80" s="206"/>
      <c r="I80" s="149"/>
      <c r="J80" s="206"/>
      <c r="K80" s="206"/>
      <c r="L80" s="207"/>
    </row>
    <row r="81">
      <c r="B81" s="28"/>
      <c r="C81" s="76" t="s">
        <v>159</v>
      </c>
      <c r="D81" s="206"/>
      <c r="E81" s="206"/>
      <c r="F81" s="206"/>
      <c r="G81" s="206"/>
      <c r="H81" s="206"/>
      <c r="I81" s="149"/>
      <c r="J81" s="206"/>
      <c r="K81" s="206"/>
      <c r="L81" s="207"/>
    </row>
    <row r="82" s="1" customFormat="1" ht="16.5" customHeight="1">
      <c r="B82" s="46"/>
      <c r="C82" s="74"/>
      <c r="D82" s="74"/>
      <c r="E82" s="285" t="s">
        <v>513</v>
      </c>
      <c r="F82" s="74"/>
      <c r="G82" s="74"/>
      <c r="H82" s="74"/>
      <c r="I82" s="204"/>
      <c r="J82" s="74"/>
      <c r="K82" s="74"/>
      <c r="L82" s="72"/>
    </row>
    <row r="83" s="1" customFormat="1" ht="14.4" customHeight="1">
      <c r="B83" s="46"/>
      <c r="C83" s="76" t="s">
        <v>514</v>
      </c>
      <c r="D83" s="74"/>
      <c r="E83" s="74"/>
      <c r="F83" s="74"/>
      <c r="G83" s="74"/>
      <c r="H83" s="74"/>
      <c r="I83" s="204"/>
      <c r="J83" s="74"/>
      <c r="K83" s="74"/>
      <c r="L83" s="72"/>
    </row>
    <row r="84" s="1" customFormat="1" ht="17.25" customHeight="1">
      <c r="B84" s="46"/>
      <c r="C84" s="74"/>
      <c r="D84" s="74"/>
      <c r="E84" s="82" t="str">
        <f>E13</f>
        <v>02ZVO - SO 02 Veřejné osvětlení způsobil</v>
      </c>
      <c r="F84" s="74"/>
      <c r="G84" s="74"/>
      <c r="H84" s="74"/>
      <c r="I84" s="204"/>
      <c r="J84" s="74"/>
      <c r="K84" s="74"/>
      <c r="L84" s="72"/>
    </row>
    <row r="85" s="1" customFormat="1" ht="6.96" customHeight="1">
      <c r="B85" s="46"/>
      <c r="C85" s="74"/>
      <c r="D85" s="74"/>
      <c r="E85" s="74"/>
      <c r="F85" s="74"/>
      <c r="G85" s="74"/>
      <c r="H85" s="74"/>
      <c r="I85" s="204"/>
      <c r="J85" s="74"/>
      <c r="K85" s="74"/>
      <c r="L85" s="72"/>
    </row>
    <row r="86" s="1" customFormat="1" ht="18" customHeight="1">
      <c r="B86" s="46"/>
      <c r="C86" s="76" t="s">
        <v>23</v>
      </c>
      <c r="D86" s="74"/>
      <c r="E86" s="74"/>
      <c r="F86" s="208" t="str">
        <f>F16</f>
        <v>Kutná Hora</v>
      </c>
      <c r="G86" s="74"/>
      <c r="H86" s="74"/>
      <c r="I86" s="209" t="s">
        <v>25</v>
      </c>
      <c r="J86" s="85" t="str">
        <f>IF(J16="","",J16)</f>
        <v>9. 11. 2017</v>
      </c>
      <c r="K86" s="74"/>
      <c r="L86" s="72"/>
    </row>
    <row r="87" s="1" customFormat="1" ht="6.96" customHeight="1">
      <c r="B87" s="46"/>
      <c r="C87" s="74"/>
      <c r="D87" s="74"/>
      <c r="E87" s="74"/>
      <c r="F87" s="74"/>
      <c r="G87" s="74"/>
      <c r="H87" s="74"/>
      <c r="I87" s="204"/>
      <c r="J87" s="74"/>
      <c r="K87" s="74"/>
      <c r="L87" s="72"/>
    </row>
    <row r="88" s="1" customFormat="1">
      <c r="B88" s="46"/>
      <c r="C88" s="76" t="s">
        <v>27</v>
      </c>
      <c r="D88" s="74"/>
      <c r="E88" s="74"/>
      <c r="F88" s="208" t="str">
        <f>E19</f>
        <v>Město Kutná Hora, Havlíčkovo nám. 552</v>
      </c>
      <c r="G88" s="74"/>
      <c r="H88" s="74"/>
      <c r="I88" s="209" t="s">
        <v>35</v>
      </c>
      <c r="J88" s="208" t="str">
        <f>E25</f>
        <v xml:space="preserve"> </v>
      </c>
      <c r="K88" s="74"/>
      <c r="L88" s="72"/>
    </row>
    <row r="89" s="1" customFormat="1" ht="14.4" customHeight="1">
      <c r="B89" s="46"/>
      <c r="C89" s="76" t="s">
        <v>33</v>
      </c>
      <c r="D89" s="74"/>
      <c r="E89" s="74"/>
      <c r="F89" s="208" t="str">
        <f>IF(E22="","",E22)</f>
        <v/>
      </c>
      <c r="G89" s="74"/>
      <c r="H89" s="74"/>
      <c r="I89" s="204"/>
      <c r="J89" s="74"/>
      <c r="K89" s="74"/>
      <c r="L89" s="72"/>
    </row>
    <row r="90" s="1" customFormat="1" ht="10.32" customHeight="1">
      <c r="B90" s="46"/>
      <c r="C90" s="74"/>
      <c r="D90" s="74"/>
      <c r="E90" s="74"/>
      <c r="F90" s="74"/>
      <c r="G90" s="74"/>
      <c r="H90" s="74"/>
      <c r="I90" s="204"/>
      <c r="J90" s="74"/>
      <c r="K90" s="74"/>
      <c r="L90" s="72"/>
    </row>
    <row r="91" s="10" customFormat="1" ht="29.28" customHeight="1">
      <c r="B91" s="210"/>
      <c r="C91" s="211" t="s">
        <v>186</v>
      </c>
      <c r="D91" s="212" t="s">
        <v>59</v>
      </c>
      <c r="E91" s="212" t="s">
        <v>55</v>
      </c>
      <c r="F91" s="212" t="s">
        <v>187</v>
      </c>
      <c r="G91" s="212" t="s">
        <v>188</v>
      </c>
      <c r="H91" s="212" t="s">
        <v>189</v>
      </c>
      <c r="I91" s="213" t="s">
        <v>190</v>
      </c>
      <c r="J91" s="212" t="s">
        <v>163</v>
      </c>
      <c r="K91" s="214" t="s">
        <v>191</v>
      </c>
      <c r="L91" s="215"/>
      <c r="M91" s="102" t="s">
        <v>192</v>
      </c>
      <c r="N91" s="103" t="s">
        <v>44</v>
      </c>
      <c r="O91" s="103" t="s">
        <v>193</v>
      </c>
      <c r="P91" s="103" t="s">
        <v>194</v>
      </c>
      <c r="Q91" s="103" t="s">
        <v>195</v>
      </c>
      <c r="R91" s="103" t="s">
        <v>196</v>
      </c>
      <c r="S91" s="103" t="s">
        <v>197</v>
      </c>
      <c r="T91" s="104" t="s">
        <v>198</v>
      </c>
    </row>
    <row r="92" s="1" customFormat="1" ht="29.28" customHeight="1">
      <c r="B92" s="46"/>
      <c r="C92" s="108" t="s">
        <v>164</v>
      </c>
      <c r="D92" s="74"/>
      <c r="E92" s="74"/>
      <c r="F92" s="74"/>
      <c r="G92" s="74"/>
      <c r="H92" s="74"/>
      <c r="I92" s="204"/>
      <c r="J92" s="216">
        <f>BK92</f>
        <v>0</v>
      </c>
      <c r="K92" s="74"/>
      <c r="L92" s="72"/>
      <c r="M92" s="105"/>
      <c r="N92" s="106"/>
      <c r="O92" s="106"/>
      <c r="P92" s="217">
        <f>P93+P104</f>
        <v>0</v>
      </c>
      <c r="Q92" s="106"/>
      <c r="R92" s="217">
        <f>R93+R104</f>
        <v>0</v>
      </c>
      <c r="S92" s="106"/>
      <c r="T92" s="218">
        <f>T93+T104</f>
        <v>0</v>
      </c>
      <c r="AT92" s="24" t="s">
        <v>73</v>
      </c>
      <c r="AU92" s="24" t="s">
        <v>165</v>
      </c>
      <c r="BK92" s="219">
        <f>BK93+BK104</f>
        <v>0</v>
      </c>
    </row>
    <row r="93" s="11" customFormat="1" ht="37.44" customHeight="1">
      <c r="B93" s="220"/>
      <c r="C93" s="221"/>
      <c r="D93" s="222" t="s">
        <v>73</v>
      </c>
      <c r="E93" s="223" t="s">
        <v>519</v>
      </c>
      <c r="F93" s="223" t="s">
        <v>520</v>
      </c>
      <c r="G93" s="221"/>
      <c r="H93" s="221"/>
      <c r="I93" s="224"/>
      <c r="J93" s="225">
        <f>BK93</f>
        <v>0</v>
      </c>
      <c r="K93" s="221"/>
      <c r="L93" s="226"/>
      <c r="M93" s="227"/>
      <c r="N93" s="228"/>
      <c r="O93" s="228"/>
      <c r="P93" s="229">
        <f>SUM(P94:P103)</f>
        <v>0</v>
      </c>
      <c r="Q93" s="228"/>
      <c r="R93" s="229">
        <f>SUM(R94:R103)</f>
        <v>0</v>
      </c>
      <c r="S93" s="228"/>
      <c r="T93" s="230">
        <f>SUM(T94:T103)</f>
        <v>0</v>
      </c>
      <c r="AR93" s="231" t="s">
        <v>81</v>
      </c>
      <c r="AT93" s="232" t="s">
        <v>73</v>
      </c>
      <c r="AU93" s="232" t="s">
        <v>74</v>
      </c>
      <c r="AY93" s="231" t="s">
        <v>200</v>
      </c>
      <c r="BK93" s="233">
        <f>SUM(BK94:BK103)</f>
        <v>0</v>
      </c>
    </row>
    <row r="94" s="1" customFormat="1" ht="16.5" customHeight="1">
      <c r="B94" s="46"/>
      <c r="C94" s="236" t="s">
        <v>74</v>
      </c>
      <c r="D94" s="236" t="s">
        <v>202</v>
      </c>
      <c r="E94" s="237" t="s">
        <v>521</v>
      </c>
      <c r="F94" s="238" t="s">
        <v>522</v>
      </c>
      <c r="G94" s="239" t="s">
        <v>471</v>
      </c>
      <c r="H94" s="240">
        <v>21</v>
      </c>
      <c r="I94" s="241"/>
      <c r="J94" s="242">
        <f>ROUND(I94*H94,2)</f>
        <v>0</v>
      </c>
      <c r="K94" s="238" t="s">
        <v>523</v>
      </c>
      <c r="L94" s="72"/>
      <c r="M94" s="243" t="s">
        <v>21</v>
      </c>
      <c r="N94" s="244" t="s">
        <v>45</v>
      </c>
      <c r="O94" s="47"/>
      <c r="P94" s="245">
        <f>O94*H94</f>
        <v>0</v>
      </c>
      <c r="Q94" s="245">
        <v>0</v>
      </c>
      <c r="R94" s="245">
        <f>Q94*H94</f>
        <v>0</v>
      </c>
      <c r="S94" s="245">
        <v>0</v>
      </c>
      <c r="T94" s="246">
        <f>S94*H94</f>
        <v>0</v>
      </c>
      <c r="AR94" s="24" t="s">
        <v>230</v>
      </c>
      <c r="AT94" s="24" t="s">
        <v>202</v>
      </c>
      <c r="AU94" s="24" t="s">
        <v>81</v>
      </c>
      <c r="AY94" s="24" t="s">
        <v>200</v>
      </c>
      <c r="BE94" s="247">
        <f>IF(N94="základní",J94,0)</f>
        <v>0</v>
      </c>
      <c r="BF94" s="247">
        <f>IF(N94="snížená",J94,0)</f>
        <v>0</v>
      </c>
      <c r="BG94" s="247">
        <f>IF(N94="zákl. přenesená",J94,0)</f>
        <v>0</v>
      </c>
      <c r="BH94" s="247">
        <f>IF(N94="sníž. přenesená",J94,0)</f>
        <v>0</v>
      </c>
      <c r="BI94" s="247">
        <f>IF(N94="nulová",J94,0)</f>
        <v>0</v>
      </c>
      <c r="BJ94" s="24" t="s">
        <v>81</v>
      </c>
      <c r="BK94" s="247">
        <f>ROUND(I94*H94,2)</f>
        <v>0</v>
      </c>
      <c r="BL94" s="24" t="s">
        <v>230</v>
      </c>
      <c r="BM94" s="24" t="s">
        <v>83</v>
      </c>
    </row>
    <row r="95" s="1" customFormat="1" ht="16.5" customHeight="1">
      <c r="B95" s="46"/>
      <c r="C95" s="236" t="s">
        <v>74</v>
      </c>
      <c r="D95" s="236" t="s">
        <v>202</v>
      </c>
      <c r="E95" s="237" t="s">
        <v>524</v>
      </c>
      <c r="F95" s="238" t="s">
        <v>525</v>
      </c>
      <c r="G95" s="239" t="s">
        <v>471</v>
      </c>
      <c r="H95" s="240">
        <v>1</v>
      </c>
      <c r="I95" s="241"/>
      <c r="J95" s="242">
        <f>ROUND(I95*H95,2)</f>
        <v>0</v>
      </c>
      <c r="K95" s="238" t="s">
        <v>523</v>
      </c>
      <c r="L95" s="72"/>
      <c r="M95" s="243" t="s">
        <v>21</v>
      </c>
      <c r="N95" s="244" t="s">
        <v>45</v>
      </c>
      <c r="O95" s="47"/>
      <c r="P95" s="245">
        <f>O95*H95</f>
        <v>0</v>
      </c>
      <c r="Q95" s="245">
        <v>0</v>
      </c>
      <c r="R95" s="245">
        <f>Q95*H95</f>
        <v>0</v>
      </c>
      <c r="S95" s="245">
        <v>0</v>
      </c>
      <c r="T95" s="246">
        <f>S95*H95</f>
        <v>0</v>
      </c>
      <c r="AR95" s="24" t="s">
        <v>230</v>
      </c>
      <c r="AT95" s="24" t="s">
        <v>202</v>
      </c>
      <c r="AU95" s="24" t="s">
        <v>81</v>
      </c>
      <c r="AY95" s="24" t="s">
        <v>200</v>
      </c>
      <c r="BE95" s="247">
        <f>IF(N95="základní",J95,0)</f>
        <v>0</v>
      </c>
      <c r="BF95" s="247">
        <f>IF(N95="snížená",J95,0)</f>
        <v>0</v>
      </c>
      <c r="BG95" s="247">
        <f>IF(N95="zákl. přenesená",J95,0)</f>
        <v>0</v>
      </c>
      <c r="BH95" s="247">
        <f>IF(N95="sníž. přenesená",J95,0)</f>
        <v>0</v>
      </c>
      <c r="BI95" s="247">
        <f>IF(N95="nulová",J95,0)</f>
        <v>0</v>
      </c>
      <c r="BJ95" s="24" t="s">
        <v>81</v>
      </c>
      <c r="BK95" s="247">
        <f>ROUND(I95*H95,2)</f>
        <v>0</v>
      </c>
      <c r="BL95" s="24" t="s">
        <v>230</v>
      </c>
      <c r="BM95" s="24" t="s">
        <v>207</v>
      </c>
    </row>
    <row r="96" s="1" customFormat="1" ht="16.5" customHeight="1">
      <c r="B96" s="46"/>
      <c r="C96" s="236" t="s">
        <v>74</v>
      </c>
      <c r="D96" s="236" t="s">
        <v>202</v>
      </c>
      <c r="E96" s="237" t="s">
        <v>526</v>
      </c>
      <c r="F96" s="238" t="s">
        <v>527</v>
      </c>
      <c r="G96" s="239" t="s">
        <v>471</v>
      </c>
      <c r="H96" s="240">
        <v>3</v>
      </c>
      <c r="I96" s="241"/>
      <c r="J96" s="242">
        <f>ROUND(I96*H96,2)</f>
        <v>0</v>
      </c>
      <c r="K96" s="238" t="s">
        <v>523</v>
      </c>
      <c r="L96" s="72"/>
      <c r="M96" s="243" t="s">
        <v>21</v>
      </c>
      <c r="N96" s="244" t="s">
        <v>45</v>
      </c>
      <c r="O96" s="47"/>
      <c r="P96" s="245">
        <f>O96*H96</f>
        <v>0</v>
      </c>
      <c r="Q96" s="245">
        <v>0</v>
      </c>
      <c r="R96" s="245">
        <f>Q96*H96</f>
        <v>0</v>
      </c>
      <c r="S96" s="245">
        <v>0</v>
      </c>
      <c r="T96" s="246">
        <f>S96*H96</f>
        <v>0</v>
      </c>
      <c r="AR96" s="24" t="s">
        <v>230</v>
      </c>
      <c r="AT96" s="24" t="s">
        <v>202</v>
      </c>
      <c r="AU96" s="24" t="s">
        <v>81</v>
      </c>
      <c r="AY96" s="24" t="s">
        <v>200</v>
      </c>
      <c r="BE96" s="247">
        <f>IF(N96="základní",J96,0)</f>
        <v>0</v>
      </c>
      <c r="BF96" s="247">
        <f>IF(N96="snížená",J96,0)</f>
        <v>0</v>
      </c>
      <c r="BG96" s="247">
        <f>IF(N96="zákl. přenesená",J96,0)</f>
        <v>0</v>
      </c>
      <c r="BH96" s="247">
        <f>IF(N96="sníž. přenesená",J96,0)</f>
        <v>0</v>
      </c>
      <c r="BI96" s="247">
        <f>IF(N96="nulová",J96,0)</f>
        <v>0</v>
      </c>
      <c r="BJ96" s="24" t="s">
        <v>81</v>
      </c>
      <c r="BK96" s="247">
        <f>ROUND(I96*H96,2)</f>
        <v>0</v>
      </c>
      <c r="BL96" s="24" t="s">
        <v>230</v>
      </c>
      <c r="BM96" s="24" t="s">
        <v>213</v>
      </c>
    </row>
    <row r="97" s="1" customFormat="1" ht="16.5" customHeight="1">
      <c r="B97" s="46"/>
      <c r="C97" s="236" t="s">
        <v>74</v>
      </c>
      <c r="D97" s="236" t="s">
        <v>202</v>
      </c>
      <c r="E97" s="237" t="s">
        <v>528</v>
      </c>
      <c r="F97" s="238" t="s">
        <v>529</v>
      </c>
      <c r="G97" s="239" t="s">
        <v>471</v>
      </c>
      <c r="H97" s="240">
        <v>10</v>
      </c>
      <c r="I97" s="241"/>
      <c r="J97" s="242">
        <f>ROUND(I97*H97,2)</f>
        <v>0</v>
      </c>
      <c r="K97" s="238" t="s">
        <v>523</v>
      </c>
      <c r="L97" s="72"/>
      <c r="M97" s="243" t="s">
        <v>21</v>
      </c>
      <c r="N97" s="244" t="s">
        <v>45</v>
      </c>
      <c r="O97" s="47"/>
      <c r="P97" s="245">
        <f>O97*H97</f>
        <v>0</v>
      </c>
      <c r="Q97" s="245">
        <v>0</v>
      </c>
      <c r="R97" s="245">
        <f>Q97*H97</f>
        <v>0</v>
      </c>
      <c r="S97" s="245">
        <v>0</v>
      </c>
      <c r="T97" s="246">
        <f>S97*H97</f>
        <v>0</v>
      </c>
      <c r="AR97" s="24" t="s">
        <v>230</v>
      </c>
      <c r="AT97" s="24" t="s">
        <v>202</v>
      </c>
      <c r="AU97" s="24" t="s">
        <v>81</v>
      </c>
      <c r="AY97" s="24" t="s">
        <v>200</v>
      </c>
      <c r="BE97" s="247">
        <f>IF(N97="základní",J97,0)</f>
        <v>0</v>
      </c>
      <c r="BF97" s="247">
        <f>IF(N97="snížená",J97,0)</f>
        <v>0</v>
      </c>
      <c r="BG97" s="247">
        <f>IF(N97="zákl. přenesená",J97,0)</f>
        <v>0</v>
      </c>
      <c r="BH97" s="247">
        <f>IF(N97="sníž. přenesená",J97,0)</f>
        <v>0</v>
      </c>
      <c r="BI97" s="247">
        <f>IF(N97="nulová",J97,0)</f>
        <v>0</v>
      </c>
      <c r="BJ97" s="24" t="s">
        <v>81</v>
      </c>
      <c r="BK97" s="247">
        <f>ROUND(I97*H97,2)</f>
        <v>0</v>
      </c>
      <c r="BL97" s="24" t="s">
        <v>230</v>
      </c>
      <c r="BM97" s="24" t="s">
        <v>216</v>
      </c>
    </row>
    <row r="98" s="1" customFormat="1" ht="16.5" customHeight="1">
      <c r="B98" s="46"/>
      <c r="C98" s="236" t="s">
        <v>74</v>
      </c>
      <c r="D98" s="236" t="s">
        <v>202</v>
      </c>
      <c r="E98" s="237" t="s">
        <v>530</v>
      </c>
      <c r="F98" s="238" t="s">
        <v>531</v>
      </c>
      <c r="G98" s="239" t="s">
        <v>471</v>
      </c>
      <c r="H98" s="240">
        <v>21</v>
      </c>
      <c r="I98" s="241"/>
      <c r="J98" s="242">
        <f>ROUND(I98*H98,2)</f>
        <v>0</v>
      </c>
      <c r="K98" s="238" t="s">
        <v>523</v>
      </c>
      <c r="L98" s="72"/>
      <c r="M98" s="243" t="s">
        <v>21</v>
      </c>
      <c r="N98" s="244" t="s">
        <v>45</v>
      </c>
      <c r="O98" s="47"/>
      <c r="P98" s="245">
        <f>O98*H98</f>
        <v>0</v>
      </c>
      <c r="Q98" s="245">
        <v>0</v>
      </c>
      <c r="R98" s="245">
        <f>Q98*H98</f>
        <v>0</v>
      </c>
      <c r="S98" s="245">
        <v>0</v>
      </c>
      <c r="T98" s="246">
        <f>S98*H98</f>
        <v>0</v>
      </c>
      <c r="AR98" s="24" t="s">
        <v>230</v>
      </c>
      <c r="AT98" s="24" t="s">
        <v>202</v>
      </c>
      <c r="AU98" s="24" t="s">
        <v>81</v>
      </c>
      <c r="AY98" s="24" t="s">
        <v>200</v>
      </c>
      <c r="BE98" s="247">
        <f>IF(N98="základní",J98,0)</f>
        <v>0</v>
      </c>
      <c r="BF98" s="247">
        <f>IF(N98="snížená",J98,0)</f>
        <v>0</v>
      </c>
      <c r="BG98" s="247">
        <f>IF(N98="zákl. přenesená",J98,0)</f>
        <v>0</v>
      </c>
      <c r="BH98" s="247">
        <f>IF(N98="sníž. přenesená",J98,0)</f>
        <v>0</v>
      </c>
      <c r="BI98" s="247">
        <f>IF(N98="nulová",J98,0)</f>
        <v>0</v>
      </c>
      <c r="BJ98" s="24" t="s">
        <v>81</v>
      </c>
      <c r="BK98" s="247">
        <f>ROUND(I98*H98,2)</f>
        <v>0</v>
      </c>
      <c r="BL98" s="24" t="s">
        <v>230</v>
      </c>
      <c r="BM98" s="24" t="s">
        <v>220</v>
      </c>
    </row>
    <row r="99" s="1" customFormat="1" ht="16.5" customHeight="1">
      <c r="B99" s="46"/>
      <c r="C99" s="236" t="s">
        <v>74</v>
      </c>
      <c r="D99" s="236" t="s">
        <v>202</v>
      </c>
      <c r="E99" s="237" t="s">
        <v>532</v>
      </c>
      <c r="F99" s="238" t="s">
        <v>533</v>
      </c>
      <c r="G99" s="239" t="s">
        <v>534</v>
      </c>
      <c r="H99" s="240">
        <v>2</v>
      </c>
      <c r="I99" s="241"/>
      <c r="J99" s="242">
        <f>ROUND(I99*H99,2)</f>
        <v>0</v>
      </c>
      <c r="K99" s="238" t="s">
        <v>523</v>
      </c>
      <c r="L99" s="72"/>
      <c r="M99" s="243" t="s">
        <v>21</v>
      </c>
      <c r="N99" s="244" t="s">
        <v>45</v>
      </c>
      <c r="O99" s="47"/>
      <c r="P99" s="245">
        <f>O99*H99</f>
        <v>0</v>
      </c>
      <c r="Q99" s="245">
        <v>0</v>
      </c>
      <c r="R99" s="245">
        <f>Q99*H99</f>
        <v>0</v>
      </c>
      <c r="S99" s="245">
        <v>0</v>
      </c>
      <c r="T99" s="246">
        <f>S99*H99</f>
        <v>0</v>
      </c>
      <c r="AR99" s="24" t="s">
        <v>230</v>
      </c>
      <c r="AT99" s="24" t="s">
        <v>202</v>
      </c>
      <c r="AU99" s="24" t="s">
        <v>81</v>
      </c>
      <c r="AY99" s="24" t="s">
        <v>200</v>
      </c>
      <c r="BE99" s="247">
        <f>IF(N99="základní",J99,0)</f>
        <v>0</v>
      </c>
      <c r="BF99" s="247">
        <f>IF(N99="snížená",J99,0)</f>
        <v>0</v>
      </c>
      <c r="BG99" s="247">
        <f>IF(N99="zákl. přenesená",J99,0)</f>
        <v>0</v>
      </c>
      <c r="BH99" s="247">
        <f>IF(N99="sníž. přenesená",J99,0)</f>
        <v>0</v>
      </c>
      <c r="BI99" s="247">
        <f>IF(N99="nulová",J99,0)</f>
        <v>0</v>
      </c>
      <c r="BJ99" s="24" t="s">
        <v>81</v>
      </c>
      <c r="BK99" s="247">
        <f>ROUND(I99*H99,2)</f>
        <v>0</v>
      </c>
      <c r="BL99" s="24" t="s">
        <v>230</v>
      </c>
      <c r="BM99" s="24" t="s">
        <v>223</v>
      </c>
    </row>
    <row r="100" s="1" customFormat="1" ht="16.5" customHeight="1">
      <c r="B100" s="46"/>
      <c r="C100" s="236" t="s">
        <v>74</v>
      </c>
      <c r="D100" s="236" t="s">
        <v>202</v>
      </c>
      <c r="E100" s="237" t="s">
        <v>535</v>
      </c>
      <c r="F100" s="238" t="s">
        <v>536</v>
      </c>
      <c r="G100" s="239" t="s">
        <v>534</v>
      </c>
      <c r="H100" s="240">
        <v>1</v>
      </c>
      <c r="I100" s="241"/>
      <c r="J100" s="242">
        <f>ROUND(I100*H100,2)</f>
        <v>0</v>
      </c>
      <c r="K100" s="238" t="s">
        <v>523</v>
      </c>
      <c r="L100" s="72"/>
      <c r="M100" s="243" t="s">
        <v>21</v>
      </c>
      <c r="N100" s="244" t="s">
        <v>45</v>
      </c>
      <c r="O100" s="47"/>
      <c r="P100" s="245">
        <f>O100*H100</f>
        <v>0</v>
      </c>
      <c r="Q100" s="245">
        <v>0</v>
      </c>
      <c r="R100" s="245">
        <f>Q100*H100</f>
        <v>0</v>
      </c>
      <c r="S100" s="245">
        <v>0</v>
      </c>
      <c r="T100" s="246">
        <f>S100*H100</f>
        <v>0</v>
      </c>
      <c r="AR100" s="24" t="s">
        <v>230</v>
      </c>
      <c r="AT100" s="24" t="s">
        <v>202</v>
      </c>
      <c r="AU100" s="24" t="s">
        <v>81</v>
      </c>
      <c r="AY100" s="24" t="s">
        <v>200</v>
      </c>
      <c r="BE100" s="247">
        <f>IF(N100="základní",J100,0)</f>
        <v>0</v>
      </c>
      <c r="BF100" s="247">
        <f>IF(N100="snížená",J100,0)</f>
        <v>0</v>
      </c>
      <c r="BG100" s="247">
        <f>IF(N100="zákl. přenesená",J100,0)</f>
        <v>0</v>
      </c>
      <c r="BH100" s="247">
        <f>IF(N100="sníž. přenesená",J100,0)</f>
        <v>0</v>
      </c>
      <c r="BI100" s="247">
        <f>IF(N100="nulová",J100,0)</f>
        <v>0</v>
      </c>
      <c r="BJ100" s="24" t="s">
        <v>81</v>
      </c>
      <c r="BK100" s="247">
        <f>ROUND(I100*H100,2)</f>
        <v>0</v>
      </c>
      <c r="BL100" s="24" t="s">
        <v>230</v>
      </c>
      <c r="BM100" s="24" t="s">
        <v>227</v>
      </c>
    </row>
    <row r="101" s="1" customFormat="1" ht="16.5" customHeight="1">
      <c r="B101" s="46"/>
      <c r="C101" s="236" t="s">
        <v>74</v>
      </c>
      <c r="D101" s="236" t="s">
        <v>202</v>
      </c>
      <c r="E101" s="237" t="s">
        <v>537</v>
      </c>
      <c r="F101" s="238" t="s">
        <v>538</v>
      </c>
      <c r="G101" s="239" t="s">
        <v>534</v>
      </c>
      <c r="H101" s="240">
        <v>2</v>
      </c>
      <c r="I101" s="241"/>
      <c r="J101" s="242">
        <f>ROUND(I101*H101,2)</f>
        <v>0</v>
      </c>
      <c r="K101" s="238" t="s">
        <v>523</v>
      </c>
      <c r="L101" s="72"/>
      <c r="M101" s="243" t="s">
        <v>21</v>
      </c>
      <c r="N101" s="244" t="s">
        <v>45</v>
      </c>
      <c r="O101" s="47"/>
      <c r="P101" s="245">
        <f>O101*H101</f>
        <v>0</v>
      </c>
      <c r="Q101" s="245">
        <v>0</v>
      </c>
      <c r="R101" s="245">
        <f>Q101*H101</f>
        <v>0</v>
      </c>
      <c r="S101" s="245">
        <v>0</v>
      </c>
      <c r="T101" s="246">
        <f>S101*H101</f>
        <v>0</v>
      </c>
      <c r="AR101" s="24" t="s">
        <v>230</v>
      </c>
      <c r="AT101" s="24" t="s">
        <v>202</v>
      </c>
      <c r="AU101" s="24" t="s">
        <v>81</v>
      </c>
      <c r="AY101" s="24" t="s">
        <v>200</v>
      </c>
      <c r="BE101" s="247">
        <f>IF(N101="základní",J101,0)</f>
        <v>0</v>
      </c>
      <c r="BF101" s="247">
        <f>IF(N101="snížená",J101,0)</f>
        <v>0</v>
      </c>
      <c r="BG101" s="247">
        <f>IF(N101="zákl. přenesená",J101,0)</f>
        <v>0</v>
      </c>
      <c r="BH101" s="247">
        <f>IF(N101="sníž. přenesená",J101,0)</f>
        <v>0</v>
      </c>
      <c r="BI101" s="247">
        <f>IF(N101="nulová",J101,0)</f>
        <v>0</v>
      </c>
      <c r="BJ101" s="24" t="s">
        <v>81</v>
      </c>
      <c r="BK101" s="247">
        <f>ROUND(I101*H101,2)</f>
        <v>0</v>
      </c>
      <c r="BL101" s="24" t="s">
        <v>230</v>
      </c>
      <c r="BM101" s="24" t="s">
        <v>230</v>
      </c>
    </row>
    <row r="102" s="1" customFormat="1" ht="16.5" customHeight="1">
      <c r="B102" s="46"/>
      <c r="C102" s="236" t="s">
        <v>74</v>
      </c>
      <c r="D102" s="236" t="s">
        <v>202</v>
      </c>
      <c r="E102" s="237" t="s">
        <v>539</v>
      </c>
      <c r="F102" s="238" t="s">
        <v>540</v>
      </c>
      <c r="G102" s="239" t="s">
        <v>534</v>
      </c>
      <c r="H102" s="240">
        <v>5</v>
      </c>
      <c r="I102" s="241"/>
      <c r="J102" s="242">
        <f>ROUND(I102*H102,2)</f>
        <v>0</v>
      </c>
      <c r="K102" s="238" t="s">
        <v>523</v>
      </c>
      <c r="L102" s="72"/>
      <c r="M102" s="243" t="s">
        <v>21</v>
      </c>
      <c r="N102" s="244" t="s">
        <v>45</v>
      </c>
      <c r="O102" s="47"/>
      <c r="P102" s="245">
        <f>O102*H102</f>
        <v>0</v>
      </c>
      <c r="Q102" s="245">
        <v>0</v>
      </c>
      <c r="R102" s="245">
        <f>Q102*H102</f>
        <v>0</v>
      </c>
      <c r="S102" s="245">
        <v>0</v>
      </c>
      <c r="T102" s="246">
        <f>S102*H102</f>
        <v>0</v>
      </c>
      <c r="AR102" s="24" t="s">
        <v>230</v>
      </c>
      <c r="AT102" s="24" t="s">
        <v>202</v>
      </c>
      <c r="AU102" s="24" t="s">
        <v>81</v>
      </c>
      <c r="AY102" s="24" t="s">
        <v>200</v>
      </c>
      <c r="BE102" s="247">
        <f>IF(N102="základní",J102,0)</f>
        <v>0</v>
      </c>
      <c r="BF102" s="247">
        <f>IF(N102="snížená",J102,0)</f>
        <v>0</v>
      </c>
      <c r="BG102" s="247">
        <f>IF(N102="zákl. přenesená",J102,0)</f>
        <v>0</v>
      </c>
      <c r="BH102" s="247">
        <f>IF(N102="sníž. přenesená",J102,0)</f>
        <v>0</v>
      </c>
      <c r="BI102" s="247">
        <f>IF(N102="nulová",J102,0)</f>
        <v>0</v>
      </c>
      <c r="BJ102" s="24" t="s">
        <v>81</v>
      </c>
      <c r="BK102" s="247">
        <f>ROUND(I102*H102,2)</f>
        <v>0</v>
      </c>
      <c r="BL102" s="24" t="s">
        <v>230</v>
      </c>
      <c r="BM102" s="24" t="s">
        <v>234</v>
      </c>
    </row>
    <row r="103" s="1" customFormat="1" ht="16.5" customHeight="1">
      <c r="B103" s="46"/>
      <c r="C103" s="236" t="s">
        <v>74</v>
      </c>
      <c r="D103" s="236" t="s">
        <v>202</v>
      </c>
      <c r="E103" s="237" t="s">
        <v>541</v>
      </c>
      <c r="F103" s="238" t="s">
        <v>542</v>
      </c>
      <c r="G103" s="239" t="s">
        <v>534</v>
      </c>
      <c r="H103" s="240">
        <v>20</v>
      </c>
      <c r="I103" s="241"/>
      <c r="J103" s="242">
        <f>ROUND(I103*H103,2)</f>
        <v>0</v>
      </c>
      <c r="K103" s="238" t="s">
        <v>523</v>
      </c>
      <c r="L103" s="72"/>
      <c r="M103" s="243" t="s">
        <v>21</v>
      </c>
      <c r="N103" s="244" t="s">
        <v>45</v>
      </c>
      <c r="O103" s="47"/>
      <c r="P103" s="245">
        <f>O103*H103</f>
        <v>0</v>
      </c>
      <c r="Q103" s="245">
        <v>0</v>
      </c>
      <c r="R103" s="245">
        <f>Q103*H103</f>
        <v>0</v>
      </c>
      <c r="S103" s="245">
        <v>0</v>
      </c>
      <c r="T103" s="246">
        <f>S103*H103</f>
        <v>0</v>
      </c>
      <c r="AR103" s="24" t="s">
        <v>230</v>
      </c>
      <c r="AT103" s="24" t="s">
        <v>202</v>
      </c>
      <c r="AU103" s="24" t="s">
        <v>81</v>
      </c>
      <c r="AY103" s="24" t="s">
        <v>200</v>
      </c>
      <c r="BE103" s="247">
        <f>IF(N103="základní",J103,0)</f>
        <v>0</v>
      </c>
      <c r="BF103" s="247">
        <f>IF(N103="snížená",J103,0)</f>
        <v>0</v>
      </c>
      <c r="BG103" s="247">
        <f>IF(N103="zákl. přenesená",J103,0)</f>
        <v>0</v>
      </c>
      <c r="BH103" s="247">
        <f>IF(N103="sníž. přenesená",J103,0)</f>
        <v>0</v>
      </c>
      <c r="BI103" s="247">
        <f>IF(N103="nulová",J103,0)</f>
        <v>0</v>
      </c>
      <c r="BJ103" s="24" t="s">
        <v>81</v>
      </c>
      <c r="BK103" s="247">
        <f>ROUND(I103*H103,2)</f>
        <v>0</v>
      </c>
      <c r="BL103" s="24" t="s">
        <v>230</v>
      </c>
      <c r="BM103" s="24" t="s">
        <v>244</v>
      </c>
    </row>
    <row r="104" s="11" customFormat="1" ht="37.44" customHeight="1">
      <c r="B104" s="220"/>
      <c r="C104" s="221"/>
      <c r="D104" s="222" t="s">
        <v>73</v>
      </c>
      <c r="E104" s="223" t="s">
        <v>494</v>
      </c>
      <c r="F104" s="223" t="s">
        <v>495</v>
      </c>
      <c r="G104" s="221"/>
      <c r="H104" s="221"/>
      <c r="I104" s="224"/>
      <c r="J104" s="225">
        <f>BK104</f>
        <v>0</v>
      </c>
      <c r="K104" s="221"/>
      <c r="L104" s="226"/>
      <c r="M104" s="227"/>
      <c r="N104" s="228"/>
      <c r="O104" s="228"/>
      <c r="P104" s="229">
        <f>P105+P107</f>
        <v>0</v>
      </c>
      <c r="Q104" s="228"/>
      <c r="R104" s="229">
        <f>R105+R107</f>
        <v>0</v>
      </c>
      <c r="S104" s="228"/>
      <c r="T104" s="230">
        <f>T105+T107</f>
        <v>0</v>
      </c>
      <c r="AR104" s="231" t="s">
        <v>217</v>
      </c>
      <c r="AT104" s="232" t="s">
        <v>73</v>
      </c>
      <c r="AU104" s="232" t="s">
        <v>74</v>
      </c>
      <c r="AY104" s="231" t="s">
        <v>200</v>
      </c>
      <c r="BK104" s="233">
        <f>BK105+BK107</f>
        <v>0</v>
      </c>
    </row>
    <row r="105" s="11" customFormat="1" ht="19.92" customHeight="1">
      <c r="B105" s="220"/>
      <c r="C105" s="221"/>
      <c r="D105" s="222" t="s">
        <v>73</v>
      </c>
      <c r="E105" s="234" t="s">
        <v>543</v>
      </c>
      <c r="F105" s="234" t="s">
        <v>497</v>
      </c>
      <c r="G105" s="221"/>
      <c r="H105" s="221"/>
      <c r="I105" s="224"/>
      <c r="J105" s="235">
        <f>BK105</f>
        <v>0</v>
      </c>
      <c r="K105" s="221"/>
      <c r="L105" s="226"/>
      <c r="M105" s="227"/>
      <c r="N105" s="228"/>
      <c r="O105" s="228"/>
      <c r="P105" s="229">
        <f>P106</f>
        <v>0</v>
      </c>
      <c r="Q105" s="228"/>
      <c r="R105" s="229">
        <f>R106</f>
        <v>0</v>
      </c>
      <c r="S105" s="228"/>
      <c r="T105" s="230">
        <f>T106</f>
        <v>0</v>
      </c>
      <c r="AR105" s="231" t="s">
        <v>217</v>
      </c>
      <c r="AT105" s="232" t="s">
        <v>73</v>
      </c>
      <c r="AU105" s="232" t="s">
        <v>81</v>
      </c>
      <c r="AY105" s="231" t="s">
        <v>200</v>
      </c>
      <c r="BK105" s="233">
        <f>BK106</f>
        <v>0</v>
      </c>
    </row>
    <row r="106" s="1" customFormat="1" ht="16.5" customHeight="1">
      <c r="B106" s="46"/>
      <c r="C106" s="236" t="s">
        <v>81</v>
      </c>
      <c r="D106" s="236" t="s">
        <v>202</v>
      </c>
      <c r="E106" s="237" t="s">
        <v>496</v>
      </c>
      <c r="F106" s="238" t="s">
        <v>544</v>
      </c>
      <c r="G106" s="239" t="s">
        <v>545</v>
      </c>
      <c r="H106" s="240">
        <v>1</v>
      </c>
      <c r="I106" s="241"/>
      <c r="J106" s="242">
        <f>ROUND(I106*H106,2)</f>
        <v>0</v>
      </c>
      <c r="K106" s="238" t="s">
        <v>523</v>
      </c>
      <c r="L106" s="72"/>
      <c r="M106" s="243" t="s">
        <v>21</v>
      </c>
      <c r="N106" s="244" t="s">
        <v>45</v>
      </c>
      <c r="O106" s="47"/>
      <c r="P106" s="245">
        <f>O106*H106</f>
        <v>0</v>
      </c>
      <c r="Q106" s="245">
        <v>0</v>
      </c>
      <c r="R106" s="245">
        <f>Q106*H106</f>
        <v>0</v>
      </c>
      <c r="S106" s="245">
        <v>0</v>
      </c>
      <c r="T106" s="246">
        <f>S106*H106</f>
        <v>0</v>
      </c>
      <c r="AR106" s="24" t="s">
        <v>230</v>
      </c>
      <c r="AT106" s="24" t="s">
        <v>202</v>
      </c>
      <c r="AU106" s="24" t="s">
        <v>83</v>
      </c>
      <c r="AY106" s="24" t="s">
        <v>200</v>
      </c>
      <c r="BE106" s="247">
        <f>IF(N106="základní",J106,0)</f>
        <v>0</v>
      </c>
      <c r="BF106" s="247">
        <f>IF(N106="snížená",J106,0)</f>
        <v>0</v>
      </c>
      <c r="BG106" s="247">
        <f>IF(N106="zákl. přenesená",J106,0)</f>
        <v>0</v>
      </c>
      <c r="BH106" s="247">
        <f>IF(N106="sníž. přenesená",J106,0)</f>
        <v>0</v>
      </c>
      <c r="BI106" s="247">
        <f>IF(N106="nulová",J106,0)</f>
        <v>0</v>
      </c>
      <c r="BJ106" s="24" t="s">
        <v>81</v>
      </c>
      <c r="BK106" s="247">
        <f>ROUND(I106*H106,2)</f>
        <v>0</v>
      </c>
      <c r="BL106" s="24" t="s">
        <v>230</v>
      </c>
      <c r="BM106" s="24" t="s">
        <v>546</v>
      </c>
    </row>
    <row r="107" s="11" customFormat="1" ht="29.88" customHeight="1">
      <c r="B107" s="220"/>
      <c r="C107" s="221"/>
      <c r="D107" s="222" t="s">
        <v>73</v>
      </c>
      <c r="E107" s="234" t="s">
        <v>547</v>
      </c>
      <c r="F107" s="234" t="s">
        <v>548</v>
      </c>
      <c r="G107" s="221"/>
      <c r="H107" s="221"/>
      <c r="I107" s="224"/>
      <c r="J107" s="235">
        <f>BK107</f>
        <v>0</v>
      </c>
      <c r="K107" s="221"/>
      <c r="L107" s="226"/>
      <c r="M107" s="227"/>
      <c r="N107" s="228"/>
      <c r="O107" s="228"/>
      <c r="P107" s="229">
        <f>P108</f>
        <v>0</v>
      </c>
      <c r="Q107" s="228"/>
      <c r="R107" s="229">
        <f>R108</f>
        <v>0</v>
      </c>
      <c r="S107" s="228"/>
      <c r="T107" s="230">
        <f>T108</f>
        <v>0</v>
      </c>
      <c r="AR107" s="231" t="s">
        <v>217</v>
      </c>
      <c r="AT107" s="232" t="s">
        <v>73</v>
      </c>
      <c r="AU107" s="232" t="s">
        <v>81</v>
      </c>
      <c r="AY107" s="231" t="s">
        <v>200</v>
      </c>
      <c r="BK107" s="233">
        <f>BK108</f>
        <v>0</v>
      </c>
    </row>
    <row r="108" s="1" customFormat="1" ht="16.5" customHeight="1">
      <c r="B108" s="46"/>
      <c r="C108" s="236" t="s">
        <v>83</v>
      </c>
      <c r="D108" s="236" t="s">
        <v>202</v>
      </c>
      <c r="E108" s="237" t="s">
        <v>549</v>
      </c>
      <c r="F108" s="238" t="s">
        <v>550</v>
      </c>
      <c r="G108" s="239" t="s">
        <v>551</v>
      </c>
      <c r="H108" s="240">
        <v>1</v>
      </c>
      <c r="I108" s="241"/>
      <c r="J108" s="242">
        <f>ROUND(I108*H108,2)</f>
        <v>0</v>
      </c>
      <c r="K108" s="238" t="s">
        <v>523</v>
      </c>
      <c r="L108" s="72"/>
      <c r="M108" s="243" t="s">
        <v>21</v>
      </c>
      <c r="N108" s="281" t="s">
        <v>45</v>
      </c>
      <c r="O108" s="282"/>
      <c r="P108" s="283">
        <f>O108*H108</f>
        <v>0</v>
      </c>
      <c r="Q108" s="283">
        <v>0</v>
      </c>
      <c r="R108" s="283">
        <f>Q108*H108</f>
        <v>0</v>
      </c>
      <c r="S108" s="283">
        <v>0</v>
      </c>
      <c r="T108" s="284">
        <f>S108*H108</f>
        <v>0</v>
      </c>
      <c r="AR108" s="24" t="s">
        <v>230</v>
      </c>
      <c r="AT108" s="24" t="s">
        <v>202</v>
      </c>
      <c r="AU108" s="24" t="s">
        <v>83</v>
      </c>
      <c r="AY108" s="24" t="s">
        <v>200</v>
      </c>
      <c r="BE108" s="247">
        <f>IF(N108="základní",J108,0)</f>
        <v>0</v>
      </c>
      <c r="BF108" s="247">
        <f>IF(N108="snížená",J108,0)</f>
        <v>0</v>
      </c>
      <c r="BG108" s="247">
        <f>IF(N108="zákl. přenesená",J108,0)</f>
        <v>0</v>
      </c>
      <c r="BH108" s="247">
        <f>IF(N108="sníž. přenesená",J108,0)</f>
        <v>0</v>
      </c>
      <c r="BI108" s="247">
        <f>IF(N108="nulová",J108,0)</f>
        <v>0</v>
      </c>
      <c r="BJ108" s="24" t="s">
        <v>81</v>
      </c>
      <c r="BK108" s="247">
        <f>ROUND(I108*H108,2)</f>
        <v>0</v>
      </c>
      <c r="BL108" s="24" t="s">
        <v>230</v>
      </c>
      <c r="BM108" s="24" t="s">
        <v>552</v>
      </c>
    </row>
    <row r="109" s="1" customFormat="1" ht="6.96" customHeight="1">
      <c r="B109" s="67"/>
      <c r="C109" s="68"/>
      <c r="D109" s="68"/>
      <c r="E109" s="68"/>
      <c r="F109" s="68"/>
      <c r="G109" s="68"/>
      <c r="H109" s="68"/>
      <c r="I109" s="179"/>
      <c r="J109" s="68"/>
      <c r="K109" s="68"/>
      <c r="L109" s="72"/>
    </row>
  </sheetData>
  <sheetProtection sheet="1" autoFilter="0" formatColumns="0" formatRows="0" objects="1" scenarios="1" spinCount="100000" saltValue="jBD7cE+EcSbYrbk7jFL4AazemDDlXArS88Hr22Wa6REHbk92zKGX30p81/jxr5lzbHT3o/igNdRjywZ48gfD/w==" hashValue="6OPq7c+hymjUirXNJOdOjRlogAm6kJZa4ZvUbOBJTj4f6WLelYxyk5pVP7E9dzm1HjEw8AEn4cJmnLo+QtJRpQ==" algorithmName="SHA-512" password="CC35"/>
  <autoFilter ref="C91:K108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8:H78"/>
    <mergeCell ref="E82:H82"/>
    <mergeCell ref="E80:H80"/>
    <mergeCell ref="E84:H84"/>
    <mergeCell ref="G1:H1"/>
    <mergeCell ref="L2:V2"/>
  </mergeCells>
  <hyperlinks>
    <hyperlink ref="F1:G1" location="C2" display="1) Krycí list soupisu"/>
    <hyperlink ref="G1:H1" location="C62" display="2) Rekapitulace"/>
    <hyperlink ref="J1" location="C9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50"/>
      <c r="C1" s="150"/>
      <c r="D1" s="151" t="s">
        <v>1</v>
      </c>
      <c r="E1" s="150"/>
      <c r="F1" s="152" t="s">
        <v>151</v>
      </c>
      <c r="G1" s="152" t="s">
        <v>152</v>
      </c>
      <c r="H1" s="152"/>
      <c r="I1" s="153"/>
      <c r="J1" s="152" t="s">
        <v>153</v>
      </c>
      <c r="K1" s="151" t="s">
        <v>154</v>
      </c>
      <c r="L1" s="152" t="s">
        <v>155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98</v>
      </c>
    </row>
    <row r="3" ht="6.96" customHeight="1">
      <c r="B3" s="25"/>
      <c r="C3" s="26"/>
      <c r="D3" s="26"/>
      <c r="E3" s="26"/>
      <c r="F3" s="26"/>
      <c r="G3" s="26"/>
      <c r="H3" s="26"/>
      <c r="I3" s="154"/>
      <c r="J3" s="26"/>
      <c r="K3" s="27"/>
      <c r="AT3" s="24" t="s">
        <v>83</v>
      </c>
    </row>
    <row r="4" ht="36.96" customHeight="1">
      <c r="B4" s="28"/>
      <c r="C4" s="29"/>
      <c r="D4" s="30" t="s">
        <v>156</v>
      </c>
      <c r="E4" s="29"/>
      <c r="F4" s="29"/>
      <c r="G4" s="29"/>
      <c r="H4" s="29"/>
      <c r="I4" s="155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5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5"/>
      <c r="J6" s="29"/>
      <c r="K6" s="31"/>
    </row>
    <row r="7" ht="16.5" customHeight="1">
      <c r="B7" s="28"/>
      <c r="C7" s="29"/>
      <c r="D7" s="29"/>
      <c r="E7" s="156" t="str">
        <f>'Rekapitulace stavby'!K6</f>
        <v>Park pod Vlašským dvorem-op</v>
      </c>
      <c r="F7" s="40"/>
      <c r="G7" s="40"/>
      <c r="H7" s="40"/>
      <c r="I7" s="155"/>
      <c r="J7" s="29"/>
      <c r="K7" s="31"/>
    </row>
    <row r="8">
      <c r="B8" s="28"/>
      <c r="C8" s="29"/>
      <c r="D8" s="40" t="s">
        <v>157</v>
      </c>
      <c r="E8" s="29"/>
      <c r="F8" s="29"/>
      <c r="G8" s="29"/>
      <c r="H8" s="29"/>
      <c r="I8" s="155"/>
      <c r="J8" s="29"/>
      <c r="K8" s="31"/>
    </row>
    <row r="9" ht="16.5" customHeight="1">
      <c r="B9" s="28"/>
      <c r="C9" s="29"/>
      <c r="D9" s="29"/>
      <c r="E9" s="156" t="s">
        <v>158</v>
      </c>
      <c r="F9" s="29"/>
      <c r="G9" s="29"/>
      <c r="H9" s="29"/>
      <c r="I9" s="155"/>
      <c r="J9" s="29"/>
      <c r="K9" s="31"/>
    </row>
    <row r="10">
      <c r="B10" s="28"/>
      <c r="C10" s="29"/>
      <c r="D10" s="40" t="s">
        <v>159</v>
      </c>
      <c r="E10" s="29"/>
      <c r="F10" s="29"/>
      <c r="G10" s="29"/>
      <c r="H10" s="29"/>
      <c r="I10" s="155"/>
      <c r="J10" s="29"/>
      <c r="K10" s="31"/>
    </row>
    <row r="11" s="1" customFormat="1" ht="16.5" customHeight="1">
      <c r="B11" s="46"/>
      <c r="C11" s="47"/>
      <c r="D11" s="47"/>
      <c r="E11" s="55" t="s">
        <v>513</v>
      </c>
      <c r="F11" s="47"/>
      <c r="G11" s="47"/>
      <c r="H11" s="47"/>
      <c r="I11" s="157"/>
      <c r="J11" s="47"/>
      <c r="K11" s="51"/>
    </row>
    <row r="12" s="1" customFormat="1">
      <c r="B12" s="46"/>
      <c r="C12" s="47"/>
      <c r="D12" s="40" t="s">
        <v>514</v>
      </c>
      <c r="E12" s="47"/>
      <c r="F12" s="47"/>
      <c r="G12" s="47"/>
      <c r="H12" s="47"/>
      <c r="I12" s="157"/>
      <c r="J12" s="47"/>
      <c r="K12" s="51"/>
    </row>
    <row r="13" s="1" customFormat="1" ht="36.96" customHeight="1">
      <c r="B13" s="46"/>
      <c r="C13" s="47"/>
      <c r="D13" s="47"/>
      <c r="E13" s="158" t="s">
        <v>553</v>
      </c>
      <c r="F13" s="47"/>
      <c r="G13" s="47"/>
      <c r="H13" s="47"/>
      <c r="I13" s="157"/>
      <c r="J13" s="47"/>
      <c r="K13" s="51"/>
    </row>
    <row r="14" s="1" customFormat="1">
      <c r="B14" s="46"/>
      <c r="C14" s="47"/>
      <c r="D14" s="47"/>
      <c r="E14" s="47"/>
      <c r="F14" s="47"/>
      <c r="G14" s="47"/>
      <c r="H14" s="47"/>
      <c r="I14" s="157"/>
      <c r="J14" s="47"/>
      <c r="K14" s="51"/>
    </row>
    <row r="15" s="1" customFormat="1" ht="14.4" customHeight="1">
      <c r="B15" s="46"/>
      <c r="C15" s="47"/>
      <c r="D15" s="40" t="s">
        <v>20</v>
      </c>
      <c r="E15" s="47"/>
      <c r="F15" s="35" t="s">
        <v>21</v>
      </c>
      <c r="G15" s="47"/>
      <c r="H15" s="47"/>
      <c r="I15" s="159" t="s">
        <v>22</v>
      </c>
      <c r="J15" s="35" t="s">
        <v>21</v>
      </c>
      <c r="K15" s="51"/>
    </row>
    <row r="16" s="1" customFormat="1" ht="14.4" customHeight="1">
      <c r="B16" s="46"/>
      <c r="C16" s="47"/>
      <c r="D16" s="40" t="s">
        <v>23</v>
      </c>
      <c r="E16" s="47"/>
      <c r="F16" s="35" t="s">
        <v>24</v>
      </c>
      <c r="G16" s="47"/>
      <c r="H16" s="47"/>
      <c r="I16" s="159" t="s">
        <v>25</v>
      </c>
      <c r="J16" s="160" t="str">
        <f>'Rekapitulace stavby'!AN8</f>
        <v>9. 11. 2017</v>
      </c>
      <c r="K16" s="51"/>
    </row>
    <row r="17" s="1" customFormat="1" ht="10.8" customHeight="1">
      <c r="B17" s="46"/>
      <c r="C17" s="47"/>
      <c r="D17" s="47"/>
      <c r="E17" s="47"/>
      <c r="F17" s="47"/>
      <c r="G17" s="47"/>
      <c r="H17" s="47"/>
      <c r="I17" s="157"/>
      <c r="J17" s="47"/>
      <c r="K17" s="51"/>
    </row>
    <row r="18" s="1" customFormat="1" ht="14.4" customHeight="1">
      <c r="B18" s="46"/>
      <c r="C18" s="47"/>
      <c r="D18" s="40" t="s">
        <v>27</v>
      </c>
      <c r="E18" s="47"/>
      <c r="F18" s="47"/>
      <c r="G18" s="47"/>
      <c r="H18" s="47"/>
      <c r="I18" s="159" t="s">
        <v>28</v>
      </c>
      <c r="J18" s="35" t="s">
        <v>29</v>
      </c>
      <c r="K18" s="51"/>
    </row>
    <row r="19" s="1" customFormat="1" ht="18" customHeight="1">
      <c r="B19" s="46"/>
      <c r="C19" s="47"/>
      <c r="D19" s="47"/>
      <c r="E19" s="35" t="s">
        <v>30</v>
      </c>
      <c r="F19" s="47"/>
      <c r="G19" s="47"/>
      <c r="H19" s="47"/>
      <c r="I19" s="159" t="s">
        <v>31</v>
      </c>
      <c r="J19" s="35" t="s">
        <v>32</v>
      </c>
      <c r="K19" s="51"/>
    </row>
    <row r="20" s="1" customFormat="1" ht="6.96" customHeight="1">
      <c r="B20" s="46"/>
      <c r="C20" s="47"/>
      <c r="D20" s="47"/>
      <c r="E20" s="47"/>
      <c r="F20" s="47"/>
      <c r="G20" s="47"/>
      <c r="H20" s="47"/>
      <c r="I20" s="157"/>
      <c r="J20" s="47"/>
      <c r="K20" s="51"/>
    </row>
    <row r="21" s="1" customFormat="1" ht="14.4" customHeight="1">
      <c r="B21" s="46"/>
      <c r="C21" s="47"/>
      <c r="D21" s="40" t="s">
        <v>33</v>
      </c>
      <c r="E21" s="47"/>
      <c r="F21" s="47"/>
      <c r="G21" s="47"/>
      <c r="H21" s="47"/>
      <c r="I21" s="159" t="s">
        <v>28</v>
      </c>
      <c r="J21" s="35" t="str">
        <f>IF('Rekapitulace stavby'!AN13="Vyplň údaj","",IF('Rekapitulace stavby'!AN13="","",'Rekapitulace stavby'!AN13))</f>
        <v/>
      </c>
      <c r="K21" s="51"/>
    </row>
    <row r="22" s="1" customFormat="1" ht="18" customHeight="1">
      <c r="B22" s="46"/>
      <c r="C22" s="47"/>
      <c r="D22" s="47"/>
      <c r="E22" s="35" t="str">
        <f>IF('Rekapitulace stavby'!E14="Vyplň údaj","",IF('Rekapitulace stavby'!E14="","",'Rekapitulace stavby'!E14))</f>
        <v/>
      </c>
      <c r="F22" s="47"/>
      <c r="G22" s="47"/>
      <c r="H22" s="47"/>
      <c r="I22" s="159" t="s">
        <v>31</v>
      </c>
      <c r="J22" s="35" t="str">
        <f>IF('Rekapitulace stavby'!AN14="Vyplň údaj","",IF('Rekapitulace stavby'!AN14="","",'Rekapitulace stavby'!AN14))</f>
        <v/>
      </c>
      <c r="K22" s="51"/>
    </row>
    <row r="23" s="1" customFormat="1" ht="6.96" customHeight="1">
      <c r="B23" s="46"/>
      <c r="C23" s="47"/>
      <c r="D23" s="47"/>
      <c r="E23" s="47"/>
      <c r="F23" s="47"/>
      <c r="G23" s="47"/>
      <c r="H23" s="47"/>
      <c r="I23" s="157"/>
      <c r="J23" s="47"/>
      <c r="K23" s="51"/>
    </row>
    <row r="24" s="1" customFormat="1" ht="14.4" customHeight="1">
      <c r="B24" s="46"/>
      <c r="C24" s="47"/>
      <c r="D24" s="40" t="s">
        <v>35</v>
      </c>
      <c r="E24" s="47"/>
      <c r="F24" s="47"/>
      <c r="G24" s="47"/>
      <c r="H24" s="47"/>
      <c r="I24" s="159" t="s">
        <v>28</v>
      </c>
      <c r="J24" s="35" t="str">
        <f>IF('Rekapitulace stavby'!AN16="","",'Rekapitulace stavby'!AN16)</f>
        <v/>
      </c>
      <c r="K24" s="51"/>
    </row>
    <row r="25" s="1" customFormat="1" ht="18" customHeight="1">
      <c r="B25" s="46"/>
      <c r="C25" s="47"/>
      <c r="D25" s="47"/>
      <c r="E25" s="35" t="str">
        <f>IF('Rekapitulace stavby'!E17="","",'Rekapitulace stavby'!E17)</f>
        <v xml:space="preserve"> </v>
      </c>
      <c r="F25" s="47"/>
      <c r="G25" s="47"/>
      <c r="H25" s="47"/>
      <c r="I25" s="159" t="s">
        <v>31</v>
      </c>
      <c r="J25" s="35" t="str">
        <f>IF('Rekapitulace stavby'!AN17="","",'Rekapitulace stavby'!AN17)</f>
        <v/>
      </c>
      <c r="K25" s="51"/>
    </row>
    <row r="26" s="1" customFormat="1" ht="6.96" customHeight="1">
      <c r="B26" s="46"/>
      <c r="C26" s="47"/>
      <c r="D26" s="47"/>
      <c r="E26" s="47"/>
      <c r="F26" s="47"/>
      <c r="G26" s="47"/>
      <c r="H26" s="47"/>
      <c r="I26" s="157"/>
      <c r="J26" s="47"/>
      <c r="K26" s="51"/>
    </row>
    <row r="27" s="1" customFormat="1" ht="14.4" customHeight="1">
      <c r="B27" s="46"/>
      <c r="C27" s="47"/>
      <c r="D27" s="40" t="s">
        <v>38</v>
      </c>
      <c r="E27" s="47"/>
      <c r="F27" s="47"/>
      <c r="G27" s="47"/>
      <c r="H27" s="47"/>
      <c r="I27" s="157"/>
      <c r="J27" s="47"/>
      <c r="K27" s="51"/>
    </row>
    <row r="28" s="7" customFormat="1" ht="71.25" customHeight="1">
      <c r="B28" s="161"/>
      <c r="C28" s="162"/>
      <c r="D28" s="162"/>
      <c r="E28" s="44" t="s">
        <v>39</v>
      </c>
      <c r="F28" s="44"/>
      <c r="G28" s="44"/>
      <c r="H28" s="44"/>
      <c r="I28" s="163"/>
      <c r="J28" s="162"/>
      <c r="K28" s="164"/>
    </row>
    <row r="29" s="1" customFormat="1" ht="6.96" customHeight="1">
      <c r="B29" s="46"/>
      <c r="C29" s="47"/>
      <c r="D29" s="47"/>
      <c r="E29" s="47"/>
      <c r="F29" s="47"/>
      <c r="G29" s="47"/>
      <c r="H29" s="47"/>
      <c r="I29" s="157"/>
      <c r="J29" s="47"/>
      <c r="K29" s="51"/>
    </row>
    <row r="30" s="1" customFormat="1" ht="6.96" customHeight="1">
      <c r="B30" s="46"/>
      <c r="C30" s="47"/>
      <c r="D30" s="106"/>
      <c r="E30" s="106"/>
      <c r="F30" s="106"/>
      <c r="G30" s="106"/>
      <c r="H30" s="106"/>
      <c r="I30" s="165"/>
      <c r="J30" s="106"/>
      <c r="K30" s="166"/>
    </row>
    <row r="31" s="1" customFormat="1" ht="25.44" customHeight="1">
      <c r="B31" s="46"/>
      <c r="C31" s="47"/>
      <c r="D31" s="167" t="s">
        <v>40</v>
      </c>
      <c r="E31" s="47"/>
      <c r="F31" s="47"/>
      <c r="G31" s="47"/>
      <c r="H31" s="47"/>
      <c r="I31" s="157"/>
      <c r="J31" s="168">
        <f>ROUND(J88,2)</f>
        <v>0</v>
      </c>
      <c r="K31" s="51"/>
    </row>
    <row r="32" s="1" customFormat="1" ht="6.96" customHeight="1">
      <c r="B32" s="46"/>
      <c r="C32" s="47"/>
      <c r="D32" s="106"/>
      <c r="E32" s="106"/>
      <c r="F32" s="106"/>
      <c r="G32" s="106"/>
      <c r="H32" s="106"/>
      <c r="I32" s="165"/>
      <c r="J32" s="106"/>
      <c r="K32" s="166"/>
    </row>
    <row r="33" s="1" customFormat="1" ht="14.4" customHeight="1">
      <c r="B33" s="46"/>
      <c r="C33" s="47"/>
      <c r="D33" s="47"/>
      <c r="E33" s="47"/>
      <c r="F33" s="52" t="s">
        <v>42</v>
      </c>
      <c r="G33" s="47"/>
      <c r="H33" s="47"/>
      <c r="I33" s="169" t="s">
        <v>41</v>
      </c>
      <c r="J33" s="52" t="s">
        <v>43</v>
      </c>
      <c r="K33" s="51"/>
    </row>
    <row r="34" s="1" customFormat="1" ht="14.4" customHeight="1">
      <c r="B34" s="46"/>
      <c r="C34" s="47"/>
      <c r="D34" s="55" t="s">
        <v>44</v>
      </c>
      <c r="E34" s="55" t="s">
        <v>45</v>
      </c>
      <c r="F34" s="170">
        <f>ROUND(SUM(BE88:BE180), 2)</f>
        <v>0</v>
      </c>
      <c r="G34" s="47"/>
      <c r="H34" s="47"/>
      <c r="I34" s="171">
        <v>0.20999999999999999</v>
      </c>
      <c r="J34" s="170">
        <f>ROUND(ROUND((SUM(BE88:BE180)), 2)*I34, 2)</f>
        <v>0</v>
      </c>
      <c r="K34" s="51"/>
    </row>
    <row r="35" s="1" customFormat="1" ht="14.4" customHeight="1">
      <c r="B35" s="46"/>
      <c r="C35" s="47"/>
      <c r="D35" s="47"/>
      <c r="E35" s="55" t="s">
        <v>46</v>
      </c>
      <c r="F35" s="170">
        <f>ROUND(SUM(BF88:BF180), 2)</f>
        <v>0</v>
      </c>
      <c r="G35" s="47"/>
      <c r="H35" s="47"/>
      <c r="I35" s="171">
        <v>0.14999999999999999</v>
      </c>
      <c r="J35" s="170">
        <f>ROUND(ROUND((SUM(BF88:BF180)), 2)*I35, 2)</f>
        <v>0</v>
      </c>
      <c r="K35" s="51"/>
    </row>
    <row r="36" hidden="1" s="1" customFormat="1" ht="14.4" customHeight="1">
      <c r="B36" s="46"/>
      <c r="C36" s="47"/>
      <c r="D36" s="47"/>
      <c r="E36" s="55" t="s">
        <v>47</v>
      </c>
      <c r="F36" s="170">
        <f>ROUND(SUM(BG88:BG180), 2)</f>
        <v>0</v>
      </c>
      <c r="G36" s="47"/>
      <c r="H36" s="47"/>
      <c r="I36" s="171">
        <v>0.20999999999999999</v>
      </c>
      <c r="J36" s="170">
        <v>0</v>
      </c>
      <c r="K36" s="51"/>
    </row>
    <row r="37" hidden="1" s="1" customFormat="1" ht="14.4" customHeight="1">
      <c r="B37" s="46"/>
      <c r="C37" s="47"/>
      <c r="D37" s="47"/>
      <c r="E37" s="55" t="s">
        <v>48</v>
      </c>
      <c r="F37" s="170">
        <f>ROUND(SUM(BH88:BH180), 2)</f>
        <v>0</v>
      </c>
      <c r="G37" s="47"/>
      <c r="H37" s="47"/>
      <c r="I37" s="171">
        <v>0.14999999999999999</v>
      </c>
      <c r="J37" s="170">
        <v>0</v>
      </c>
      <c r="K37" s="51"/>
    </row>
    <row r="38" hidden="1" s="1" customFormat="1" ht="14.4" customHeight="1">
      <c r="B38" s="46"/>
      <c r="C38" s="47"/>
      <c r="D38" s="47"/>
      <c r="E38" s="55" t="s">
        <v>49</v>
      </c>
      <c r="F38" s="170">
        <f>ROUND(SUM(BI88:BI180), 2)</f>
        <v>0</v>
      </c>
      <c r="G38" s="47"/>
      <c r="H38" s="47"/>
      <c r="I38" s="171">
        <v>0</v>
      </c>
      <c r="J38" s="170">
        <v>0</v>
      </c>
      <c r="K38" s="51"/>
    </row>
    <row r="39" s="1" customFormat="1" ht="6.96" customHeight="1">
      <c r="B39" s="46"/>
      <c r="C39" s="47"/>
      <c r="D39" s="47"/>
      <c r="E39" s="47"/>
      <c r="F39" s="47"/>
      <c r="G39" s="47"/>
      <c r="H39" s="47"/>
      <c r="I39" s="157"/>
      <c r="J39" s="47"/>
      <c r="K39" s="51"/>
    </row>
    <row r="40" s="1" customFormat="1" ht="25.44" customHeight="1">
      <c r="B40" s="46"/>
      <c r="C40" s="172"/>
      <c r="D40" s="173" t="s">
        <v>50</v>
      </c>
      <c r="E40" s="98"/>
      <c r="F40" s="98"/>
      <c r="G40" s="174" t="s">
        <v>51</v>
      </c>
      <c r="H40" s="175" t="s">
        <v>52</v>
      </c>
      <c r="I40" s="176"/>
      <c r="J40" s="177">
        <f>SUM(J31:J38)</f>
        <v>0</v>
      </c>
      <c r="K40" s="178"/>
    </row>
    <row r="41" s="1" customFormat="1" ht="14.4" customHeight="1">
      <c r="B41" s="67"/>
      <c r="C41" s="68"/>
      <c r="D41" s="68"/>
      <c r="E41" s="68"/>
      <c r="F41" s="68"/>
      <c r="G41" s="68"/>
      <c r="H41" s="68"/>
      <c r="I41" s="179"/>
      <c r="J41" s="68"/>
      <c r="K41" s="69"/>
    </row>
    <row r="45" s="1" customFormat="1" ht="6.96" customHeight="1">
      <c r="B45" s="180"/>
      <c r="C45" s="181"/>
      <c r="D45" s="181"/>
      <c r="E45" s="181"/>
      <c r="F45" s="181"/>
      <c r="G45" s="181"/>
      <c r="H45" s="181"/>
      <c r="I45" s="182"/>
      <c r="J45" s="181"/>
      <c r="K45" s="183"/>
    </row>
    <row r="46" s="1" customFormat="1" ht="36.96" customHeight="1">
      <c r="B46" s="46"/>
      <c r="C46" s="30" t="s">
        <v>161</v>
      </c>
      <c r="D46" s="47"/>
      <c r="E46" s="47"/>
      <c r="F46" s="47"/>
      <c r="G46" s="47"/>
      <c r="H46" s="47"/>
      <c r="I46" s="157"/>
      <c r="J46" s="47"/>
      <c r="K46" s="51"/>
    </row>
    <row r="47" s="1" customFormat="1" ht="6.96" customHeight="1">
      <c r="B47" s="46"/>
      <c r="C47" s="47"/>
      <c r="D47" s="47"/>
      <c r="E47" s="47"/>
      <c r="F47" s="47"/>
      <c r="G47" s="47"/>
      <c r="H47" s="47"/>
      <c r="I47" s="157"/>
      <c r="J47" s="47"/>
      <c r="K47" s="51"/>
    </row>
    <row r="48" s="1" customFormat="1" ht="14.4" customHeight="1">
      <c r="B48" s="46"/>
      <c r="C48" s="40" t="s">
        <v>18</v>
      </c>
      <c r="D48" s="47"/>
      <c r="E48" s="47"/>
      <c r="F48" s="47"/>
      <c r="G48" s="47"/>
      <c r="H48" s="47"/>
      <c r="I48" s="157"/>
      <c r="J48" s="47"/>
      <c r="K48" s="51"/>
    </row>
    <row r="49" s="1" customFormat="1" ht="16.5" customHeight="1">
      <c r="B49" s="46"/>
      <c r="C49" s="47"/>
      <c r="D49" s="47"/>
      <c r="E49" s="156" t="str">
        <f>E7</f>
        <v>Park pod Vlašským dvorem-op</v>
      </c>
      <c r="F49" s="40"/>
      <c r="G49" s="40"/>
      <c r="H49" s="40"/>
      <c r="I49" s="157"/>
      <c r="J49" s="47"/>
      <c r="K49" s="51"/>
    </row>
    <row r="50">
      <c r="B50" s="28"/>
      <c r="C50" s="40" t="s">
        <v>157</v>
      </c>
      <c r="D50" s="29"/>
      <c r="E50" s="29"/>
      <c r="F50" s="29"/>
      <c r="G50" s="29"/>
      <c r="H50" s="29"/>
      <c r="I50" s="155"/>
      <c r="J50" s="29"/>
      <c r="K50" s="31"/>
    </row>
    <row r="51" ht="16.5" customHeight="1">
      <c r="B51" s="28"/>
      <c r="C51" s="29"/>
      <c r="D51" s="29"/>
      <c r="E51" s="156" t="s">
        <v>158</v>
      </c>
      <c r="F51" s="29"/>
      <c r="G51" s="29"/>
      <c r="H51" s="29"/>
      <c r="I51" s="155"/>
      <c r="J51" s="29"/>
      <c r="K51" s="31"/>
    </row>
    <row r="52">
      <c r="B52" s="28"/>
      <c r="C52" s="40" t="s">
        <v>159</v>
      </c>
      <c r="D52" s="29"/>
      <c r="E52" s="29"/>
      <c r="F52" s="29"/>
      <c r="G52" s="29"/>
      <c r="H52" s="29"/>
      <c r="I52" s="155"/>
      <c r="J52" s="29"/>
      <c r="K52" s="31"/>
    </row>
    <row r="53" s="1" customFormat="1" ht="16.5" customHeight="1">
      <c r="B53" s="46"/>
      <c r="C53" s="47"/>
      <c r="D53" s="47"/>
      <c r="E53" s="55" t="s">
        <v>513</v>
      </c>
      <c r="F53" s="47"/>
      <c r="G53" s="47"/>
      <c r="H53" s="47"/>
      <c r="I53" s="157"/>
      <c r="J53" s="47"/>
      <c r="K53" s="51"/>
    </row>
    <row r="54" s="1" customFormat="1" ht="14.4" customHeight="1">
      <c r="B54" s="46"/>
      <c r="C54" s="40" t="s">
        <v>514</v>
      </c>
      <c r="D54" s="47"/>
      <c r="E54" s="47"/>
      <c r="F54" s="47"/>
      <c r="G54" s="47"/>
      <c r="H54" s="47"/>
      <c r="I54" s="157"/>
      <c r="J54" s="47"/>
      <c r="K54" s="51"/>
    </row>
    <row r="55" s="1" customFormat="1" ht="17.25" customHeight="1">
      <c r="B55" s="46"/>
      <c r="C55" s="47"/>
      <c r="D55" s="47"/>
      <c r="E55" s="158" t="str">
        <f>E13</f>
        <v xml:space="preserve">02ZK - SO 02  Kamerový systém způsob.</v>
      </c>
      <c r="F55" s="47"/>
      <c r="G55" s="47"/>
      <c r="H55" s="47"/>
      <c r="I55" s="157"/>
      <c r="J55" s="47"/>
      <c r="K55" s="51"/>
    </row>
    <row r="56" s="1" customFormat="1" ht="6.96" customHeight="1">
      <c r="B56" s="46"/>
      <c r="C56" s="47"/>
      <c r="D56" s="47"/>
      <c r="E56" s="47"/>
      <c r="F56" s="47"/>
      <c r="G56" s="47"/>
      <c r="H56" s="47"/>
      <c r="I56" s="157"/>
      <c r="J56" s="47"/>
      <c r="K56" s="51"/>
    </row>
    <row r="57" s="1" customFormat="1" ht="18" customHeight="1">
      <c r="B57" s="46"/>
      <c r="C57" s="40" t="s">
        <v>23</v>
      </c>
      <c r="D57" s="47"/>
      <c r="E57" s="47"/>
      <c r="F57" s="35" t="str">
        <f>F16</f>
        <v>Kutná Hora</v>
      </c>
      <c r="G57" s="47"/>
      <c r="H57" s="47"/>
      <c r="I57" s="159" t="s">
        <v>25</v>
      </c>
      <c r="J57" s="160" t="str">
        <f>IF(J16="","",J16)</f>
        <v>9. 11. 2017</v>
      </c>
      <c r="K57" s="51"/>
    </row>
    <row r="58" s="1" customFormat="1" ht="6.96" customHeight="1">
      <c r="B58" s="46"/>
      <c r="C58" s="47"/>
      <c r="D58" s="47"/>
      <c r="E58" s="47"/>
      <c r="F58" s="47"/>
      <c r="G58" s="47"/>
      <c r="H58" s="47"/>
      <c r="I58" s="157"/>
      <c r="J58" s="47"/>
      <c r="K58" s="51"/>
    </row>
    <row r="59" s="1" customFormat="1">
      <c r="B59" s="46"/>
      <c r="C59" s="40" t="s">
        <v>27</v>
      </c>
      <c r="D59" s="47"/>
      <c r="E59" s="47"/>
      <c r="F59" s="35" t="str">
        <f>E19</f>
        <v>Město Kutná Hora, Havlíčkovo nám. 552</v>
      </c>
      <c r="G59" s="47"/>
      <c r="H59" s="47"/>
      <c r="I59" s="159" t="s">
        <v>35</v>
      </c>
      <c r="J59" s="44" t="str">
        <f>E25</f>
        <v xml:space="preserve"> </v>
      </c>
      <c r="K59" s="51"/>
    </row>
    <row r="60" s="1" customFormat="1" ht="14.4" customHeight="1">
      <c r="B60" s="46"/>
      <c r="C60" s="40" t="s">
        <v>33</v>
      </c>
      <c r="D60" s="47"/>
      <c r="E60" s="47"/>
      <c r="F60" s="35" t="str">
        <f>IF(E22="","",E22)</f>
        <v/>
      </c>
      <c r="G60" s="47"/>
      <c r="H60" s="47"/>
      <c r="I60" s="157"/>
      <c r="J60" s="184"/>
      <c r="K60" s="51"/>
    </row>
    <row r="61" s="1" customFormat="1" ht="10.32" customHeight="1">
      <c r="B61" s="46"/>
      <c r="C61" s="47"/>
      <c r="D61" s="47"/>
      <c r="E61" s="47"/>
      <c r="F61" s="47"/>
      <c r="G61" s="47"/>
      <c r="H61" s="47"/>
      <c r="I61" s="157"/>
      <c r="J61" s="47"/>
      <c r="K61" s="51"/>
    </row>
    <row r="62" s="1" customFormat="1" ht="29.28" customHeight="1">
      <c r="B62" s="46"/>
      <c r="C62" s="185" t="s">
        <v>162</v>
      </c>
      <c r="D62" s="172"/>
      <c r="E62" s="172"/>
      <c r="F62" s="172"/>
      <c r="G62" s="172"/>
      <c r="H62" s="172"/>
      <c r="I62" s="186"/>
      <c r="J62" s="187" t="s">
        <v>163</v>
      </c>
      <c r="K62" s="188"/>
    </row>
    <row r="63" s="1" customFormat="1" ht="10.32" customHeight="1">
      <c r="B63" s="46"/>
      <c r="C63" s="47"/>
      <c r="D63" s="47"/>
      <c r="E63" s="47"/>
      <c r="F63" s="47"/>
      <c r="G63" s="47"/>
      <c r="H63" s="47"/>
      <c r="I63" s="157"/>
      <c r="J63" s="47"/>
      <c r="K63" s="51"/>
    </row>
    <row r="64" s="1" customFormat="1" ht="29.28" customHeight="1">
      <c r="B64" s="46"/>
      <c r="C64" s="189" t="s">
        <v>164</v>
      </c>
      <c r="D64" s="47"/>
      <c r="E64" s="47"/>
      <c r="F64" s="47"/>
      <c r="G64" s="47"/>
      <c r="H64" s="47"/>
      <c r="I64" s="157"/>
      <c r="J64" s="168">
        <f>J88</f>
        <v>0</v>
      </c>
      <c r="K64" s="51"/>
      <c r="AU64" s="24" t="s">
        <v>165</v>
      </c>
    </row>
    <row r="65" s="1" customFormat="1" ht="21.84" customHeight="1">
      <c r="B65" s="46"/>
      <c r="C65" s="47"/>
      <c r="D65" s="47"/>
      <c r="E65" s="47"/>
      <c r="F65" s="47"/>
      <c r="G65" s="47"/>
      <c r="H65" s="47"/>
      <c r="I65" s="157"/>
      <c r="J65" s="47"/>
      <c r="K65" s="51"/>
    </row>
    <row r="66" s="1" customFormat="1" ht="6.96" customHeight="1">
      <c r="B66" s="67"/>
      <c r="C66" s="68"/>
      <c r="D66" s="68"/>
      <c r="E66" s="68"/>
      <c r="F66" s="68"/>
      <c r="G66" s="68"/>
      <c r="H66" s="68"/>
      <c r="I66" s="179"/>
      <c r="J66" s="68"/>
      <c r="K66" s="69"/>
    </row>
    <row r="70" s="1" customFormat="1" ht="6.96" customHeight="1">
      <c r="B70" s="70"/>
      <c r="C70" s="71"/>
      <c r="D70" s="71"/>
      <c r="E70" s="71"/>
      <c r="F70" s="71"/>
      <c r="G70" s="71"/>
      <c r="H70" s="71"/>
      <c r="I70" s="182"/>
      <c r="J70" s="71"/>
      <c r="K70" s="71"/>
      <c r="L70" s="72"/>
    </row>
    <row r="71" s="1" customFormat="1" ht="36.96" customHeight="1">
      <c r="B71" s="46"/>
      <c r="C71" s="73" t="s">
        <v>185</v>
      </c>
      <c r="D71" s="74"/>
      <c r="E71" s="74"/>
      <c r="F71" s="74"/>
      <c r="G71" s="74"/>
      <c r="H71" s="74"/>
      <c r="I71" s="204"/>
      <c r="J71" s="74"/>
      <c r="K71" s="74"/>
      <c r="L71" s="72"/>
    </row>
    <row r="72" s="1" customFormat="1" ht="6.96" customHeight="1">
      <c r="B72" s="46"/>
      <c r="C72" s="74"/>
      <c r="D72" s="74"/>
      <c r="E72" s="74"/>
      <c r="F72" s="74"/>
      <c r="G72" s="74"/>
      <c r="H72" s="74"/>
      <c r="I72" s="204"/>
      <c r="J72" s="74"/>
      <c r="K72" s="74"/>
      <c r="L72" s="72"/>
    </row>
    <row r="73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4"/>
      <c r="J73" s="74"/>
      <c r="K73" s="74"/>
      <c r="L73" s="72"/>
    </row>
    <row r="74" s="1" customFormat="1" ht="16.5" customHeight="1">
      <c r="B74" s="46"/>
      <c r="C74" s="74"/>
      <c r="D74" s="74"/>
      <c r="E74" s="205" t="str">
        <f>E7</f>
        <v>Park pod Vlašským dvorem-op</v>
      </c>
      <c r="F74" s="76"/>
      <c r="G74" s="76"/>
      <c r="H74" s="76"/>
      <c r="I74" s="204"/>
      <c r="J74" s="74"/>
      <c r="K74" s="74"/>
      <c r="L74" s="72"/>
    </row>
    <row r="75">
      <c r="B75" s="28"/>
      <c r="C75" s="76" t="s">
        <v>157</v>
      </c>
      <c r="D75" s="206"/>
      <c r="E75" s="206"/>
      <c r="F75" s="206"/>
      <c r="G75" s="206"/>
      <c r="H75" s="206"/>
      <c r="I75" s="149"/>
      <c r="J75" s="206"/>
      <c r="K75" s="206"/>
      <c r="L75" s="207"/>
    </row>
    <row r="76" ht="16.5" customHeight="1">
      <c r="B76" s="28"/>
      <c r="C76" s="206"/>
      <c r="D76" s="206"/>
      <c r="E76" s="205" t="s">
        <v>158</v>
      </c>
      <c r="F76" s="206"/>
      <c r="G76" s="206"/>
      <c r="H76" s="206"/>
      <c r="I76" s="149"/>
      <c r="J76" s="206"/>
      <c r="K76" s="206"/>
      <c r="L76" s="207"/>
    </row>
    <row r="77">
      <c r="B77" s="28"/>
      <c r="C77" s="76" t="s">
        <v>159</v>
      </c>
      <c r="D77" s="206"/>
      <c r="E77" s="206"/>
      <c r="F77" s="206"/>
      <c r="G77" s="206"/>
      <c r="H77" s="206"/>
      <c r="I77" s="149"/>
      <c r="J77" s="206"/>
      <c r="K77" s="206"/>
      <c r="L77" s="207"/>
    </row>
    <row r="78" s="1" customFormat="1" ht="16.5" customHeight="1">
      <c r="B78" s="46"/>
      <c r="C78" s="74"/>
      <c r="D78" s="74"/>
      <c r="E78" s="285" t="s">
        <v>513</v>
      </c>
      <c r="F78" s="74"/>
      <c r="G78" s="74"/>
      <c r="H78" s="74"/>
      <c r="I78" s="204"/>
      <c r="J78" s="74"/>
      <c r="K78" s="74"/>
      <c r="L78" s="72"/>
    </row>
    <row r="79" s="1" customFormat="1" ht="14.4" customHeight="1">
      <c r="B79" s="46"/>
      <c r="C79" s="76" t="s">
        <v>514</v>
      </c>
      <c r="D79" s="74"/>
      <c r="E79" s="74"/>
      <c r="F79" s="74"/>
      <c r="G79" s="74"/>
      <c r="H79" s="74"/>
      <c r="I79" s="204"/>
      <c r="J79" s="74"/>
      <c r="K79" s="74"/>
      <c r="L79" s="72"/>
    </row>
    <row r="80" s="1" customFormat="1" ht="17.25" customHeight="1">
      <c r="B80" s="46"/>
      <c r="C80" s="74"/>
      <c r="D80" s="74"/>
      <c r="E80" s="82" t="str">
        <f>E13</f>
        <v xml:space="preserve">02ZK - SO 02  Kamerový systém způsob.</v>
      </c>
      <c r="F80" s="74"/>
      <c r="G80" s="74"/>
      <c r="H80" s="74"/>
      <c r="I80" s="204"/>
      <c r="J80" s="74"/>
      <c r="K80" s="74"/>
      <c r="L80" s="72"/>
    </row>
    <row r="81" s="1" customFormat="1" ht="6.96" customHeight="1">
      <c r="B81" s="46"/>
      <c r="C81" s="74"/>
      <c r="D81" s="74"/>
      <c r="E81" s="74"/>
      <c r="F81" s="74"/>
      <c r="G81" s="74"/>
      <c r="H81" s="74"/>
      <c r="I81" s="204"/>
      <c r="J81" s="74"/>
      <c r="K81" s="74"/>
      <c r="L81" s="72"/>
    </row>
    <row r="82" s="1" customFormat="1" ht="18" customHeight="1">
      <c r="B82" s="46"/>
      <c r="C82" s="76" t="s">
        <v>23</v>
      </c>
      <c r="D82" s="74"/>
      <c r="E82" s="74"/>
      <c r="F82" s="208" t="str">
        <f>F16</f>
        <v>Kutná Hora</v>
      </c>
      <c r="G82" s="74"/>
      <c r="H82" s="74"/>
      <c r="I82" s="209" t="s">
        <v>25</v>
      </c>
      <c r="J82" s="85" t="str">
        <f>IF(J16="","",J16)</f>
        <v>9. 11. 2017</v>
      </c>
      <c r="K82" s="74"/>
      <c r="L82" s="72"/>
    </row>
    <row r="83" s="1" customFormat="1" ht="6.96" customHeight="1">
      <c r="B83" s="46"/>
      <c r="C83" s="74"/>
      <c r="D83" s="74"/>
      <c r="E83" s="74"/>
      <c r="F83" s="74"/>
      <c r="G83" s="74"/>
      <c r="H83" s="74"/>
      <c r="I83" s="204"/>
      <c r="J83" s="74"/>
      <c r="K83" s="74"/>
      <c r="L83" s="72"/>
    </row>
    <row r="84" s="1" customFormat="1">
      <c r="B84" s="46"/>
      <c r="C84" s="76" t="s">
        <v>27</v>
      </c>
      <c r="D84" s="74"/>
      <c r="E84" s="74"/>
      <c r="F84" s="208" t="str">
        <f>E19</f>
        <v>Město Kutná Hora, Havlíčkovo nám. 552</v>
      </c>
      <c r="G84" s="74"/>
      <c r="H84" s="74"/>
      <c r="I84" s="209" t="s">
        <v>35</v>
      </c>
      <c r="J84" s="208" t="str">
        <f>E25</f>
        <v xml:space="preserve"> </v>
      </c>
      <c r="K84" s="74"/>
      <c r="L84" s="72"/>
    </row>
    <row r="85" s="1" customFormat="1" ht="14.4" customHeight="1">
      <c r="B85" s="46"/>
      <c r="C85" s="76" t="s">
        <v>33</v>
      </c>
      <c r="D85" s="74"/>
      <c r="E85" s="74"/>
      <c r="F85" s="208" t="str">
        <f>IF(E22="","",E22)</f>
        <v/>
      </c>
      <c r="G85" s="74"/>
      <c r="H85" s="74"/>
      <c r="I85" s="204"/>
      <c r="J85" s="74"/>
      <c r="K85" s="74"/>
      <c r="L85" s="72"/>
    </row>
    <row r="86" s="1" customFormat="1" ht="10.32" customHeight="1">
      <c r="B86" s="46"/>
      <c r="C86" s="74"/>
      <c r="D86" s="74"/>
      <c r="E86" s="74"/>
      <c r="F86" s="74"/>
      <c r="G86" s="74"/>
      <c r="H86" s="74"/>
      <c r="I86" s="204"/>
      <c r="J86" s="74"/>
      <c r="K86" s="74"/>
      <c r="L86" s="72"/>
    </row>
    <row r="87" s="10" customFormat="1" ht="29.28" customHeight="1">
      <c r="B87" s="210"/>
      <c r="C87" s="211" t="s">
        <v>186</v>
      </c>
      <c r="D87" s="212" t="s">
        <v>59</v>
      </c>
      <c r="E87" s="212" t="s">
        <v>55</v>
      </c>
      <c r="F87" s="212" t="s">
        <v>187</v>
      </c>
      <c r="G87" s="212" t="s">
        <v>188</v>
      </c>
      <c r="H87" s="212" t="s">
        <v>189</v>
      </c>
      <c r="I87" s="213" t="s">
        <v>190</v>
      </c>
      <c r="J87" s="212" t="s">
        <v>163</v>
      </c>
      <c r="K87" s="214" t="s">
        <v>191</v>
      </c>
      <c r="L87" s="215"/>
      <c r="M87" s="102" t="s">
        <v>192</v>
      </c>
      <c r="N87" s="103" t="s">
        <v>44</v>
      </c>
      <c r="O87" s="103" t="s">
        <v>193</v>
      </c>
      <c r="P87" s="103" t="s">
        <v>194</v>
      </c>
      <c r="Q87" s="103" t="s">
        <v>195</v>
      </c>
      <c r="R87" s="103" t="s">
        <v>196</v>
      </c>
      <c r="S87" s="103" t="s">
        <v>197</v>
      </c>
      <c r="T87" s="104" t="s">
        <v>198</v>
      </c>
    </row>
    <row r="88" s="1" customFormat="1" ht="29.28" customHeight="1">
      <c r="B88" s="46"/>
      <c r="C88" s="108" t="s">
        <v>164</v>
      </c>
      <c r="D88" s="74"/>
      <c r="E88" s="74"/>
      <c r="F88" s="74"/>
      <c r="G88" s="74"/>
      <c r="H88" s="74"/>
      <c r="I88" s="204"/>
      <c r="J88" s="216">
        <f>BK88</f>
        <v>0</v>
      </c>
      <c r="K88" s="74"/>
      <c r="L88" s="72"/>
      <c r="M88" s="105"/>
      <c r="N88" s="106"/>
      <c r="O88" s="106"/>
      <c r="P88" s="217">
        <f>SUM(P89:P180)</f>
        <v>0</v>
      </c>
      <c r="Q88" s="106"/>
      <c r="R88" s="217">
        <f>SUM(R89:R180)</f>
        <v>0</v>
      </c>
      <c r="S88" s="106"/>
      <c r="T88" s="218">
        <f>SUM(T89:T180)</f>
        <v>0</v>
      </c>
      <c r="AT88" s="24" t="s">
        <v>73</v>
      </c>
      <c r="AU88" s="24" t="s">
        <v>165</v>
      </c>
      <c r="BK88" s="219">
        <f>SUM(BK89:BK180)</f>
        <v>0</v>
      </c>
    </row>
    <row r="89" s="1" customFormat="1" ht="25.5" customHeight="1">
      <c r="B89" s="46"/>
      <c r="C89" s="271" t="s">
        <v>94</v>
      </c>
      <c r="D89" s="271" t="s">
        <v>260</v>
      </c>
      <c r="E89" s="272" t="s">
        <v>554</v>
      </c>
      <c r="F89" s="273" t="s">
        <v>555</v>
      </c>
      <c r="G89" s="274" t="s">
        <v>471</v>
      </c>
      <c r="H89" s="275">
        <v>1</v>
      </c>
      <c r="I89" s="276"/>
      <c r="J89" s="277">
        <f>ROUND(I89*H89,2)</f>
        <v>0</v>
      </c>
      <c r="K89" s="273" t="s">
        <v>556</v>
      </c>
      <c r="L89" s="278"/>
      <c r="M89" s="279" t="s">
        <v>21</v>
      </c>
      <c r="N89" s="280" t="s">
        <v>45</v>
      </c>
      <c r="O89" s="47"/>
      <c r="P89" s="245">
        <f>O89*H89</f>
        <v>0</v>
      </c>
      <c r="Q89" s="245">
        <v>0</v>
      </c>
      <c r="R89" s="245">
        <f>Q89*H89</f>
        <v>0</v>
      </c>
      <c r="S89" s="245">
        <v>0</v>
      </c>
      <c r="T89" s="246">
        <f>S89*H89</f>
        <v>0</v>
      </c>
      <c r="AR89" s="24" t="s">
        <v>270</v>
      </c>
      <c r="AT89" s="24" t="s">
        <v>260</v>
      </c>
      <c r="AU89" s="24" t="s">
        <v>74</v>
      </c>
      <c r="AY89" s="24" t="s">
        <v>200</v>
      </c>
      <c r="BE89" s="247">
        <f>IF(N89="základní",J89,0)</f>
        <v>0</v>
      </c>
      <c r="BF89" s="247">
        <f>IF(N89="snížená",J89,0)</f>
        <v>0</v>
      </c>
      <c r="BG89" s="247">
        <f>IF(N89="zákl. přenesená",J89,0)</f>
        <v>0</v>
      </c>
      <c r="BH89" s="247">
        <f>IF(N89="sníž. přenesená",J89,0)</f>
        <v>0</v>
      </c>
      <c r="BI89" s="247">
        <f>IF(N89="nulová",J89,0)</f>
        <v>0</v>
      </c>
      <c r="BJ89" s="24" t="s">
        <v>81</v>
      </c>
      <c r="BK89" s="247">
        <f>ROUND(I89*H89,2)</f>
        <v>0</v>
      </c>
      <c r="BL89" s="24" t="s">
        <v>230</v>
      </c>
      <c r="BM89" s="24" t="s">
        <v>83</v>
      </c>
    </row>
    <row r="90" s="1" customFormat="1" ht="16.5" customHeight="1">
      <c r="B90" s="46"/>
      <c r="C90" s="271" t="s">
        <v>94</v>
      </c>
      <c r="D90" s="271" t="s">
        <v>260</v>
      </c>
      <c r="E90" s="272" t="s">
        <v>557</v>
      </c>
      <c r="F90" s="273" t="s">
        <v>558</v>
      </c>
      <c r="G90" s="274" t="s">
        <v>471</v>
      </c>
      <c r="H90" s="275">
        <v>1</v>
      </c>
      <c r="I90" s="276"/>
      <c r="J90" s="277">
        <f>ROUND(I90*H90,2)</f>
        <v>0</v>
      </c>
      <c r="K90" s="273" t="s">
        <v>556</v>
      </c>
      <c r="L90" s="278"/>
      <c r="M90" s="279" t="s">
        <v>21</v>
      </c>
      <c r="N90" s="280" t="s">
        <v>45</v>
      </c>
      <c r="O90" s="47"/>
      <c r="P90" s="245">
        <f>O90*H90</f>
        <v>0</v>
      </c>
      <c r="Q90" s="245">
        <v>0</v>
      </c>
      <c r="R90" s="245">
        <f>Q90*H90</f>
        <v>0</v>
      </c>
      <c r="S90" s="245">
        <v>0</v>
      </c>
      <c r="T90" s="246">
        <f>S90*H90</f>
        <v>0</v>
      </c>
      <c r="AR90" s="24" t="s">
        <v>270</v>
      </c>
      <c r="AT90" s="24" t="s">
        <v>260</v>
      </c>
      <c r="AU90" s="24" t="s">
        <v>74</v>
      </c>
      <c r="AY90" s="24" t="s">
        <v>200</v>
      </c>
      <c r="BE90" s="247">
        <f>IF(N90="základní",J90,0)</f>
        <v>0</v>
      </c>
      <c r="BF90" s="247">
        <f>IF(N90="snížená",J90,0)</f>
        <v>0</v>
      </c>
      <c r="BG90" s="247">
        <f>IF(N90="zákl. přenesená",J90,0)</f>
        <v>0</v>
      </c>
      <c r="BH90" s="247">
        <f>IF(N90="sníž. přenesená",J90,0)</f>
        <v>0</v>
      </c>
      <c r="BI90" s="247">
        <f>IF(N90="nulová",J90,0)</f>
        <v>0</v>
      </c>
      <c r="BJ90" s="24" t="s">
        <v>81</v>
      </c>
      <c r="BK90" s="247">
        <f>ROUND(I90*H90,2)</f>
        <v>0</v>
      </c>
      <c r="BL90" s="24" t="s">
        <v>230</v>
      </c>
      <c r="BM90" s="24" t="s">
        <v>207</v>
      </c>
    </row>
    <row r="91" s="1" customFormat="1" ht="16.5" customHeight="1">
      <c r="B91" s="46"/>
      <c r="C91" s="271" t="s">
        <v>94</v>
      </c>
      <c r="D91" s="271" t="s">
        <v>260</v>
      </c>
      <c r="E91" s="272" t="s">
        <v>559</v>
      </c>
      <c r="F91" s="273" t="s">
        <v>560</v>
      </c>
      <c r="G91" s="274" t="s">
        <v>471</v>
      </c>
      <c r="H91" s="275">
        <v>2</v>
      </c>
      <c r="I91" s="276"/>
      <c r="J91" s="277">
        <f>ROUND(I91*H91,2)</f>
        <v>0</v>
      </c>
      <c r="K91" s="273" t="s">
        <v>556</v>
      </c>
      <c r="L91" s="278"/>
      <c r="M91" s="279" t="s">
        <v>21</v>
      </c>
      <c r="N91" s="280" t="s">
        <v>45</v>
      </c>
      <c r="O91" s="47"/>
      <c r="P91" s="245">
        <f>O91*H91</f>
        <v>0</v>
      </c>
      <c r="Q91" s="245">
        <v>0</v>
      </c>
      <c r="R91" s="245">
        <f>Q91*H91</f>
        <v>0</v>
      </c>
      <c r="S91" s="245">
        <v>0</v>
      </c>
      <c r="T91" s="246">
        <f>S91*H91</f>
        <v>0</v>
      </c>
      <c r="AR91" s="24" t="s">
        <v>270</v>
      </c>
      <c r="AT91" s="24" t="s">
        <v>260</v>
      </c>
      <c r="AU91" s="24" t="s">
        <v>74</v>
      </c>
      <c r="AY91" s="24" t="s">
        <v>200</v>
      </c>
      <c r="BE91" s="247">
        <f>IF(N91="základní",J91,0)</f>
        <v>0</v>
      </c>
      <c r="BF91" s="247">
        <f>IF(N91="snížená",J91,0)</f>
        <v>0</v>
      </c>
      <c r="BG91" s="247">
        <f>IF(N91="zákl. přenesená",J91,0)</f>
        <v>0</v>
      </c>
      <c r="BH91" s="247">
        <f>IF(N91="sníž. přenesená",J91,0)</f>
        <v>0</v>
      </c>
      <c r="BI91" s="247">
        <f>IF(N91="nulová",J91,0)</f>
        <v>0</v>
      </c>
      <c r="BJ91" s="24" t="s">
        <v>81</v>
      </c>
      <c r="BK91" s="247">
        <f>ROUND(I91*H91,2)</f>
        <v>0</v>
      </c>
      <c r="BL91" s="24" t="s">
        <v>230</v>
      </c>
      <c r="BM91" s="24" t="s">
        <v>213</v>
      </c>
    </row>
    <row r="92" s="1" customFormat="1" ht="25.5" customHeight="1">
      <c r="B92" s="46"/>
      <c r="C92" s="271" t="s">
        <v>94</v>
      </c>
      <c r="D92" s="271" t="s">
        <v>260</v>
      </c>
      <c r="E92" s="272" t="s">
        <v>561</v>
      </c>
      <c r="F92" s="273" t="s">
        <v>562</v>
      </c>
      <c r="G92" s="274" t="s">
        <v>471</v>
      </c>
      <c r="H92" s="275">
        <v>2</v>
      </c>
      <c r="I92" s="276"/>
      <c r="J92" s="277">
        <f>ROUND(I92*H92,2)</f>
        <v>0</v>
      </c>
      <c r="K92" s="273" t="s">
        <v>556</v>
      </c>
      <c r="L92" s="278"/>
      <c r="M92" s="279" t="s">
        <v>21</v>
      </c>
      <c r="N92" s="280" t="s">
        <v>45</v>
      </c>
      <c r="O92" s="47"/>
      <c r="P92" s="245">
        <f>O92*H92</f>
        <v>0</v>
      </c>
      <c r="Q92" s="245">
        <v>0</v>
      </c>
      <c r="R92" s="245">
        <f>Q92*H92</f>
        <v>0</v>
      </c>
      <c r="S92" s="245">
        <v>0</v>
      </c>
      <c r="T92" s="246">
        <f>S92*H92</f>
        <v>0</v>
      </c>
      <c r="AR92" s="24" t="s">
        <v>270</v>
      </c>
      <c r="AT92" s="24" t="s">
        <v>260</v>
      </c>
      <c r="AU92" s="24" t="s">
        <v>74</v>
      </c>
      <c r="AY92" s="24" t="s">
        <v>200</v>
      </c>
      <c r="BE92" s="247">
        <f>IF(N92="základní",J92,0)</f>
        <v>0</v>
      </c>
      <c r="BF92" s="247">
        <f>IF(N92="snížená",J92,0)</f>
        <v>0</v>
      </c>
      <c r="BG92" s="247">
        <f>IF(N92="zákl. přenesená",J92,0)</f>
        <v>0</v>
      </c>
      <c r="BH92" s="247">
        <f>IF(N92="sníž. přenesená",J92,0)</f>
        <v>0</v>
      </c>
      <c r="BI92" s="247">
        <f>IF(N92="nulová",J92,0)</f>
        <v>0</v>
      </c>
      <c r="BJ92" s="24" t="s">
        <v>81</v>
      </c>
      <c r="BK92" s="247">
        <f>ROUND(I92*H92,2)</f>
        <v>0</v>
      </c>
      <c r="BL92" s="24" t="s">
        <v>230</v>
      </c>
      <c r="BM92" s="24" t="s">
        <v>216</v>
      </c>
    </row>
    <row r="93" s="1" customFormat="1" ht="16.5" customHeight="1">
      <c r="B93" s="46"/>
      <c r="C93" s="236" t="s">
        <v>217</v>
      </c>
      <c r="D93" s="236" t="s">
        <v>202</v>
      </c>
      <c r="E93" s="237" t="s">
        <v>563</v>
      </c>
      <c r="F93" s="238" t="s">
        <v>564</v>
      </c>
      <c r="G93" s="239" t="s">
        <v>471</v>
      </c>
      <c r="H93" s="240">
        <v>6</v>
      </c>
      <c r="I93" s="241"/>
      <c r="J93" s="242">
        <f>ROUND(I93*H93,2)</f>
        <v>0</v>
      </c>
      <c r="K93" s="238" t="s">
        <v>556</v>
      </c>
      <c r="L93" s="72"/>
      <c r="M93" s="243" t="s">
        <v>21</v>
      </c>
      <c r="N93" s="244" t="s">
        <v>45</v>
      </c>
      <c r="O93" s="47"/>
      <c r="P93" s="245">
        <f>O93*H93</f>
        <v>0</v>
      </c>
      <c r="Q93" s="245">
        <v>0</v>
      </c>
      <c r="R93" s="245">
        <f>Q93*H93</f>
        <v>0</v>
      </c>
      <c r="S93" s="245">
        <v>0</v>
      </c>
      <c r="T93" s="246">
        <f>S93*H93</f>
        <v>0</v>
      </c>
      <c r="AR93" s="24" t="s">
        <v>230</v>
      </c>
      <c r="AT93" s="24" t="s">
        <v>202</v>
      </c>
      <c r="AU93" s="24" t="s">
        <v>74</v>
      </c>
      <c r="AY93" s="24" t="s">
        <v>200</v>
      </c>
      <c r="BE93" s="247">
        <f>IF(N93="základní",J93,0)</f>
        <v>0</v>
      </c>
      <c r="BF93" s="247">
        <f>IF(N93="snížená",J93,0)</f>
        <v>0</v>
      </c>
      <c r="BG93" s="247">
        <f>IF(N93="zákl. přenesená",J93,0)</f>
        <v>0</v>
      </c>
      <c r="BH93" s="247">
        <f>IF(N93="sníž. přenesená",J93,0)</f>
        <v>0</v>
      </c>
      <c r="BI93" s="247">
        <f>IF(N93="nulová",J93,0)</f>
        <v>0</v>
      </c>
      <c r="BJ93" s="24" t="s">
        <v>81</v>
      </c>
      <c r="BK93" s="247">
        <f>ROUND(I93*H93,2)</f>
        <v>0</v>
      </c>
      <c r="BL93" s="24" t="s">
        <v>230</v>
      </c>
      <c r="BM93" s="24" t="s">
        <v>220</v>
      </c>
    </row>
    <row r="94" s="1" customFormat="1" ht="16.5" customHeight="1">
      <c r="B94" s="46"/>
      <c r="C94" s="236" t="s">
        <v>213</v>
      </c>
      <c r="D94" s="236" t="s">
        <v>202</v>
      </c>
      <c r="E94" s="237" t="s">
        <v>565</v>
      </c>
      <c r="F94" s="238" t="s">
        <v>566</v>
      </c>
      <c r="G94" s="239" t="s">
        <v>471</v>
      </c>
      <c r="H94" s="240">
        <v>6</v>
      </c>
      <c r="I94" s="241"/>
      <c r="J94" s="242">
        <f>ROUND(I94*H94,2)</f>
        <v>0</v>
      </c>
      <c r="K94" s="238" t="s">
        <v>556</v>
      </c>
      <c r="L94" s="72"/>
      <c r="M94" s="243" t="s">
        <v>21</v>
      </c>
      <c r="N94" s="244" t="s">
        <v>45</v>
      </c>
      <c r="O94" s="47"/>
      <c r="P94" s="245">
        <f>O94*H94</f>
        <v>0</v>
      </c>
      <c r="Q94" s="245">
        <v>0</v>
      </c>
      <c r="R94" s="245">
        <f>Q94*H94</f>
        <v>0</v>
      </c>
      <c r="S94" s="245">
        <v>0</v>
      </c>
      <c r="T94" s="246">
        <f>S94*H94</f>
        <v>0</v>
      </c>
      <c r="AR94" s="24" t="s">
        <v>230</v>
      </c>
      <c r="AT94" s="24" t="s">
        <v>202</v>
      </c>
      <c r="AU94" s="24" t="s">
        <v>74</v>
      </c>
      <c r="AY94" s="24" t="s">
        <v>200</v>
      </c>
      <c r="BE94" s="247">
        <f>IF(N94="základní",J94,0)</f>
        <v>0</v>
      </c>
      <c r="BF94" s="247">
        <f>IF(N94="snížená",J94,0)</f>
        <v>0</v>
      </c>
      <c r="BG94" s="247">
        <f>IF(N94="zákl. přenesená",J94,0)</f>
        <v>0</v>
      </c>
      <c r="BH94" s="247">
        <f>IF(N94="sníž. přenesená",J94,0)</f>
        <v>0</v>
      </c>
      <c r="BI94" s="247">
        <f>IF(N94="nulová",J94,0)</f>
        <v>0</v>
      </c>
      <c r="BJ94" s="24" t="s">
        <v>81</v>
      </c>
      <c r="BK94" s="247">
        <f>ROUND(I94*H94,2)</f>
        <v>0</v>
      </c>
      <c r="BL94" s="24" t="s">
        <v>230</v>
      </c>
      <c r="BM94" s="24" t="s">
        <v>223</v>
      </c>
    </row>
    <row r="95" s="1" customFormat="1" ht="25.5" customHeight="1">
      <c r="B95" s="46"/>
      <c r="C95" s="236" t="s">
        <v>81</v>
      </c>
      <c r="D95" s="236" t="s">
        <v>202</v>
      </c>
      <c r="E95" s="237" t="s">
        <v>567</v>
      </c>
      <c r="F95" s="238" t="s">
        <v>568</v>
      </c>
      <c r="G95" s="239" t="s">
        <v>569</v>
      </c>
      <c r="H95" s="286"/>
      <c r="I95" s="241"/>
      <c r="J95" s="242">
        <f>ROUND(I95*H95,2)</f>
        <v>0</v>
      </c>
      <c r="K95" s="238" t="s">
        <v>556</v>
      </c>
      <c r="L95" s="72"/>
      <c r="M95" s="243" t="s">
        <v>21</v>
      </c>
      <c r="N95" s="244" t="s">
        <v>45</v>
      </c>
      <c r="O95" s="47"/>
      <c r="P95" s="245">
        <f>O95*H95</f>
        <v>0</v>
      </c>
      <c r="Q95" s="245">
        <v>0</v>
      </c>
      <c r="R95" s="245">
        <f>Q95*H95</f>
        <v>0</v>
      </c>
      <c r="S95" s="245">
        <v>0</v>
      </c>
      <c r="T95" s="246">
        <f>S95*H95</f>
        <v>0</v>
      </c>
      <c r="AR95" s="24" t="s">
        <v>230</v>
      </c>
      <c r="AT95" s="24" t="s">
        <v>202</v>
      </c>
      <c r="AU95" s="24" t="s">
        <v>74</v>
      </c>
      <c r="AY95" s="24" t="s">
        <v>200</v>
      </c>
      <c r="BE95" s="247">
        <f>IF(N95="základní",J95,0)</f>
        <v>0</v>
      </c>
      <c r="BF95" s="247">
        <f>IF(N95="snížená",J95,0)</f>
        <v>0</v>
      </c>
      <c r="BG95" s="247">
        <f>IF(N95="zákl. přenesená",J95,0)</f>
        <v>0</v>
      </c>
      <c r="BH95" s="247">
        <f>IF(N95="sníž. přenesená",J95,0)</f>
        <v>0</v>
      </c>
      <c r="BI95" s="247">
        <f>IF(N95="nulová",J95,0)</f>
        <v>0</v>
      </c>
      <c r="BJ95" s="24" t="s">
        <v>81</v>
      </c>
      <c r="BK95" s="247">
        <f>ROUND(I95*H95,2)</f>
        <v>0</v>
      </c>
      <c r="BL95" s="24" t="s">
        <v>230</v>
      </c>
      <c r="BM95" s="24" t="s">
        <v>227</v>
      </c>
    </row>
    <row r="96" s="1" customFormat="1" ht="25.5" customHeight="1">
      <c r="B96" s="46"/>
      <c r="C96" s="236" t="s">
        <v>83</v>
      </c>
      <c r="D96" s="236" t="s">
        <v>202</v>
      </c>
      <c r="E96" s="237" t="s">
        <v>570</v>
      </c>
      <c r="F96" s="238" t="s">
        <v>571</v>
      </c>
      <c r="G96" s="239" t="s">
        <v>569</v>
      </c>
      <c r="H96" s="286"/>
      <c r="I96" s="241"/>
      <c r="J96" s="242">
        <f>ROUND(I96*H96,2)</f>
        <v>0</v>
      </c>
      <c r="K96" s="238" t="s">
        <v>556</v>
      </c>
      <c r="L96" s="72"/>
      <c r="M96" s="243" t="s">
        <v>21</v>
      </c>
      <c r="N96" s="244" t="s">
        <v>45</v>
      </c>
      <c r="O96" s="47"/>
      <c r="P96" s="245">
        <f>O96*H96</f>
        <v>0</v>
      </c>
      <c r="Q96" s="245">
        <v>0</v>
      </c>
      <c r="R96" s="245">
        <f>Q96*H96</f>
        <v>0</v>
      </c>
      <c r="S96" s="245">
        <v>0</v>
      </c>
      <c r="T96" s="246">
        <f>S96*H96</f>
        <v>0</v>
      </c>
      <c r="AR96" s="24" t="s">
        <v>230</v>
      </c>
      <c r="AT96" s="24" t="s">
        <v>202</v>
      </c>
      <c r="AU96" s="24" t="s">
        <v>74</v>
      </c>
      <c r="AY96" s="24" t="s">
        <v>200</v>
      </c>
      <c r="BE96" s="247">
        <f>IF(N96="základní",J96,0)</f>
        <v>0</v>
      </c>
      <c r="BF96" s="247">
        <f>IF(N96="snížená",J96,0)</f>
        <v>0</v>
      </c>
      <c r="BG96" s="247">
        <f>IF(N96="zákl. přenesená",J96,0)</f>
        <v>0</v>
      </c>
      <c r="BH96" s="247">
        <f>IF(N96="sníž. přenesená",J96,0)</f>
        <v>0</v>
      </c>
      <c r="BI96" s="247">
        <f>IF(N96="nulová",J96,0)</f>
        <v>0</v>
      </c>
      <c r="BJ96" s="24" t="s">
        <v>81</v>
      </c>
      <c r="BK96" s="247">
        <f>ROUND(I96*H96,2)</f>
        <v>0</v>
      </c>
      <c r="BL96" s="24" t="s">
        <v>230</v>
      </c>
      <c r="BM96" s="24" t="s">
        <v>230</v>
      </c>
    </row>
    <row r="97" s="1" customFormat="1" ht="25.5" customHeight="1">
      <c r="B97" s="46"/>
      <c r="C97" s="236" t="s">
        <v>94</v>
      </c>
      <c r="D97" s="236" t="s">
        <v>202</v>
      </c>
      <c r="E97" s="237" t="s">
        <v>572</v>
      </c>
      <c r="F97" s="238" t="s">
        <v>573</v>
      </c>
      <c r="G97" s="239" t="s">
        <v>569</v>
      </c>
      <c r="H97" s="286"/>
      <c r="I97" s="241"/>
      <c r="J97" s="242">
        <f>ROUND(I97*H97,2)</f>
        <v>0</v>
      </c>
      <c r="K97" s="238" t="s">
        <v>556</v>
      </c>
      <c r="L97" s="72"/>
      <c r="M97" s="243" t="s">
        <v>21</v>
      </c>
      <c r="N97" s="244" t="s">
        <v>45</v>
      </c>
      <c r="O97" s="47"/>
      <c r="P97" s="245">
        <f>O97*H97</f>
        <v>0</v>
      </c>
      <c r="Q97" s="245">
        <v>0</v>
      </c>
      <c r="R97" s="245">
        <f>Q97*H97</f>
        <v>0</v>
      </c>
      <c r="S97" s="245">
        <v>0</v>
      </c>
      <c r="T97" s="246">
        <f>S97*H97</f>
        <v>0</v>
      </c>
      <c r="AR97" s="24" t="s">
        <v>230</v>
      </c>
      <c r="AT97" s="24" t="s">
        <v>202</v>
      </c>
      <c r="AU97" s="24" t="s">
        <v>74</v>
      </c>
      <c r="AY97" s="24" t="s">
        <v>200</v>
      </c>
      <c r="BE97" s="247">
        <f>IF(N97="základní",J97,0)</f>
        <v>0</v>
      </c>
      <c r="BF97" s="247">
        <f>IF(N97="snížená",J97,0)</f>
        <v>0</v>
      </c>
      <c r="BG97" s="247">
        <f>IF(N97="zákl. přenesená",J97,0)</f>
        <v>0</v>
      </c>
      <c r="BH97" s="247">
        <f>IF(N97="sníž. přenesená",J97,0)</f>
        <v>0</v>
      </c>
      <c r="BI97" s="247">
        <f>IF(N97="nulová",J97,0)</f>
        <v>0</v>
      </c>
      <c r="BJ97" s="24" t="s">
        <v>81</v>
      </c>
      <c r="BK97" s="247">
        <f>ROUND(I97*H97,2)</f>
        <v>0</v>
      </c>
      <c r="BL97" s="24" t="s">
        <v>230</v>
      </c>
      <c r="BM97" s="24" t="s">
        <v>234</v>
      </c>
    </row>
    <row r="98" s="1" customFormat="1" ht="25.5" customHeight="1">
      <c r="B98" s="46"/>
      <c r="C98" s="236" t="s">
        <v>207</v>
      </c>
      <c r="D98" s="236" t="s">
        <v>202</v>
      </c>
      <c r="E98" s="237" t="s">
        <v>574</v>
      </c>
      <c r="F98" s="238" t="s">
        <v>575</v>
      </c>
      <c r="G98" s="239" t="s">
        <v>569</v>
      </c>
      <c r="H98" s="286"/>
      <c r="I98" s="241"/>
      <c r="J98" s="242">
        <f>ROUND(I98*H98,2)</f>
        <v>0</v>
      </c>
      <c r="K98" s="238" t="s">
        <v>556</v>
      </c>
      <c r="L98" s="72"/>
      <c r="M98" s="243" t="s">
        <v>21</v>
      </c>
      <c r="N98" s="244" t="s">
        <v>45</v>
      </c>
      <c r="O98" s="47"/>
      <c r="P98" s="245">
        <f>O98*H98</f>
        <v>0</v>
      </c>
      <c r="Q98" s="245">
        <v>0</v>
      </c>
      <c r="R98" s="245">
        <f>Q98*H98</f>
        <v>0</v>
      </c>
      <c r="S98" s="245">
        <v>0</v>
      </c>
      <c r="T98" s="246">
        <f>S98*H98</f>
        <v>0</v>
      </c>
      <c r="AR98" s="24" t="s">
        <v>230</v>
      </c>
      <c r="AT98" s="24" t="s">
        <v>202</v>
      </c>
      <c r="AU98" s="24" t="s">
        <v>74</v>
      </c>
      <c r="AY98" s="24" t="s">
        <v>200</v>
      </c>
      <c r="BE98" s="247">
        <f>IF(N98="základní",J98,0)</f>
        <v>0</v>
      </c>
      <c r="BF98" s="247">
        <f>IF(N98="snížená",J98,0)</f>
        <v>0</v>
      </c>
      <c r="BG98" s="247">
        <f>IF(N98="zákl. přenesená",J98,0)</f>
        <v>0</v>
      </c>
      <c r="BH98" s="247">
        <f>IF(N98="sníž. přenesená",J98,0)</f>
        <v>0</v>
      </c>
      <c r="BI98" s="247">
        <f>IF(N98="nulová",J98,0)</f>
        <v>0</v>
      </c>
      <c r="BJ98" s="24" t="s">
        <v>81</v>
      </c>
      <c r="BK98" s="247">
        <f>ROUND(I98*H98,2)</f>
        <v>0</v>
      </c>
      <c r="BL98" s="24" t="s">
        <v>230</v>
      </c>
      <c r="BM98" s="24" t="s">
        <v>239</v>
      </c>
    </row>
    <row r="99" s="1" customFormat="1" ht="25.5" customHeight="1">
      <c r="B99" s="46"/>
      <c r="C99" s="236" t="s">
        <v>217</v>
      </c>
      <c r="D99" s="236" t="s">
        <v>202</v>
      </c>
      <c r="E99" s="237" t="s">
        <v>576</v>
      </c>
      <c r="F99" s="238" t="s">
        <v>577</v>
      </c>
      <c r="G99" s="239" t="s">
        <v>569</v>
      </c>
      <c r="H99" s="286"/>
      <c r="I99" s="241"/>
      <c r="J99" s="242">
        <f>ROUND(I99*H99,2)</f>
        <v>0</v>
      </c>
      <c r="K99" s="238" t="s">
        <v>556</v>
      </c>
      <c r="L99" s="72"/>
      <c r="M99" s="243" t="s">
        <v>21</v>
      </c>
      <c r="N99" s="244" t="s">
        <v>45</v>
      </c>
      <c r="O99" s="47"/>
      <c r="P99" s="245">
        <f>O99*H99</f>
        <v>0</v>
      </c>
      <c r="Q99" s="245">
        <v>0</v>
      </c>
      <c r="R99" s="245">
        <f>Q99*H99</f>
        <v>0</v>
      </c>
      <c r="S99" s="245">
        <v>0</v>
      </c>
      <c r="T99" s="246">
        <f>S99*H99</f>
        <v>0</v>
      </c>
      <c r="AR99" s="24" t="s">
        <v>230</v>
      </c>
      <c r="AT99" s="24" t="s">
        <v>202</v>
      </c>
      <c r="AU99" s="24" t="s">
        <v>74</v>
      </c>
      <c r="AY99" s="24" t="s">
        <v>200</v>
      </c>
      <c r="BE99" s="247">
        <f>IF(N99="základní",J99,0)</f>
        <v>0</v>
      </c>
      <c r="BF99" s="247">
        <f>IF(N99="snížená",J99,0)</f>
        <v>0</v>
      </c>
      <c r="BG99" s="247">
        <f>IF(N99="zákl. přenesená",J99,0)</f>
        <v>0</v>
      </c>
      <c r="BH99" s="247">
        <f>IF(N99="sníž. přenesená",J99,0)</f>
        <v>0</v>
      </c>
      <c r="BI99" s="247">
        <f>IF(N99="nulová",J99,0)</f>
        <v>0</v>
      </c>
      <c r="BJ99" s="24" t="s">
        <v>81</v>
      </c>
      <c r="BK99" s="247">
        <f>ROUND(I99*H99,2)</f>
        <v>0</v>
      </c>
      <c r="BL99" s="24" t="s">
        <v>230</v>
      </c>
      <c r="BM99" s="24" t="s">
        <v>244</v>
      </c>
    </row>
    <row r="100" s="1" customFormat="1" ht="25.5" customHeight="1">
      <c r="B100" s="46"/>
      <c r="C100" s="236" t="s">
        <v>81</v>
      </c>
      <c r="D100" s="236" t="s">
        <v>202</v>
      </c>
      <c r="E100" s="237" t="s">
        <v>578</v>
      </c>
      <c r="F100" s="238" t="s">
        <v>579</v>
      </c>
      <c r="G100" s="239" t="s">
        <v>569</v>
      </c>
      <c r="H100" s="286"/>
      <c r="I100" s="241"/>
      <c r="J100" s="242">
        <f>ROUND(I100*H100,2)</f>
        <v>0</v>
      </c>
      <c r="K100" s="238" t="s">
        <v>556</v>
      </c>
      <c r="L100" s="72"/>
      <c r="M100" s="243" t="s">
        <v>21</v>
      </c>
      <c r="N100" s="244" t="s">
        <v>45</v>
      </c>
      <c r="O100" s="47"/>
      <c r="P100" s="245">
        <f>O100*H100</f>
        <v>0</v>
      </c>
      <c r="Q100" s="245">
        <v>0</v>
      </c>
      <c r="R100" s="245">
        <f>Q100*H100</f>
        <v>0</v>
      </c>
      <c r="S100" s="245">
        <v>0</v>
      </c>
      <c r="T100" s="246">
        <f>S100*H100</f>
        <v>0</v>
      </c>
      <c r="AR100" s="24" t="s">
        <v>230</v>
      </c>
      <c r="AT100" s="24" t="s">
        <v>202</v>
      </c>
      <c r="AU100" s="24" t="s">
        <v>74</v>
      </c>
      <c r="AY100" s="24" t="s">
        <v>200</v>
      </c>
      <c r="BE100" s="247">
        <f>IF(N100="základní",J100,0)</f>
        <v>0</v>
      </c>
      <c r="BF100" s="247">
        <f>IF(N100="snížená",J100,0)</f>
        <v>0</v>
      </c>
      <c r="BG100" s="247">
        <f>IF(N100="zákl. přenesená",J100,0)</f>
        <v>0</v>
      </c>
      <c r="BH100" s="247">
        <f>IF(N100="sníž. přenesená",J100,0)</f>
        <v>0</v>
      </c>
      <c r="BI100" s="247">
        <f>IF(N100="nulová",J100,0)</f>
        <v>0</v>
      </c>
      <c r="BJ100" s="24" t="s">
        <v>81</v>
      </c>
      <c r="BK100" s="247">
        <f>ROUND(I100*H100,2)</f>
        <v>0</v>
      </c>
      <c r="BL100" s="24" t="s">
        <v>230</v>
      </c>
      <c r="BM100" s="24" t="s">
        <v>250</v>
      </c>
    </row>
    <row r="101" s="1" customFormat="1" ht="25.5" customHeight="1">
      <c r="B101" s="46"/>
      <c r="C101" s="236" t="s">
        <v>83</v>
      </c>
      <c r="D101" s="236" t="s">
        <v>202</v>
      </c>
      <c r="E101" s="237" t="s">
        <v>580</v>
      </c>
      <c r="F101" s="238" t="s">
        <v>581</v>
      </c>
      <c r="G101" s="239" t="s">
        <v>569</v>
      </c>
      <c r="H101" s="286"/>
      <c r="I101" s="241"/>
      <c r="J101" s="242">
        <f>ROUND(I101*H101,2)</f>
        <v>0</v>
      </c>
      <c r="K101" s="238" t="s">
        <v>556</v>
      </c>
      <c r="L101" s="72"/>
      <c r="M101" s="243" t="s">
        <v>21</v>
      </c>
      <c r="N101" s="244" t="s">
        <v>45</v>
      </c>
      <c r="O101" s="47"/>
      <c r="P101" s="245">
        <f>O101*H101</f>
        <v>0</v>
      </c>
      <c r="Q101" s="245">
        <v>0</v>
      </c>
      <c r="R101" s="245">
        <f>Q101*H101</f>
        <v>0</v>
      </c>
      <c r="S101" s="245">
        <v>0</v>
      </c>
      <c r="T101" s="246">
        <f>S101*H101</f>
        <v>0</v>
      </c>
      <c r="AR101" s="24" t="s">
        <v>230</v>
      </c>
      <c r="AT101" s="24" t="s">
        <v>202</v>
      </c>
      <c r="AU101" s="24" t="s">
        <v>74</v>
      </c>
      <c r="AY101" s="24" t="s">
        <v>200</v>
      </c>
      <c r="BE101" s="247">
        <f>IF(N101="základní",J101,0)</f>
        <v>0</v>
      </c>
      <c r="BF101" s="247">
        <f>IF(N101="snížená",J101,0)</f>
        <v>0</v>
      </c>
      <c r="BG101" s="247">
        <f>IF(N101="zákl. přenesená",J101,0)</f>
        <v>0</v>
      </c>
      <c r="BH101" s="247">
        <f>IF(N101="sníž. přenesená",J101,0)</f>
        <v>0</v>
      </c>
      <c r="BI101" s="247">
        <f>IF(N101="nulová",J101,0)</f>
        <v>0</v>
      </c>
      <c r="BJ101" s="24" t="s">
        <v>81</v>
      </c>
      <c r="BK101" s="247">
        <f>ROUND(I101*H101,2)</f>
        <v>0</v>
      </c>
      <c r="BL101" s="24" t="s">
        <v>230</v>
      </c>
      <c r="BM101" s="24" t="s">
        <v>259</v>
      </c>
    </row>
    <row r="102" s="1" customFormat="1" ht="25.5" customHeight="1">
      <c r="B102" s="46"/>
      <c r="C102" s="236" t="s">
        <v>94</v>
      </c>
      <c r="D102" s="236" t="s">
        <v>202</v>
      </c>
      <c r="E102" s="237" t="s">
        <v>582</v>
      </c>
      <c r="F102" s="238" t="s">
        <v>583</v>
      </c>
      <c r="G102" s="239" t="s">
        <v>569</v>
      </c>
      <c r="H102" s="286"/>
      <c r="I102" s="241"/>
      <c r="J102" s="242">
        <f>ROUND(I102*H102,2)</f>
        <v>0</v>
      </c>
      <c r="K102" s="238" t="s">
        <v>556</v>
      </c>
      <c r="L102" s="72"/>
      <c r="M102" s="243" t="s">
        <v>21</v>
      </c>
      <c r="N102" s="244" t="s">
        <v>45</v>
      </c>
      <c r="O102" s="47"/>
      <c r="P102" s="245">
        <f>O102*H102</f>
        <v>0</v>
      </c>
      <c r="Q102" s="245">
        <v>0</v>
      </c>
      <c r="R102" s="245">
        <f>Q102*H102</f>
        <v>0</v>
      </c>
      <c r="S102" s="245">
        <v>0</v>
      </c>
      <c r="T102" s="246">
        <f>S102*H102</f>
        <v>0</v>
      </c>
      <c r="AR102" s="24" t="s">
        <v>230</v>
      </c>
      <c r="AT102" s="24" t="s">
        <v>202</v>
      </c>
      <c r="AU102" s="24" t="s">
        <v>74</v>
      </c>
      <c r="AY102" s="24" t="s">
        <v>200</v>
      </c>
      <c r="BE102" s="247">
        <f>IF(N102="základní",J102,0)</f>
        <v>0</v>
      </c>
      <c r="BF102" s="247">
        <f>IF(N102="snížená",J102,0)</f>
        <v>0</v>
      </c>
      <c r="BG102" s="247">
        <f>IF(N102="zákl. přenesená",J102,0)</f>
        <v>0</v>
      </c>
      <c r="BH102" s="247">
        <f>IF(N102="sníž. přenesená",J102,0)</f>
        <v>0</v>
      </c>
      <c r="BI102" s="247">
        <f>IF(N102="nulová",J102,0)</f>
        <v>0</v>
      </c>
      <c r="BJ102" s="24" t="s">
        <v>81</v>
      </c>
      <c r="BK102" s="247">
        <f>ROUND(I102*H102,2)</f>
        <v>0</v>
      </c>
      <c r="BL102" s="24" t="s">
        <v>230</v>
      </c>
      <c r="BM102" s="24" t="s">
        <v>263</v>
      </c>
    </row>
    <row r="103" s="1" customFormat="1" ht="25.5" customHeight="1">
      <c r="B103" s="46"/>
      <c r="C103" s="236" t="s">
        <v>207</v>
      </c>
      <c r="D103" s="236" t="s">
        <v>202</v>
      </c>
      <c r="E103" s="237" t="s">
        <v>584</v>
      </c>
      <c r="F103" s="238" t="s">
        <v>585</v>
      </c>
      <c r="G103" s="239" t="s">
        <v>569</v>
      </c>
      <c r="H103" s="286"/>
      <c r="I103" s="241"/>
      <c r="J103" s="242">
        <f>ROUND(I103*H103,2)</f>
        <v>0</v>
      </c>
      <c r="K103" s="238" t="s">
        <v>556</v>
      </c>
      <c r="L103" s="72"/>
      <c r="M103" s="243" t="s">
        <v>21</v>
      </c>
      <c r="N103" s="244" t="s">
        <v>45</v>
      </c>
      <c r="O103" s="47"/>
      <c r="P103" s="245">
        <f>O103*H103</f>
        <v>0</v>
      </c>
      <c r="Q103" s="245">
        <v>0</v>
      </c>
      <c r="R103" s="245">
        <f>Q103*H103</f>
        <v>0</v>
      </c>
      <c r="S103" s="245">
        <v>0</v>
      </c>
      <c r="T103" s="246">
        <f>S103*H103</f>
        <v>0</v>
      </c>
      <c r="AR103" s="24" t="s">
        <v>230</v>
      </c>
      <c r="AT103" s="24" t="s">
        <v>202</v>
      </c>
      <c r="AU103" s="24" t="s">
        <v>74</v>
      </c>
      <c r="AY103" s="24" t="s">
        <v>200</v>
      </c>
      <c r="BE103" s="247">
        <f>IF(N103="základní",J103,0)</f>
        <v>0</v>
      </c>
      <c r="BF103" s="247">
        <f>IF(N103="snížená",J103,0)</f>
        <v>0</v>
      </c>
      <c r="BG103" s="247">
        <f>IF(N103="zákl. přenesená",J103,0)</f>
        <v>0</v>
      </c>
      <c r="BH103" s="247">
        <f>IF(N103="sníž. přenesená",J103,0)</f>
        <v>0</v>
      </c>
      <c r="BI103" s="247">
        <f>IF(N103="nulová",J103,0)</f>
        <v>0</v>
      </c>
      <c r="BJ103" s="24" t="s">
        <v>81</v>
      </c>
      <c r="BK103" s="247">
        <f>ROUND(I103*H103,2)</f>
        <v>0</v>
      </c>
      <c r="BL103" s="24" t="s">
        <v>230</v>
      </c>
      <c r="BM103" s="24" t="s">
        <v>267</v>
      </c>
    </row>
    <row r="104" s="1" customFormat="1" ht="25.5" customHeight="1">
      <c r="B104" s="46"/>
      <c r="C104" s="236" t="s">
        <v>217</v>
      </c>
      <c r="D104" s="236" t="s">
        <v>202</v>
      </c>
      <c r="E104" s="237" t="s">
        <v>586</v>
      </c>
      <c r="F104" s="238" t="s">
        <v>587</v>
      </c>
      <c r="G104" s="239" t="s">
        <v>569</v>
      </c>
      <c r="H104" s="286"/>
      <c r="I104" s="241"/>
      <c r="J104" s="242">
        <f>ROUND(I104*H104,2)</f>
        <v>0</v>
      </c>
      <c r="K104" s="238" t="s">
        <v>556</v>
      </c>
      <c r="L104" s="72"/>
      <c r="M104" s="243" t="s">
        <v>21</v>
      </c>
      <c r="N104" s="244" t="s">
        <v>45</v>
      </c>
      <c r="O104" s="47"/>
      <c r="P104" s="245">
        <f>O104*H104</f>
        <v>0</v>
      </c>
      <c r="Q104" s="245">
        <v>0</v>
      </c>
      <c r="R104" s="245">
        <f>Q104*H104</f>
        <v>0</v>
      </c>
      <c r="S104" s="245">
        <v>0</v>
      </c>
      <c r="T104" s="246">
        <f>S104*H104</f>
        <v>0</v>
      </c>
      <c r="AR104" s="24" t="s">
        <v>230</v>
      </c>
      <c r="AT104" s="24" t="s">
        <v>202</v>
      </c>
      <c r="AU104" s="24" t="s">
        <v>74</v>
      </c>
      <c r="AY104" s="24" t="s">
        <v>200</v>
      </c>
      <c r="BE104" s="247">
        <f>IF(N104="základní",J104,0)</f>
        <v>0</v>
      </c>
      <c r="BF104" s="247">
        <f>IF(N104="snížená",J104,0)</f>
        <v>0</v>
      </c>
      <c r="BG104" s="247">
        <f>IF(N104="zákl. přenesená",J104,0)</f>
        <v>0</v>
      </c>
      <c r="BH104" s="247">
        <f>IF(N104="sníž. přenesená",J104,0)</f>
        <v>0</v>
      </c>
      <c r="BI104" s="247">
        <f>IF(N104="nulová",J104,0)</f>
        <v>0</v>
      </c>
      <c r="BJ104" s="24" t="s">
        <v>81</v>
      </c>
      <c r="BK104" s="247">
        <f>ROUND(I104*H104,2)</f>
        <v>0</v>
      </c>
      <c r="BL104" s="24" t="s">
        <v>230</v>
      </c>
      <c r="BM104" s="24" t="s">
        <v>270</v>
      </c>
    </row>
    <row r="105" s="1" customFormat="1" ht="16.5" customHeight="1">
      <c r="B105" s="46"/>
      <c r="C105" s="236" t="s">
        <v>81</v>
      </c>
      <c r="D105" s="236" t="s">
        <v>202</v>
      </c>
      <c r="E105" s="237" t="s">
        <v>588</v>
      </c>
      <c r="F105" s="238" t="s">
        <v>589</v>
      </c>
      <c r="G105" s="239" t="s">
        <v>249</v>
      </c>
      <c r="H105" s="240">
        <v>310</v>
      </c>
      <c r="I105" s="241"/>
      <c r="J105" s="242">
        <f>ROUND(I105*H105,2)</f>
        <v>0</v>
      </c>
      <c r="K105" s="238" t="s">
        <v>556</v>
      </c>
      <c r="L105" s="72"/>
      <c r="M105" s="243" t="s">
        <v>21</v>
      </c>
      <c r="N105" s="244" t="s">
        <v>45</v>
      </c>
      <c r="O105" s="47"/>
      <c r="P105" s="245">
        <f>O105*H105</f>
        <v>0</v>
      </c>
      <c r="Q105" s="245">
        <v>0</v>
      </c>
      <c r="R105" s="245">
        <f>Q105*H105</f>
        <v>0</v>
      </c>
      <c r="S105" s="245">
        <v>0</v>
      </c>
      <c r="T105" s="246">
        <f>S105*H105</f>
        <v>0</v>
      </c>
      <c r="AR105" s="24" t="s">
        <v>230</v>
      </c>
      <c r="AT105" s="24" t="s">
        <v>202</v>
      </c>
      <c r="AU105" s="24" t="s">
        <v>74</v>
      </c>
      <c r="AY105" s="24" t="s">
        <v>200</v>
      </c>
      <c r="BE105" s="247">
        <f>IF(N105="základní",J105,0)</f>
        <v>0</v>
      </c>
      <c r="BF105" s="247">
        <f>IF(N105="snížená",J105,0)</f>
        <v>0</v>
      </c>
      <c r="BG105" s="247">
        <f>IF(N105="zákl. přenesená",J105,0)</f>
        <v>0</v>
      </c>
      <c r="BH105" s="247">
        <f>IF(N105="sníž. přenesená",J105,0)</f>
        <v>0</v>
      </c>
      <c r="BI105" s="247">
        <f>IF(N105="nulová",J105,0)</f>
        <v>0</v>
      </c>
      <c r="BJ105" s="24" t="s">
        <v>81</v>
      </c>
      <c r="BK105" s="247">
        <f>ROUND(I105*H105,2)</f>
        <v>0</v>
      </c>
      <c r="BL105" s="24" t="s">
        <v>230</v>
      </c>
      <c r="BM105" s="24" t="s">
        <v>275</v>
      </c>
    </row>
    <row r="106" s="1" customFormat="1" ht="16.5" customHeight="1">
      <c r="B106" s="46"/>
      <c r="C106" s="236" t="s">
        <v>81</v>
      </c>
      <c r="D106" s="236" t="s">
        <v>202</v>
      </c>
      <c r="E106" s="237" t="s">
        <v>590</v>
      </c>
      <c r="F106" s="238" t="s">
        <v>591</v>
      </c>
      <c r="G106" s="239" t="s">
        <v>249</v>
      </c>
      <c r="H106" s="240">
        <v>310</v>
      </c>
      <c r="I106" s="241"/>
      <c r="J106" s="242">
        <f>ROUND(I106*H106,2)</f>
        <v>0</v>
      </c>
      <c r="K106" s="238" t="s">
        <v>556</v>
      </c>
      <c r="L106" s="72"/>
      <c r="M106" s="243" t="s">
        <v>21</v>
      </c>
      <c r="N106" s="244" t="s">
        <v>45</v>
      </c>
      <c r="O106" s="47"/>
      <c r="P106" s="245">
        <f>O106*H106</f>
        <v>0</v>
      </c>
      <c r="Q106" s="245">
        <v>0</v>
      </c>
      <c r="R106" s="245">
        <f>Q106*H106</f>
        <v>0</v>
      </c>
      <c r="S106" s="245">
        <v>0</v>
      </c>
      <c r="T106" s="246">
        <f>S106*H106</f>
        <v>0</v>
      </c>
      <c r="AR106" s="24" t="s">
        <v>230</v>
      </c>
      <c r="AT106" s="24" t="s">
        <v>202</v>
      </c>
      <c r="AU106" s="24" t="s">
        <v>74</v>
      </c>
      <c r="AY106" s="24" t="s">
        <v>200</v>
      </c>
      <c r="BE106" s="247">
        <f>IF(N106="základní",J106,0)</f>
        <v>0</v>
      </c>
      <c r="BF106" s="247">
        <f>IF(N106="snížená",J106,0)</f>
        <v>0</v>
      </c>
      <c r="BG106" s="247">
        <f>IF(N106="zákl. přenesená",J106,0)</f>
        <v>0</v>
      </c>
      <c r="BH106" s="247">
        <f>IF(N106="sníž. přenesená",J106,0)</f>
        <v>0</v>
      </c>
      <c r="BI106" s="247">
        <f>IF(N106="nulová",J106,0)</f>
        <v>0</v>
      </c>
      <c r="BJ106" s="24" t="s">
        <v>81</v>
      </c>
      <c r="BK106" s="247">
        <f>ROUND(I106*H106,2)</f>
        <v>0</v>
      </c>
      <c r="BL106" s="24" t="s">
        <v>230</v>
      </c>
      <c r="BM106" s="24" t="s">
        <v>281</v>
      </c>
    </row>
    <row r="107" s="1" customFormat="1" ht="25.5" customHeight="1">
      <c r="B107" s="46"/>
      <c r="C107" s="236" t="s">
        <v>81</v>
      </c>
      <c r="D107" s="236" t="s">
        <v>202</v>
      </c>
      <c r="E107" s="237" t="s">
        <v>592</v>
      </c>
      <c r="F107" s="238" t="s">
        <v>593</v>
      </c>
      <c r="G107" s="239" t="s">
        <v>569</v>
      </c>
      <c r="H107" s="286"/>
      <c r="I107" s="241"/>
      <c r="J107" s="242">
        <f>ROUND(I107*H107,2)</f>
        <v>0</v>
      </c>
      <c r="K107" s="238" t="s">
        <v>556</v>
      </c>
      <c r="L107" s="72"/>
      <c r="M107" s="243" t="s">
        <v>21</v>
      </c>
      <c r="N107" s="244" t="s">
        <v>45</v>
      </c>
      <c r="O107" s="47"/>
      <c r="P107" s="245">
        <f>O107*H107</f>
        <v>0</v>
      </c>
      <c r="Q107" s="245">
        <v>0</v>
      </c>
      <c r="R107" s="245">
        <f>Q107*H107</f>
        <v>0</v>
      </c>
      <c r="S107" s="245">
        <v>0</v>
      </c>
      <c r="T107" s="246">
        <f>S107*H107</f>
        <v>0</v>
      </c>
      <c r="AR107" s="24" t="s">
        <v>230</v>
      </c>
      <c r="AT107" s="24" t="s">
        <v>202</v>
      </c>
      <c r="AU107" s="24" t="s">
        <v>74</v>
      </c>
      <c r="AY107" s="24" t="s">
        <v>200</v>
      </c>
      <c r="BE107" s="247">
        <f>IF(N107="základní",J107,0)</f>
        <v>0</v>
      </c>
      <c r="BF107" s="247">
        <f>IF(N107="snížená",J107,0)</f>
        <v>0</v>
      </c>
      <c r="BG107" s="247">
        <f>IF(N107="zákl. přenesená",J107,0)</f>
        <v>0</v>
      </c>
      <c r="BH107" s="247">
        <f>IF(N107="sníž. přenesená",J107,0)</f>
        <v>0</v>
      </c>
      <c r="BI107" s="247">
        <f>IF(N107="nulová",J107,0)</f>
        <v>0</v>
      </c>
      <c r="BJ107" s="24" t="s">
        <v>81</v>
      </c>
      <c r="BK107" s="247">
        <f>ROUND(I107*H107,2)</f>
        <v>0</v>
      </c>
      <c r="BL107" s="24" t="s">
        <v>230</v>
      </c>
      <c r="BM107" s="24" t="s">
        <v>285</v>
      </c>
    </row>
    <row r="108" s="1" customFormat="1" ht="25.5" customHeight="1">
      <c r="B108" s="46"/>
      <c r="C108" s="236" t="s">
        <v>83</v>
      </c>
      <c r="D108" s="236" t="s">
        <v>202</v>
      </c>
      <c r="E108" s="237" t="s">
        <v>594</v>
      </c>
      <c r="F108" s="238" t="s">
        <v>595</v>
      </c>
      <c r="G108" s="239" t="s">
        <v>569</v>
      </c>
      <c r="H108" s="286"/>
      <c r="I108" s="241"/>
      <c r="J108" s="242">
        <f>ROUND(I108*H108,2)</f>
        <v>0</v>
      </c>
      <c r="K108" s="238" t="s">
        <v>556</v>
      </c>
      <c r="L108" s="72"/>
      <c r="M108" s="243" t="s">
        <v>21</v>
      </c>
      <c r="N108" s="244" t="s">
        <v>45</v>
      </c>
      <c r="O108" s="47"/>
      <c r="P108" s="245">
        <f>O108*H108</f>
        <v>0</v>
      </c>
      <c r="Q108" s="245">
        <v>0</v>
      </c>
      <c r="R108" s="245">
        <f>Q108*H108</f>
        <v>0</v>
      </c>
      <c r="S108" s="245">
        <v>0</v>
      </c>
      <c r="T108" s="246">
        <f>S108*H108</f>
        <v>0</v>
      </c>
      <c r="AR108" s="24" t="s">
        <v>230</v>
      </c>
      <c r="AT108" s="24" t="s">
        <v>202</v>
      </c>
      <c r="AU108" s="24" t="s">
        <v>74</v>
      </c>
      <c r="AY108" s="24" t="s">
        <v>200</v>
      </c>
      <c r="BE108" s="247">
        <f>IF(N108="základní",J108,0)</f>
        <v>0</v>
      </c>
      <c r="BF108" s="247">
        <f>IF(N108="snížená",J108,0)</f>
        <v>0</v>
      </c>
      <c r="BG108" s="247">
        <f>IF(N108="zákl. přenesená",J108,0)</f>
        <v>0</v>
      </c>
      <c r="BH108" s="247">
        <f>IF(N108="sníž. přenesená",J108,0)</f>
        <v>0</v>
      </c>
      <c r="BI108" s="247">
        <f>IF(N108="nulová",J108,0)</f>
        <v>0</v>
      </c>
      <c r="BJ108" s="24" t="s">
        <v>81</v>
      </c>
      <c r="BK108" s="247">
        <f>ROUND(I108*H108,2)</f>
        <v>0</v>
      </c>
      <c r="BL108" s="24" t="s">
        <v>230</v>
      </c>
      <c r="BM108" s="24" t="s">
        <v>289</v>
      </c>
    </row>
    <row r="109" s="1" customFormat="1" ht="25.5" customHeight="1">
      <c r="B109" s="46"/>
      <c r="C109" s="236" t="s">
        <v>94</v>
      </c>
      <c r="D109" s="236" t="s">
        <v>202</v>
      </c>
      <c r="E109" s="237" t="s">
        <v>596</v>
      </c>
      <c r="F109" s="238" t="s">
        <v>597</v>
      </c>
      <c r="G109" s="239" t="s">
        <v>569</v>
      </c>
      <c r="H109" s="286"/>
      <c r="I109" s="241"/>
      <c r="J109" s="242">
        <f>ROUND(I109*H109,2)</f>
        <v>0</v>
      </c>
      <c r="K109" s="238" t="s">
        <v>556</v>
      </c>
      <c r="L109" s="72"/>
      <c r="M109" s="243" t="s">
        <v>21</v>
      </c>
      <c r="N109" s="244" t="s">
        <v>45</v>
      </c>
      <c r="O109" s="47"/>
      <c r="P109" s="245">
        <f>O109*H109</f>
        <v>0</v>
      </c>
      <c r="Q109" s="245">
        <v>0</v>
      </c>
      <c r="R109" s="245">
        <f>Q109*H109</f>
        <v>0</v>
      </c>
      <c r="S109" s="245">
        <v>0</v>
      </c>
      <c r="T109" s="246">
        <f>S109*H109</f>
        <v>0</v>
      </c>
      <c r="AR109" s="24" t="s">
        <v>230</v>
      </c>
      <c r="AT109" s="24" t="s">
        <v>202</v>
      </c>
      <c r="AU109" s="24" t="s">
        <v>74</v>
      </c>
      <c r="AY109" s="24" t="s">
        <v>200</v>
      </c>
      <c r="BE109" s="247">
        <f>IF(N109="základní",J109,0)</f>
        <v>0</v>
      </c>
      <c r="BF109" s="247">
        <f>IF(N109="snížená",J109,0)</f>
        <v>0</v>
      </c>
      <c r="BG109" s="247">
        <f>IF(N109="zákl. přenesená",J109,0)</f>
        <v>0</v>
      </c>
      <c r="BH109" s="247">
        <f>IF(N109="sníž. přenesená",J109,0)</f>
        <v>0</v>
      </c>
      <c r="BI109" s="247">
        <f>IF(N109="nulová",J109,0)</f>
        <v>0</v>
      </c>
      <c r="BJ109" s="24" t="s">
        <v>81</v>
      </c>
      <c r="BK109" s="247">
        <f>ROUND(I109*H109,2)</f>
        <v>0</v>
      </c>
      <c r="BL109" s="24" t="s">
        <v>230</v>
      </c>
      <c r="BM109" s="24" t="s">
        <v>292</v>
      </c>
    </row>
    <row r="110" s="1" customFormat="1" ht="25.5" customHeight="1">
      <c r="B110" s="46"/>
      <c r="C110" s="236" t="s">
        <v>207</v>
      </c>
      <c r="D110" s="236" t="s">
        <v>202</v>
      </c>
      <c r="E110" s="237" t="s">
        <v>598</v>
      </c>
      <c r="F110" s="238" t="s">
        <v>599</v>
      </c>
      <c r="G110" s="239" t="s">
        <v>569</v>
      </c>
      <c r="H110" s="286"/>
      <c r="I110" s="241"/>
      <c r="J110" s="242">
        <f>ROUND(I110*H110,2)</f>
        <v>0</v>
      </c>
      <c r="K110" s="238" t="s">
        <v>556</v>
      </c>
      <c r="L110" s="72"/>
      <c r="M110" s="243" t="s">
        <v>21</v>
      </c>
      <c r="N110" s="244" t="s">
        <v>45</v>
      </c>
      <c r="O110" s="47"/>
      <c r="P110" s="245">
        <f>O110*H110</f>
        <v>0</v>
      </c>
      <c r="Q110" s="245">
        <v>0</v>
      </c>
      <c r="R110" s="245">
        <f>Q110*H110</f>
        <v>0</v>
      </c>
      <c r="S110" s="245">
        <v>0</v>
      </c>
      <c r="T110" s="246">
        <f>S110*H110</f>
        <v>0</v>
      </c>
      <c r="AR110" s="24" t="s">
        <v>230</v>
      </c>
      <c r="AT110" s="24" t="s">
        <v>202</v>
      </c>
      <c r="AU110" s="24" t="s">
        <v>74</v>
      </c>
      <c r="AY110" s="24" t="s">
        <v>200</v>
      </c>
      <c r="BE110" s="247">
        <f>IF(N110="základní",J110,0)</f>
        <v>0</v>
      </c>
      <c r="BF110" s="247">
        <f>IF(N110="snížená",J110,0)</f>
        <v>0</v>
      </c>
      <c r="BG110" s="247">
        <f>IF(N110="zákl. přenesená",J110,0)</f>
        <v>0</v>
      </c>
      <c r="BH110" s="247">
        <f>IF(N110="sníž. přenesená",J110,0)</f>
        <v>0</v>
      </c>
      <c r="BI110" s="247">
        <f>IF(N110="nulová",J110,0)</f>
        <v>0</v>
      </c>
      <c r="BJ110" s="24" t="s">
        <v>81</v>
      </c>
      <c r="BK110" s="247">
        <f>ROUND(I110*H110,2)</f>
        <v>0</v>
      </c>
      <c r="BL110" s="24" t="s">
        <v>230</v>
      </c>
      <c r="BM110" s="24" t="s">
        <v>293</v>
      </c>
    </row>
    <row r="111" s="1" customFormat="1" ht="25.5" customHeight="1">
      <c r="B111" s="46"/>
      <c r="C111" s="236" t="s">
        <v>217</v>
      </c>
      <c r="D111" s="236" t="s">
        <v>202</v>
      </c>
      <c r="E111" s="237" t="s">
        <v>600</v>
      </c>
      <c r="F111" s="238" t="s">
        <v>601</v>
      </c>
      <c r="G111" s="239" t="s">
        <v>569</v>
      </c>
      <c r="H111" s="286"/>
      <c r="I111" s="241"/>
      <c r="J111" s="242">
        <f>ROUND(I111*H111,2)</f>
        <v>0</v>
      </c>
      <c r="K111" s="238" t="s">
        <v>556</v>
      </c>
      <c r="L111" s="72"/>
      <c r="M111" s="243" t="s">
        <v>21</v>
      </c>
      <c r="N111" s="244" t="s">
        <v>45</v>
      </c>
      <c r="O111" s="47"/>
      <c r="P111" s="245">
        <f>O111*H111</f>
        <v>0</v>
      </c>
      <c r="Q111" s="245">
        <v>0</v>
      </c>
      <c r="R111" s="245">
        <f>Q111*H111</f>
        <v>0</v>
      </c>
      <c r="S111" s="245">
        <v>0</v>
      </c>
      <c r="T111" s="246">
        <f>S111*H111</f>
        <v>0</v>
      </c>
      <c r="AR111" s="24" t="s">
        <v>230</v>
      </c>
      <c r="AT111" s="24" t="s">
        <v>202</v>
      </c>
      <c r="AU111" s="24" t="s">
        <v>74</v>
      </c>
      <c r="AY111" s="24" t="s">
        <v>200</v>
      </c>
      <c r="BE111" s="247">
        <f>IF(N111="základní",J111,0)</f>
        <v>0</v>
      </c>
      <c r="BF111" s="247">
        <f>IF(N111="snížená",J111,0)</f>
        <v>0</v>
      </c>
      <c r="BG111" s="247">
        <f>IF(N111="zákl. přenesená",J111,0)</f>
        <v>0</v>
      </c>
      <c r="BH111" s="247">
        <f>IF(N111="sníž. přenesená",J111,0)</f>
        <v>0</v>
      </c>
      <c r="BI111" s="247">
        <f>IF(N111="nulová",J111,0)</f>
        <v>0</v>
      </c>
      <c r="BJ111" s="24" t="s">
        <v>81</v>
      </c>
      <c r="BK111" s="247">
        <f>ROUND(I111*H111,2)</f>
        <v>0</v>
      </c>
      <c r="BL111" s="24" t="s">
        <v>230</v>
      </c>
      <c r="BM111" s="24" t="s">
        <v>296</v>
      </c>
    </row>
    <row r="112" s="1" customFormat="1" ht="25.5" customHeight="1">
      <c r="B112" s="46"/>
      <c r="C112" s="236" t="s">
        <v>81</v>
      </c>
      <c r="D112" s="236" t="s">
        <v>202</v>
      </c>
      <c r="E112" s="237" t="s">
        <v>602</v>
      </c>
      <c r="F112" s="238" t="s">
        <v>603</v>
      </c>
      <c r="G112" s="239" t="s">
        <v>569</v>
      </c>
      <c r="H112" s="286"/>
      <c r="I112" s="241"/>
      <c r="J112" s="242">
        <f>ROUND(I112*H112,2)</f>
        <v>0</v>
      </c>
      <c r="K112" s="238" t="s">
        <v>556</v>
      </c>
      <c r="L112" s="72"/>
      <c r="M112" s="243" t="s">
        <v>21</v>
      </c>
      <c r="N112" s="244" t="s">
        <v>45</v>
      </c>
      <c r="O112" s="47"/>
      <c r="P112" s="245">
        <f>O112*H112</f>
        <v>0</v>
      </c>
      <c r="Q112" s="245">
        <v>0</v>
      </c>
      <c r="R112" s="245">
        <f>Q112*H112</f>
        <v>0</v>
      </c>
      <c r="S112" s="245">
        <v>0</v>
      </c>
      <c r="T112" s="246">
        <f>S112*H112</f>
        <v>0</v>
      </c>
      <c r="AR112" s="24" t="s">
        <v>230</v>
      </c>
      <c r="AT112" s="24" t="s">
        <v>202</v>
      </c>
      <c r="AU112" s="24" t="s">
        <v>74</v>
      </c>
      <c r="AY112" s="24" t="s">
        <v>200</v>
      </c>
      <c r="BE112" s="247">
        <f>IF(N112="základní",J112,0)</f>
        <v>0</v>
      </c>
      <c r="BF112" s="247">
        <f>IF(N112="snížená",J112,0)</f>
        <v>0</v>
      </c>
      <c r="BG112" s="247">
        <f>IF(N112="zákl. přenesená",J112,0)</f>
        <v>0</v>
      </c>
      <c r="BH112" s="247">
        <f>IF(N112="sníž. přenesená",J112,0)</f>
        <v>0</v>
      </c>
      <c r="BI112" s="247">
        <f>IF(N112="nulová",J112,0)</f>
        <v>0</v>
      </c>
      <c r="BJ112" s="24" t="s">
        <v>81</v>
      </c>
      <c r="BK112" s="247">
        <f>ROUND(I112*H112,2)</f>
        <v>0</v>
      </c>
      <c r="BL112" s="24" t="s">
        <v>230</v>
      </c>
      <c r="BM112" s="24" t="s">
        <v>302</v>
      </c>
    </row>
    <row r="113" s="1" customFormat="1" ht="25.5" customHeight="1">
      <c r="B113" s="46"/>
      <c r="C113" s="236" t="s">
        <v>83</v>
      </c>
      <c r="D113" s="236" t="s">
        <v>202</v>
      </c>
      <c r="E113" s="237" t="s">
        <v>604</v>
      </c>
      <c r="F113" s="238" t="s">
        <v>605</v>
      </c>
      <c r="G113" s="239" t="s">
        <v>569</v>
      </c>
      <c r="H113" s="286"/>
      <c r="I113" s="241"/>
      <c r="J113" s="242">
        <f>ROUND(I113*H113,2)</f>
        <v>0</v>
      </c>
      <c r="K113" s="238" t="s">
        <v>556</v>
      </c>
      <c r="L113" s="72"/>
      <c r="M113" s="243" t="s">
        <v>21</v>
      </c>
      <c r="N113" s="244" t="s">
        <v>45</v>
      </c>
      <c r="O113" s="47"/>
      <c r="P113" s="245">
        <f>O113*H113</f>
        <v>0</v>
      </c>
      <c r="Q113" s="245">
        <v>0</v>
      </c>
      <c r="R113" s="245">
        <f>Q113*H113</f>
        <v>0</v>
      </c>
      <c r="S113" s="245">
        <v>0</v>
      </c>
      <c r="T113" s="246">
        <f>S113*H113</f>
        <v>0</v>
      </c>
      <c r="AR113" s="24" t="s">
        <v>230</v>
      </c>
      <c r="AT113" s="24" t="s">
        <v>202</v>
      </c>
      <c r="AU113" s="24" t="s">
        <v>74</v>
      </c>
      <c r="AY113" s="24" t="s">
        <v>200</v>
      </c>
      <c r="BE113" s="247">
        <f>IF(N113="základní",J113,0)</f>
        <v>0</v>
      </c>
      <c r="BF113" s="247">
        <f>IF(N113="snížená",J113,0)</f>
        <v>0</v>
      </c>
      <c r="BG113" s="247">
        <f>IF(N113="zákl. přenesená",J113,0)</f>
        <v>0</v>
      </c>
      <c r="BH113" s="247">
        <f>IF(N113="sníž. přenesená",J113,0)</f>
        <v>0</v>
      </c>
      <c r="BI113" s="247">
        <f>IF(N113="nulová",J113,0)</f>
        <v>0</v>
      </c>
      <c r="BJ113" s="24" t="s">
        <v>81</v>
      </c>
      <c r="BK113" s="247">
        <f>ROUND(I113*H113,2)</f>
        <v>0</v>
      </c>
      <c r="BL113" s="24" t="s">
        <v>230</v>
      </c>
      <c r="BM113" s="24" t="s">
        <v>306</v>
      </c>
    </row>
    <row r="114" s="1" customFormat="1" ht="25.5" customHeight="1">
      <c r="B114" s="46"/>
      <c r="C114" s="236" t="s">
        <v>94</v>
      </c>
      <c r="D114" s="236" t="s">
        <v>202</v>
      </c>
      <c r="E114" s="237" t="s">
        <v>606</v>
      </c>
      <c r="F114" s="238" t="s">
        <v>607</v>
      </c>
      <c r="G114" s="239" t="s">
        <v>569</v>
      </c>
      <c r="H114" s="286"/>
      <c r="I114" s="241"/>
      <c r="J114" s="242">
        <f>ROUND(I114*H114,2)</f>
        <v>0</v>
      </c>
      <c r="K114" s="238" t="s">
        <v>556</v>
      </c>
      <c r="L114" s="72"/>
      <c r="M114" s="243" t="s">
        <v>21</v>
      </c>
      <c r="N114" s="244" t="s">
        <v>45</v>
      </c>
      <c r="O114" s="47"/>
      <c r="P114" s="245">
        <f>O114*H114</f>
        <v>0</v>
      </c>
      <c r="Q114" s="245">
        <v>0</v>
      </c>
      <c r="R114" s="245">
        <f>Q114*H114</f>
        <v>0</v>
      </c>
      <c r="S114" s="245">
        <v>0</v>
      </c>
      <c r="T114" s="246">
        <f>S114*H114</f>
        <v>0</v>
      </c>
      <c r="AR114" s="24" t="s">
        <v>230</v>
      </c>
      <c r="AT114" s="24" t="s">
        <v>202</v>
      </c>
      <c r="AU114" s="24" t="s">
        <v>74</v>
      </c>
      <c r="AY114" s="24" t="s">
        <v>200</v>
      </c>
      <c r="BE114" s="247">
        <f>IF(N114="základní",J114,0)</f>
        <v>0</v>
      </c>
      <c r="BF114" s="247">
        <f>IF(N114="snížená",J114,0)</f>
        <v>0</v>
      </c>
      <c r="BG114" s="247">
        <f>IF(N114="zákl. přenesená",J114,0)</f>
        <v>0</v>
      </c>
      <c r="BH114" s="247">
        <f>IF(N114="sníž. přenesená",J114,0)</f>
        <v>0</v>
      </c>
      <c r="BI114" s="247">
        <f>IF(N114="nulová",J114,0)</f>
        <v>0</v>
      </c>
      <c r="BJ114" s="24" t="s">
        <v>81</v>
      </c>
      <c r="BK114" s="247">
        <f>ROUND(I114*H114,2)</f>
        <v>0</v>
      </c>
      <c r="BL114" s="24" t="s">
        <v>230</v>
      </c>
      <c r="BM114" s="24" t="s">
        <v>310</v>
      </c>
    </row>
    <row r="115" s="1" customFormat="1" ht="25.5" customHeight="1">
      <c r="B115" s="46"/>
      <c r="C115" s="236" t="s">
        <v>207</v>
      </c>
      <c r="D115" s="236" t="s">
        <v>202</v>
      </c>
      <c r="E115" s="237" t="s">
        <v>608</v>
      </c>
      <c r="F115" s="238" t="s">
        <v>609</v>
      </c>
      <c r="G115" s="239" t="s">
        <v>569</v>
      </c>
      <c r="H115" s="286"/>
      <c r="I115" s="241"/>
      <c r="J115" s="242">
        <f>ROUND(I115*H115,2)</f>
        <v>0</v>
      </c>
      <c r="K115" s="238" t="s">
        <v>556</v>
      </c>
      <c r="L115" s="72"/>
      <c r="M115" s="243" t="s">
        <v>21</v>
      </c>
      <c r="N115" s="244" t="s">
        <v>45</v>
      </c>
      <c r="O115" s="47"/>
      <c r="P115" s="245">
        <f>O115*H115</f>
        <v>0</v>
      </c>
      <c r="Q115" s="245">
        <v>0</v>
      </c>
      <c r="R115" s="245">
        <f>Q115*H115</f>
        <v>0</v>
      </c>
      <c r="S115" s="245">
        <v>0</v>
      </c>
      <c r="T115" s="246">
        <f>S115*H115</f>
        <v>0</v>
      </c>
      <c r="AR115" s="24" t="s">
        <v>230</v>
      </c>
      <c r="AT115" s="24" t="s">
        <v>202</v>
      </c>
      <c r="AU115" s="24" t="s">
        <v>74</v>
      </c>
      <c r="AY115" s="24" t="s">
        <v>200</v>
      </c>
      <c r="BE115" s="247">
        <f>IF(N115="základní",J115,0)</f>
        <v>0</v>
      </c>
      <c r="BF115" s="247">
        <f>IF(N115="snížená",J115,0)</f>
        <v>0</v>
      </c>
      <c r="BG115" s="247">
        <f>IF(N115="zákl. přenesená",J115,0)</f>
        <v>0</v>
      </c>
      <c r="BH115" s="247">
        <f>IF(N115="sníž. přenesená",J115,0)</f>
        <v>0</v>
      </c>
      <c r="BI115" s="247">
        <f>IF(N115="nulová",J115,0)</f>
        <v>0</v>
      </c>
      <c r="BJ115" s="24" t="s">
        <v>81</v>
      </c>
      <c r="BK115" s="247">
        <f>ROUND(I115*H115,2)</f>
        <v>0</v>
      </c>
      <c r="BL115" s="24" t="s">
        <v>230</v>
      </c>
      <c r="BM115" s="24" t="s">
        <v>311</v>
      </c>
    </row>
    <row r="116" s="1" customFormat="1" ht="25.5" customHeight="1">
      <c r="B116" s="46"/>
      <c r="C116" s="236" t="s">
        <v>217</v>
      </c>
      <c r="D116" s="236" t="s">
        <v>202</v>
      </c>
      <c r="E116" s="237" t="s">
        <v>610</v>
      </c>
      <c r="F116" s="238" t="s">
        <v>611</v>
      </c>
      <c r="G116" s="239" t="s">
        <v>569</v>
      </c>
      <c r="H116" s="286"/>
      <c r="I116" s="241"/>
      <c r="J116" s="242">
        <f>ROUND(I116*H116,2)</f>
        <v>0</v>
      </c>
      <c r="K116" s="238" t="s">
        <v>556</v>
      </c>
      <c r="L116" s="72"/>
      <c r="M116" s="243" t="s">
        <v>21</v>
      </c>
      <c r="N116" s="244" t="s">
        <v>45</v>
      </c>
      <c r="O116" s="47"/>
      <c r="P116" s="245">
        <f>O116*H116</f>
        <v>0</v>
      </c>
      <c r="Q116" s="245">
        <v>0</v>
      </c>
      <c r="R116" s="245">
        <f>Q116*H116</f>
        <v>0</v>
      </c>
      <c r="S116" s="245">
        <v>0</v>
      </c>
      <c r="T116" s="246">
        <f>S116*H116</f>
        <v>0</v>
      </c>
      <c r="AR116" s="24" t="s">
        <v>230</v>
      </c>
      <c r="AT116" s="24" t="s">
        <v>202</v>
      </c>
      <c r="AU116" s="24" t="s">
        <v>74</v>
      </c>
      <c r="AY116" s="24" t="s">
        <v>200</v>
      </c>
      <c r="BE116" s="247">
        <f>IF(N116="základní",J116,0)</f>
        <v>0</v>
      </c>
      <c r="BF116" s="247">
        <f>IF(N116="snížená",J116,0)</f>
        <v>0</v>
      </c>
      <c r="BG116" s="247">
        <f>IF(N116="zákl. přenesená",J116,0)</f>
        <v>0</v>
      </c>
      <c r="BH116" s="247">
        <f>IF(N116="sníž. přenesená",J116,0)</f>
        <v>0</v>
      </c>
      <c r="BI116" s="247">
        <f>IF(N116="nulová",J116,0)</f>
        <v>0</v>
      </c>
      <c r="BJ116" s="24" t="s">
        <v>81</v>
      </c>
      <c r="BK116" s="247">
        <f>ROUND(I116*H116,2)</f>
        <v>0</v>
      </c>
      <c r="BL116" s="24" t="s">
        <v>230</v>
      </c>
      <c r="BM116" s="24" t="s">
        <v>313</v>
      </c>
    </row>
    <row r="117" s="1" customFormat="1" ht="16.5" customHeight="1">
      <c r="B117" s="46"/>
      <c r="C117" s="236" t="s">
        <v>81</v>
      </c>
      <c r="D117" s="236" t="s">
        <v>202</v>
      </c>
      <c r="E117" s="237" t="s">
        <v>612</v>
      </c>
      <c r="F117" s="238" t="s">
        <v>613</v>
      </c>
      <c r="G117" s="239" t="s">
        <v>249</v>
      </c>
      <c r="H117" s="240">
        <v>150</v>
      </c>
      <c r="I117" s="241"/>
      <c r="J117" s="242">
        <f>ROUND(I117*H117,2)</f>
        <v>0</v>
      </c>
      <c r="K117" s="238" t="s">
        <v>556</v>
      </c>
      <c r="L117" s="72"/>
      <c r="M117" s="243" t="s">
        <v>21</v>
      </c>
      <c r="N117" s="244" t="s">
        <v>45</v>
      </c>
      <c r="O117" s="47"/>
      <c r="P117" s="245">
        <f>O117*H117</f>
        <v>0</v>
      </c>
      <c r="Q117" s="245">
        <v>0</v>
      </c>
      <c r="R117" s="245">
        <f>Q117*H117</f>
        <v>0</v>
      </c>
      <c r="S117" s="245">
        <v>0</v>
      </c>
      <c r="T117" s="246">
        <f>S117*H117</f>
        <v>0</v>
      </c>
      <c r="AR117" s="24" t="s">
        <v>230</v>
      </c>
      <c r="AT117" s="24" t="s">
        <v>202</v>
      </c>
      <c r="AU117" s="24" t="s">
        <v>74</v>
      </c>
      <c r="AY117" s="24" t="s">
        <v>200</v>
      </c>
      <c r="BE117" s="247">
        <f>IF(N117="základní",J117,0)</f>
        <v>0</v>
      </c>
      <c r="BF117" s="247">
        <f>IF(N117="snížená",J117,0)</f>
        <v>0</v>
      </c>
      <c r="BG117" s="247">
        <f>IF(N117="zákl. přenesená",J117,0)</f>
        <v>0</v>
      </c>
      <c r="BH117" s="247">
        <f>IF(N117="sníž. přenesená",J117,0)</f>
        <v>0</v>
      </c>
      <c r="BI117" s="247">
        <f>IF(N117="nulová",J117,0)</f>
        <v>0</v>
      </c>
      <c r="BJ117" s="24" t="s">
        <v>81</v>
      </c>
      <c r="BK117" s="247">
        <f>ROUND(I117*H117,2)</f>
        <v>0</v>
      </c>
      <c r="BL117" s="24" t="s">
        <v>230</v>
      </c>
      <c r="BM117" s="24" t="s">
        <v>318</v>
      </c>
    </row>
    <row r="118" s="1" customFormat="1" ht="16.5" customHeight="1">
      <c r="B118" s="46"/>
      <c r="C118" s="236" t="s">
        <v>83</v>
      </c>
      <c r="D118" s="236" t="s">
        <v>202</v>
      </c>
      <c r="E118" s="237" t="s">
        <v>614</v>
      </c>
      <c r="F118" s="238" t="s">
        <v>615</v>
      </c>
      <c r="G118" s="239" t="s">
        <v>471</v>
      </c>
      <c r="H118" s="240">
        <v>5</v>
      </c>
      <c r="I118" s="241"/>
      <c r="J118" s="242">
        <f>ROUND(I118*H118,2)</f>
        <v>0</v>
      </c>
      <c r="K118" s="238" t="s">
        <v>556</v>
      </c>
      <c r="L118" s="72"/>
      <c r="M118" s="243" t="s">
        <v>21</v>
      </c>
      <c r="N118" s="244" t="s">
        <v>45</v>
      </c>
      <c r="O118" s="47"/>
      <c r="P118" s="245">
        <f>O118*H118</f>
        <v>0</v>
      </c>
      <c r="Q118" s="245">
        <v>0</v>
      </c>
      <c r="R118" s="245">
        <f>Q118*H118</f>
        <v>0</v>
      </c>
      <c r="S118" s="245">
        <v>0</v>
      </c>
      <c r="T118" s="246">
        <f>S118*H118</f>
        <v>0</v>
      </c>
      <c r="AR118" s="24" t="s">
        <v>230</v>
      </c>
      <c r="AT118" s="24" t="s">
        <v>202</v>
      </c>
      <c r="AU118" s="24" t="s">
        <v>74</v>
      </c>
      <c r="AY118" s="24" t="s">
        <v>200</v>
      </c>
      <c r="BE118" s="247">
        <f>IF(N118="základní",J118,0)</f>
        <v>0</v>
      </c>
      <c r="BF118" s="247">
        <f>IF(N118="snížená",J118,0)</f>
        <v>0</v>
      </c>
      <c r="BG118" s="247">
        <f>IF(N118="zákl. přenesená",J118,0)</f>
        <v>0</v>
      </c>
      <c r="BH118" s="247">
        <f>IF(N118="sníž. přenesená",J118,0)</f>
        <v>0</v>
      </c>
      <c r="BI118" s="247">
        <f>IF(N118="nulová",J118,0)</f>
        <v>0</v>
      </c>
      <c r="BJ118" s="24" t="s">
        <v>81</v>
      </c>
      <c r="BK118" s="247">
        <f>ROUND(I118*H118,2)</f>
        <v>0</v>
      </c>
      <c r="BL118" s="24" t="s">
        <v>230</v>
      </c>
      <c r="BM118" s="24" t="s">
        <v>323</v>
      </c>
    </row>
    <row r="119" s="1" customFormat="1" ht="16.5" customHeight="1">
      <c r="B119" s="46"/>
      <c r="C119" s="236" t="s">
        <v>94</v>
      </c>
      <c r="D119" s="236" t="s">
        <v>202</v>
      </c>
      <c r="E119" s="237" t="s">
        <v>616</v>
      </c>
      <c r="F119" s="238" t="s">
        <v>617</v>
      </c>
      <c r="G119" s="239" t="s">
        <v>471</v>
      </c>
      <c r="H119" s="240">
        <v>10</v>
      </c>
      <c r="I119" s="241"/>
      <c r="J119" s="242">
        <f>ROUND(I119*H119,2)</f>
        <v>0</v>
      </c>
      <c r="K119" s="238" t="s">
        <v>556</v>
      </c>
      <c r="L119" s="72"/>
      <c r="M119" s="243" t="s">
        <v>21</v>
      </c>
      <c r="N119" s="244" t="s">
        <v>45</v>
      </c>
      <c r="O119" s="47"/>
      <c r="P119" s="245">
        <f>O119*H119</f>
        <v>0</v>
      </c>
      <c r="Q119" s="245">
        <v>0</v>
      </c>
      <c r="R119" s="245">
        <f>Q119*H119</f>
        <v>0</v>
      </c>
      <c r="S119" s="245">
        <v>0</v>
      </c>
      <c r="T119" s="246">
        <f>S119*H119</f>
        <v>0</v>
      </c>
      <c r="AR119" s="24" t="s">
        <v>230</v>
      </c>
      <c r="AT119" s="24" t="s">
        <v>202</v>
      </c>
      <c r="AU119" s="24" t="s">
        <v>74</v>
      </c>
      <c r="AY119" s="24" t="s">
        <v>200</v>
      </c>
      <c r="BE119" s="247">
        <f>IF(N119="základní",J119,0)</f>
        <v>0</v>
      </c>
      <c r="BF119" s="247">
        <f>IF(N119="snížená",J119,0)</f>
        <v>0</v>
      </c>
      <c r="BG119" s="247">
        <f>IF(N119="zákl. přenesená",J119,0)</f>
        <v>0</v>
      </c>
      <c r="BH119" s="247">
        <f>IF(N119="sníž. přenesená",J119,0)</f>
        <v>0</v>
      </c>
      <c r="BI119" s="247">
        <f>IF(N119="nulová",J119,0)</f>
        <v>0</v>
      </c>
      <c r="BJ119" s="24" t="s">
        <v>81</v>
      </c>
      <c r="BK119" s="247">
        <f>ROUND(I119*H119,2)</f>
        <v>0</v>
      </c>
      <c r="BL119" s="24" t="s">
        <v>230</v>
      </c>
      <c r="BM119" s="24" t="s">
        <v>327</v>
      </c>
    </row>
    <row r="120" s="1" customFormat="1" ht="16.5" customHeight="1">
      <c r="B120" s="46"/>
      <c r="C120" s="236" t="s">
        <v>207</v>
      </c>
      <c r="D120" s="236" t="s">
        <v>202</v>
      </c>
      <c r="E120" s="237" t="s">
        <v>618</v>
      </c>
      <c r="F120" s="238" t="s">
        <v>619</v>
      </c>
      <c r="G120" s="239" t="s">
        <v>471</v>
      </c>
      <c r="H120" s="240">
        <v>5</v>
      </c>
      <c r="I120" s="241"/>
      <c r="J120" s="242">
        <f>ROUND(I120*H120,2)</f>
        <v>0</v>
      </c>
      <c r="K120" s="238" t="s">
        <v>556</v>
      </c>
      <c r="L120" s="72"/>
      <c r="M120" s="243" t="s">
        <v>21</v>
      </c>
      <c r="N120" s="244" t="s">
        <v>45</v>
      </c>
      <c r="O120" s="47"/>
      <c r="P120" s="245">
        <f>O120*H120</f>
        <v>0</v>
      </c>
      <c r="Q120" s="245">
        <v>0</v>
      </c>
      <c r="R120" s="245">
        <f>Q120*H120</f>
        <v>0</v>
      </c>
      <c r="S120" s="245">
        <v>0</v>
      </c>
      <c r="T120" s="246">
        <f>S120*H120</f>
        <v>0</v>
      </c>
      <c r="AR120" s="24" t="s">
        <v>230</v>
      </c>
      <c r="AT120" s="24" t="s">
        <v>202</v>
      </c>
      <c r="AU120" s="24" t="s">
        <v>74</v>
      </c>
      <c r="AY120" s="24" t="s">
        <v>200</v>
      </c>
      <c r="BE120" s="247">
        <f>IF(N120="základní",J120,0)</f>
        <v>0</v>
      </c>
      <c r="BF120" s="247">
        <f>IF(N120="snížená",J120,0)</f>
        <v>0</v>
      </c>
      <c r="BG120" s="247">
        <f>IF(N120="zákl. přenesená",J120,0)</f>
        <v>0</v>
      </c>
      <c r="BH120" s="247">
        <f>IF(N120="sníž. přenesená",J120,0)</f>
        <v>0</v>
      </c>
      <c r="BI120" s="247">
        <f>IF(N120="nulová",J120,0)</f>
        <v>0</v>
      </c>
      <c r="BJ120" s="24" t="s">
        <v>81</v>
      </c>
      <c r="BK120" s="247">
        <f>ROUND(I120*H120,2)</f>
        <v>0</v>
      </c>
      <c r="BL120" s="24" t="s">
        <v>230</v>
      </c>
      <c r="BM120" s="24" t="s">
        <v>329</v>
      </c>
    </row>
    <row r="121" s="1" customFormat="1" ht="25.5" customHeight="1">
      <c r="B121" s="46"/>
      <c r="C121" s="236" t="s">
        <v>81</v>
      </c>
      <c r="D121" s="236" t="s">
        <v>202</v>
      </c>
      <c r="E121" s="237" t="s">
        <v>620</v>
      </c>
      <c r="F121" s="238" t="s">
        <v>621</v>
      </c>
      <c r="G121" s="239" t="s">
        <v>471</v>
      </c>
      <c r="H121" s="240">
        <v>1</v>
      </c>
      <c r="I121" s="241"/>
      <c r="J121" s="242">
        <f>ROUND(I121*H121,2)</f>
        <v>0</v>
      </c>
      <c r="K121" s="238" t="s">
        <v>556</v>
      </c>
      <c r="L121" s="72"/>
      <c r="M121" s="243" t="s">
        <v>21</v>
      </c>
      <c r="N121" s="244" t="s">
        <v>45</v>
      </c>
      <c r="O121" s="47"/>
      <c r="P121" s="245">
        <f>O121*H121</f>
        <v>0</v>
      </c>
      <c r="Q121" s="245">
        <v>0</v>
      </c>
      <c r="R121" s="245">
        <f>Q121*H121</f>
        <v>0</v>
      </c>
      <c r="S121" s="245">
        <v>0</v>
      </c>
      <c r="T121" s="246">
        <f>S121*H121</f>
        <v>0</v>
      </c>
      <c r="AR121" s="24" t="s">
        <v>230</v>
      </c>
      <c r="AT121" s="24" t="s">
        <v>202</v>
      </c>
      <c r="AU121" s="24" t="s">
        <v>74</v>
      </c>
      <c r="AY121" s="24" t="s">
        <v>200</v>
      </c>
      <c r="BE121" s="247">
        <f>IF(N121="základní",J121,0)</f>
        <v>0</v>
      </c>
      <c r="BF121" s="247">
        <f>IF(N121="snížená",J121,0)</f>
        <v>0</v>
      </c>
      <c r="BG121" s="247">
        <f>IF(N121="zákl. přenesená",J121,0)</f>
        <v>0</v>
      </c>
      <c r="BH121" s="247">
        <f>IF(N121="sníž. přenesená",J121,0)</f>
        <v>0</v>
      </c>
      <c r="BI121" s="247">
        <f>IF(N121="nulová",J121,0)</f>
        <v>0</v>
      </c>
      <c r="BJ121" s="24" t="s">
        <v>81</v>
      </c>
      <c r="BK121" s="247">
        <f>ROUND(I121*H121,2)</f>
        <v>0</v>
      </c>
      <c r="BL121" s="24" t="s">
        <v>230</v>
      </c>
      <c r="BM121" s="24" t="s">
        <v>330</v>
      </c>
    </row>
    <row r="122" s="1" customFormat="1" ht="16.5" customHeight="1">
      <c r="B122" s="46"/>
      <c r="C122" s="236" t="s">
        <v>83</v>
      </c>
      <c r="D122" s="236" t="s">
        <v>202</v>
      </c>
      <c r="E122" s="237" t="s">
        <v>622</v>
      </c>
      <c r="F122" s="238" t="s">
        <v>623</v>
      </c>
      <c r="G122" s="239" t="s">
        <v>471</v>
      </c>
      <c r="H122" s="240">
        <v>1</v>
      </c>
      <c r="I122" s="241"/>
      <c r="J122" s="242">
        <f>ROUND(I122*H122,2)</f>
        <v>0</v>
      </c>
      <c r="K122" s="238" t="s">
        <v>556</v>
      </c>
      <c r="L122" s="72"/>
      <c r="M122" s="243" t="s">
        <v>21</v>
      </c>
      <c r="N122" s="244" t="s">
        <v>45</v>
      </c>
      <c r="O122" s="47"/>
      <c r="P122" s="245">
        <f>O122*H122</f>
        <v>0</v>
      </c>
      <c r="Q122" s="245">
        <v>0</v>
      </c>
      <c r="R122" s="245">
        <f>Q122*H122</f>
        <v>0</v>
      </c>
      <c r="S122" s="245">
        <v>0</v>
      </c>
      <c r="T122" s="246">
        <f>S122*H122</f>
        <v>0</v>
      </c>
      <c r="AR122" s="24" t="s">
        <v>230</v>
      </c>
      <c r="AT122" s="24" t="s">
        <v>202</v>
      </c>
      <c r="AU122" s="24" t="s">
        <v>74</v>
      </c>
      <c r="AY122" s="24" t="s">
        <v>200</v>
      </c>
      <c r="BE122" s="247">
        <f>IF(N122="základní",J122,0)</f>
        <v>0</v>
      </c>
      <c r="BF122" s="247">
        <f>IF(N122="snížená",J122,0)</f>
        <v>0</v>
      </c>
      <c r="BG122" s="247">
        <f>IF(N122="zákl. přenesená",J122,0)</f>
        <v>0</v>
      </c>
      <c r="BH122" s="247">
        <f>IF(N122="sníž. přenesená",J122,0)</f>
        <v>0</v>
      </c>
      <c r="BI122" s="247">
        <f>IF(N122="nulová",J122,0)</f>
        <v>0</v>
      </c>
      <c r="BJ122" s="24" t="s">
        <v>81</v>
      </c>
      <c r="BK122" s="247">
        <f>ROUND(I122*H122,2)</f>
        <v>0</v>
      </c>
      <c r="BL122" s="24" t="s">
        <v>230</v>
      </c>
      <c r="BM122" s="24" t="s">
        <v>334</v>
      </c>
    </row>
    <row r="123" s="1" customFormat="1" ht="16.5" customHeight="1">
      <c r="B123" s="46"/>
      <c r="C123" s="236" t="s">
        <v>94</v>
      </c>
      <c r="D123" s="236" t="s">
        <v>202</v>
      </c>
      <c r="E123" s="237" t="s">
        <v>624</v>
      </c>
      <c r="F123" s="238" t="s">
        <v>625</v>
      </c>
      <c r="G123" s="239" t="s">
        <v>471</v>
      </c>
      <c r="H123" s="240">
        <v>1</v>
      </c>
      <c r="I123" s="241"/>
      <c r="J123" s="242">
        <f>ROUND(I123*H123,2)</f>
        <v>0</v>
      </c>
      <c r="K123" s="238" t="s">
        <v>556</v>
      </c>
      <c r="L123" s="72"/>
      <c r="M123" s="243" t="s">
        <v>21</v>
      </c>
      <c r="N123" s="244" t="s">
        <v>45</v>
      </c>
      <c r="O123" s="47"/>
      <c r="P123" s="245">
        <f>O123*H123</f>
        <v>0</v>
      </c>
      <c r="Q123" s="245">
        <v>0</v>
      </c>
      <c r="R123" s="245">
        <f>Q123*H123</f>
        <v>0</v>
      </c>
      <c r="S123" s="245">
        <v>0</v>
      </c>
      <c r="T123" s="246">
        <f>S123*H123</f>
        <v>0</v>
      </c>
      <c r="AR123" s="24" t="s">
        <v>230</v>
      </c>
      <c r="AT123" s="24" t="s">
        <v>202</v>
      </c>
      <c r="AU123" s="24" t="s">
        <v>74</v>
      </c>
      <c r="AY123" s="24" t="s">
        <v>200</v>
      </c>
      <c r="BE123" s="247">
        <f>IF(N123="základní",J123,0)</f>
        <v>0</v>
      </c>
      <c r="BF123" s="247">
        <f>IF(N123="snížená",J123,0)</f>
        <v>0</v>
      </c>
      <c r="BG123" s="247">
        <f>IF(N123="zákl. přenesená",J123,0)</f>
        <v>0</v>
      </c>
      <c r="BH123" s="247">
        <f>IF(N123="sníž. přenesená",J123,0)</f>
        <v>0</v>
      </c>
      <c r="BI123" s="247">
        <f>IF(N123="nulová",J123,0)</f>
        <v>0</v>
      </c>
      <c r="BJ123" s="24" t="s">
        <v>81</v>
      </c>
      <c r="BK123" s="247">
        <f>ROUND(I123*H123,2)</f>
        <v>0</v>
      </c>
      <c r="BL123" s="24" t="s">
        <v>230</v>
      </c>
      <c r="BM123" s="24" t="s">
        <v>336</v>
      </c>
    </row>
    <row r="124" s="1" customFormat="1" ht="25.5" customHeight="1">
      <c r="B124" s="46"/>
      <c r="C124" s="236" t="s">
        <v>207</v>
      </c>
      <c r="D124" s="236" t="s">
        <v>202</v>
      </c>
      <c r="E124" s="237" t="s">
        <v>626</v>
      </c>
      <c r="F124" s="238" t="s">
        <v>627</v>
      </c>
      <c r="G124" s="239" t="s">
        <v>471</v>
      </c>
      <c r="H124" s="240">
        <v>1</v>
      </c>
      <c r="I124" s="241"/>
      <c r="J124" s="242">
        <f>ROUND(I124*H124,2)</f>
        <v>0</v>
      </c>
      <c r="K124" s="238" t="s">
        <v>556</v>
      </c>
      <c r="L124" s="72"/>
      <c r="M124" s="243" t="s">
        <v>21</v>
      </c>
      <c r="N124" s="244" t="s">
        <v>45</v>
      </c>
      <c r="O124" s="47"/>
      <c r="P124" s="245">
        <f>O124*H124</f>
        <v>0</v>
      </c>
      <c r="Q124" s="245">
        <v>0</v>
      </c>
      <c r="R124" s="245">
        <f>Q124*H124</f>
        <v>0</v>
      </c>
      <c r="S124" s="245">
        <v>0</v>
      </c>
      <c r="T124" s="246">
        <f>S124*H124</f>
        <v>0</v>
      </c>
      <c r="AR124" s="24" t="s">
        <v>230</v>
      </c>
      <c r="AT124" s="24" t="s">
        <v>202</v>
      </c>
      <c r="AU124" s="24" t="s">
        <v>74</v>
      </c>
      <c r="AY124" s="24" t="s">
        <v>200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24" t="s">
        <v>81</v>
      </c>
      <c r="BK124" s="247">
        <f>ROUND(I124*H124,2)</f>
        <v>0</v>
      </c>
      <c r="BL124" s="24" t="s">
        <v>230</v>
      </c>
      <c r="BM124" s="24" t="s">
        <v>338</v>
      </c>
    </row>
    <row r="125" s="1" customFormat="1" ht="25.5" customHeight="1">
      <c r="B125" s="46"/>
      <c r="C125" s="236" t="s">
        <v>217</v>
      </c>
      <c r="D125" s="236" t="s">
        <v>202</v>
      </c>
      <c r="E125" s="237" t="s">
        <v>628</v>
      </c>
      <c r="F125" s="238" t="s">
        <v>629</v>
      </c>
      <c r="G125" s="239" t="s">
        <v>471</v>
      </c>
      <c r="H125" s="240">
        <v>1</v>
      </c>
      <c r="I125" s="241"/>
      <c r="J125" s="242">
        <f>ROUND(I125*H125,2)</f>
        <v>0</v>
      </c>
      <c r="K125" s="238" t="s">
        <v>556</v>
      </c>
      <c r="L125" s="72"/>
      <c r="M125" s="243" t="s">
        <v>21</v>
      </c>
      <c r="N125" s="244" t="s">
        <v>45</v>
      </c>
      <c r="O125" s="47"/>
      <c r="P125" s="245">
        <f>O125*H125</f>
        <v>0</v>
      </c>
      <c r="Q125" s="245">
        <v>0</v>
      </c>
      <c r="R125" s="245">
        <f>Q125*H125</f>
        <v>0</v>
      </c>
      <c r="S125" s="245">
        <v>0</v>
      </c>
      <c r="T125" s="246">
        <f>S125*H125</f>
        <v>0</v>
      </c>
      <c r="AR125" s="24" t="s">
        <v>230</v>
      </c>
      <c r="AT125" s="24" t="s">
        <v>202</v>
      </c>
      <c r="AU125" s="24" t="s">
        <v>74</v>
      </c>
      <c r="AY125" s="24" t="s">
        <v>200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24" t="s">
        <v>81</v>
      </c>
      <c r="BK125" s="247">
        <f>ROUND(I125*H125,2)</f>
        <v>0</v>
      </c>
      <c r="BL125" s="24" t="s">
        <v>230</v>
      </c>
      <c r="BM125" s="24" t="s">
        <v>339</v>
      </c>
    </row>
    <row r="126" s="1" customFormat="1" ht="16.5" customHeight="1">
      <c r="B126" s="46"/>
      <c r="C126" s="236" t="s">
        <v>213</v>
      </c>
      <c r="D126" s="236" t="s">
        <v>202</v>
      </c>
      <c r="E126" s="237" t="s">
        <v>630</v>
      </c>
      <c r="F126" s="238" t="s">
        <v>631</v>
      </c>
      <c r="G126" s="239" t="s">
        <v>471</v>
      </c>
      <c r="H126" s="240">
        <v>1</v>
      </c>
      <c r="I126" s="241"/>
      <c r="J126" s="242">
        <f>ROUND(I126*H126,2)</f>
        <v>0</v>
      </c>
      <c r="K126" s="238" t="s">
        <v>556</v>
      </c>
      <c r="L126" s="72"/>
      <c r="M126" s="243" t="s">
        <v>21</v>
      </c>
      <c r="N126" s="244" t="s">
        <v>45</v>
      </c>
      <c r="O126" s="47"/>
      <c r="P126" s="245">
        <f>O126*H126</f>
        <v>0</v>
      </c>
      <c r="Q126" s="245">
        <v>0</v>
      </c>
      <c r="R126" s="245">
        <f>Q126*H126</f>
        <v>0</v>
      </c>
      <c r="S126" s="245">
        <v>0</v>
      </c>
      <c r="T126" s="246">
        <f>S126*H126</f>
        <v>0</v>
      </c>
      <c r="AR126" s="24" t="s">
        <v>230</v>
      </c>
      <c r="AT126" s="24" t="s">
        <v>202</v>
      </c>
      <c r="AU126" s="24" t="s">
        <v>74</v>
      </c>
      <c r="AY126" s="24" t="s">
        <v>200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24" t="s">
        <v>81</v>
      </c>
      <c r="BK126" s="247">
        <f>ROUND(I126*H126,2)</f>
        <v>0</v>
      </c>
      <c r="BL126" s="24" t="s">
        <v>230</v>
      </c>
      <c r="BM126" s="24" t="s">
        <v>341</v>
      </c>
    </row>
    <row r="127" s="1" customFormat="1" ht="16.5" customHeight="1">
      <c r="B127" s="46"/>
      <c r="C127" s="236" t="s">
        <v>224</v>
      </c>
      <c r="D127" s="236" t="s">
        <v>202</v>
      </c>
      <c r="E127" s="237" t="s">
        <v>632</v>
      </c>
      <c r="F127" s="238" t="s">
        <v>633</v>
      </c>
      <c r="G127" s="239" t="s">
        <v>471</v>
      </c>
      <c r="H127" s="240">
        <v>1</v>
      </c>
      <c r="I127" s="241"/>
      <c r="J127" s="242">
        <f>ROUND(I127*H127,2)</f>
        <v>0</v>
      </c>
      <c r="K127" s="238" t="s">
        <v>556</v>
      </c>
      <c r="L127" s="72"/>
      <c r="M127" s="243" t="s">
        <v>21</v>
      </c>
      <c r="N127" s="244" t="s">
        <v>45</v>
      </c>
      <c r="O127" s="47"/>
      <c r="P127" s="245">
        <f>O127*H127</f>
        <v>0</v>
      </c>
      <c r="Q127" s="245">
        <v>0</v>
      </c>
      <c r="R127" s="245">
        <f>Q127*H127</f>
        <v>0</v>
      </c>
      <c r="S127" s="245">
        <v>0</v>
      </c>
      <c r="T127" s="246">
        <f>S127*H127</f>
        <v>0</v>
      </c>
      <c r="AR127" s="24" t="s">
        <v>230</v>
      </c>
      <c r="AT127" s="24" t="s">
        <v>202</v>
      </c>
      <c r="AU127" s="24" t="s">
        <v>74</v>
      </c>
      <c r="AY127" s="24" t="s">
        <v>200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24" t="s">
        <v>81</v>
      </c>
      <c r="BK127" s="247">
        <f>ROUND(I127*H127,2)</f>
        <v>0</v>
      </c>
      <c r="BL127" s="24" t="s">
        <v>230</v>
      </c>
      <c r="BM127" s="24" t="s">
        <v>346</v>
      </c>
    </row>
    <row r="128" s="1" customFormat="1" ht="25.5" customHeight="1">
      <c r="B128" s="46"/>
      <c r="C128" s="236" t="s">
        <v>81</v>
      </c>
      <c r="D128" s="236" t="s">
        <v>202</v>
      </c>
      <c r="E128" s="237" t="s">
        <v>634</v>
      </c>
      <c r="F128" s="238" t="s">
        <v>635</v>
      </c>
      <c r="G128" s="239" t="s">
        <v>249</v>
      </c>
      <c r="H128" s="240">
        <v>80</v>
      </c>
      <c r="I128" s="241"/>
      <c r="J128" s="242">
        <f>ROUND(I128*H128,2)</f>
        <v>0</v>
      </c>
      <c r="K128" s="238" t="s">
        <v>556</v>
      </c>
      <c r="L128" s="72"/>
      <c r="M128" s="243" t="s">
        <v>21</v>
      </c>
      <c r="N128" s="244" t="s">
        <v>45</v>
      </c>
      <c r="O128" s="47"/>
      <c r="P128" s="245">
        <f>O128*H128</f>
        <v>0</v>
      </c>
      <c r="Q128" s="245">
        <v>0</v>
      </c>
      <c r="R128" s="245">
        <f>Q128*H128</f>
        <v>0</v>
      </c>
      <c r="S128" s="245">
        <v>0</v>
      </c>
      <c r="T128" s="246">
        <f>S128*H128</f>
        <v>0</v>
      </c>
      <c r="AR128" s="24" t="s">
        <v>230</v>
      </c>
      <c r="AT128" s="24" t="s">
        <v>202</v>
      </c>
      <c r="AU128" s="24" t="s">
        <v>74</v>
      </c>
      <c r="AY128" s="24" t="s">
        <v>200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24" t="s">
        <v>81</v>
      </c>
      <c r="BK128" s="247">
        <f>ROUND(I128*H128,2)</f>
        <v>0</v>
      </c>
      <c r="BL128" s="24" t="s">
        <v>230</v>
      </c>
      <c r="BM128" s="24" t="s">
        <v>351</v>
      </c>
    </row>
    <row r="129" s="1" customFormat="1" ht="25.5" customHeight="1">
      <c r="B129" s="46"/>
      <c r="C129" s="236" t="s">
        <v>83</v>
      </c>
      <c r="D129" s="236" t="s">
        <v>202</v>
      </c>
      <c r="E129" s="237" t="s">
        <v>636</v>
      </c>
      <c r="F129" s="238" t="s">
        <v>637</v>
      </c>
      <c r="G129" s="239" t="s">
        <v>471</v>
      </c>
      <c r="H129" s="240">
        <v>4</v>
      </c>
      <c r="I129" s="241"/>
      <c r="J129" s="242">
        <f>ROUND(I129*H129,2)</f>
        <v>0</v>
      </c>
      <c r="K129" s="238" t="s">
        <v>556</v>
      </c>
      <c r="L129" s="72"/>
      <c r="M129" s="243" t="s">
        <v>21</v>
      </c>
      <c r="N129" s="244" t="s">
        <v>45</v>
      </c>
      <c r="O129" s="47"/>
      <c r="P129" s="245">
        <f>O129*H129</f>
        <v>0</v>
      </c>
      <c r="Q129" s="245">
        <v>0</v>
      </c>
      <c r="R129" s="245">
        <f>Q129*H129</f>
        <v>0</v>
      </c>
      <c r="S129" s="245">
        <v>0</v>
      </c>
      <c r="T129" s="246">
        <f>S129*H129</f>
        <v>0</v>
      </c>
      <c r="AR129" s="24" t="s">
        <v>230</v>
      </c>
      <c r="AT129" s="24" t="s">
        <v>202</v>
      </c>
      <c r="AU129" s="24" t="s">
        <v>74</v>
      </c>
      <c r="AY129" s="24" t="s">
        <v>200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24" t="s">
        <v>81</v>
      </c>
      <c r="BK129" s="247">
        <f>ROUND(I129*H129,2)</f>
        <v>0</v>
      </c>
      <c r="BL129" s="24" t="s">
        <v>230</v>
      </c>
      <c r="BM129" s="24" t="s">
        <v>353</v>
      </c>
    </row>
    <row r="130" s="1" customFormat="1" ht="25.5" customHeight="1">
      <c r="B130" s="46"/>
      <c r="C130" s="236" t="s">
        <v>83</v>
      </c>
      <c r="D130" s="236" t="s">
        <v>202</v>
      </c>
      <c r="E130" s="237" t="s">
        <v>638</v>
      </c>
      <c r="F130" s="238" t="s">
        <v>639</v>
      </c>
      <c r="G130" s="239" t="s">
        <v>471</v>
      </c>
      <c r="H130" s="240">
        <v>4</v>
      </c>
      <c r="I130" s="241"/>
      <c r="J130" s="242">
        <f>ROUND(I130*H130,2)</f>
        <v>0</v>
      </c>
      <c r="K130" s="238" t="s">
        <v>556</v>
      </c>
      <c r="L130" s="72"/>
      <c r="M130" s="243" t="s">
        <v>21</v>
      </c>
      <c r="N130" s="244" t="s">
        <v>45</v>
      </c>
      <c r="O130" s="47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AR130" s="24" t="s">
        <v>230</v>
      </c>
      <c r="AT130" s="24" t="s">
        <v>202</v>
      </c>
      <c r="AU130" s="24" t="s">
        <v>74</v>
      </c>
      <c r="AY130" s="24" t="s">
        <v>200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24" t="s">
        <v>81</v>
      </c>
      <c r="BK130" s="247">
        <f>ROUND(I130*H130,2)</f>
        <v>0</v>
      </c>
      <c r="BL130" s="24" t="s">
        <v>230</v>
      </c>
      <c r="BM130" s="24" t="s">
        <v>355</v>
      </c>
    </row>
    <row r="131" s="1" customFormat="1" ht="25.5" customHeight="1">
      <c r="B131" s="46"/>
      <c r="C131" s="236" t="s">
        <v>81</v>
      </c>
      <c r="D131" s="236" t="s">
        <v>202</v>
      </c>
      <c r="E131" s="237" t="s">
        <v>640</v>
      </c>
      <c r="F131" s="238" t="s">
        <v>641</v>
      </c>
      <c r="G131" s="239" t="s">
        <v>471</v>
      </c>
      <c r="H131" s="240">
        <v>1</v>
      </c>
      <c r="I131" s="241"/>
      <c r="J131" s="242">
        <f>ROUND(I131*H131,2)</f>
        <v>0</v>
      </c>
      <c r="K131" s="238" t="s">
        <v>556</v>
      </c>
      <c r="L131" s="72"/>
      <c r="M131" s="243" t="s">
        <v>21</v>
      </c>
      <c r="N131" s="244" t="s">
        <v>45</v>
      </c>
      <c r="O131" s="47"/>
      <c r="P131" s="245">
        <f>O131*H131</f>
        <v>0</v>
      </c>
      <c r="Q131" s="245">
        <v>0</v>
      </c>
      <c r="R131" s="245">
        <f>Q131*H131</f>
        <v>0</v>
      </c>
      <c r="S131" s="245">
        <v>0</v>
      </c>
      <c r="T131" s="246">
        <f>S131*H131</f>
        <v>0</v>
      </c>
      <c r="AR131" s="24" t="s">
        <v>230</v>
      </c>
      <c r="AT131" s="24" t="s">
        <v>202</v>
      </c>
      <c r="AU131" s="24" t="s">
        <v>74</v>
      </c>
      <c r="AY131" s="24" t="s">
        <v>200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24" t="s">
        <v>81</v>
      </c>
      <c r="BK131" s="247">
        <f>ROUND(I131*H131,2)</f>
        <v>0</v>
      </c>
      <c r="BL131" s="24" t="s">
        <v>230</v>
      </c>
      <c r="BM131" s="24" t="s">
        <v>356</v>
      </c>
    </row>
    <row r="132" s="1" customFormat="1" ht="25.5" customHeight="1">
      <c r="B132" s="46"/>
      <c r="C132" s="236" t="s">
        <v>83</v>
      </c>
      <c r="D132" s="236" t="s">
        <v>202</v>
      </c>
      <c r="E132" s="237" t="s">
        <v>642</v>
      </c>
      <c r="F132" s="238" t="s">
        <v>643</v>
      </c>
      <c r="G132" s="239" t="s">
        <v>471</v>
      </c>
      <c r="H132" s="240">
        <v>1</v>
      </c>
      <c r="I132" s="241"/>
      <c r="J132" s="242">
        <f>ROUND(I132*H132,2)</f>
        <v>0</v>
      </c>
      <c r="K132" s="238" t="s">
        <v>556</v>
      </c>
      <c r="L132" s="72"/>
      <c r="M132" s="243" t="s">
        <v>21</v>
      </c>
      <c r="N132" s="244" t="s">
        <v>45</v>
      </c>
      <c r="O132" s="47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AR132" s="24" t="s">
        <v>230</v>
      </c>
      <c r="AT132" s="24" t="s">
        <v>202</v>
      </c>
      <c r="AU132" s="24" t="s">
        <v>74</v>
      </c>
      <c r="AY132" s="24" t="s">
        <v>200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24" t="s">
        <v>81</v>
      </c>
      <c r="BK132" s="247">
        <f>ROUND(I132*H132,2)</f>
        <v>0</v>
      </c>
      <c r="BL132" s="24" t="s">
        <v>230</v>
      </c>
      <c r="BM132" s="24" t="s">
        <v>361</v>
      </c>
    </row>
    <row r="133" s="1" customFormat="1" ht="38.25" customHeight="1">
      <c r="B133" s="46"/>
      <c r="C133" s="236" t="s">
        <v>94</v>
      </c>
      <c r="D133" s="236" t="s">
        <v>202</v>
      </c>
      <c r="E133" s="237" t="s">
        <v>644</v>
      </c>
      <c r="F133" s="238" t="s">
        <v>645</v>
      </c>
      <c r="G133" s="239" t="s">
        <v>471</v>
      </c>
      <c r="H133" s="240">
        <v>1</v>
      </c>
      <c r="I133" s="241"/>
      <c r="J133" s="242">
        <f>ROUND(I133*H133,2)</f>
        <v>0</v>
      </c>
      <c r="K133" s="238" t="s">
        <v>556</v>
      </c>
      <c r="L133" s="72"/>
      <c r="M133" s="243" t="s">
        <v>21</v>
      </c>
      <c r="N133" s="244" t="s">
        <v>45</v>
      </c>
      <c r="O133" s="47"/>
      <c r="P133" s="245">
        <f>O133*H133</f>
        <v>0</v>
      </c>
      <c r="Q133" s="245">
        <v>0</v>
      </c>
      <c r="R133" s="245">
        <f>Q133*H133</f>
        <v>0</v>
      </c>
      <c r="S133" s="245">
        <v>0</v>
      </c>
      <c r="T133" s="246">
        <f>S133*H133</f>
        <v>0</v>
      </c>
      <c r="AR133" s="24" t="s">
        <v>230</v>
      </c>
      <c r="AT133" s="24" t="s">
        <v>202</v>
      </c>
      <c r="AU133" s="24" t="s">
        <v>74</v>
      </c>
      <c r="AY133" s="24" t="s">
        <v>200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24" t="s">
        <v>81</v>
      </c>
      <c r="BK133" s="247">
        <f>ROUND(I133*H133,2)</f>
        <v>0</v>
      </c>
      <c r="BL133" s="24" t="s">
        <v>230</v>
      </c>
      <c r="BM133" s="24" t="s">
        <v>364</v>
      </c>
    </row>
    <row r="134" s="1" customFormat="1" ht="25.5" customHeight="1">
      <c r="B134" s="46"/>
      <c r="C134" s="236" t="s">
        <v>207</v>
      </c>
      <c r="D134" s="236" t="s">
        <v>202</v>
      </c>
      <c r="E134" s="237" t="s">
        <v>646</v>
      </c>
      <c r="F134" s="238" t="s">
        <v>647</v>
      </c>
      <c r="G134" s="239" t="s">
        <v>471</v>
      </c>
      <c r="H134" s="240">
        <v>1</v>
      </c>
      <c r="I134" s="241"/>
      <c r="J134" s="242">
        <f>ROUND(I134*H134,2)</f>
        <v>0</v>
      </c>
      <c r="K134" s="238" t="s">
        <v>556</v>
      </c>
      <c r="L134" s="72"/>
      <c r="M134" s="243" t="s">
        <v>21</v>
      </c>
      <c r="N134" s="244" t="s">
        <v>45</v>
      </c>
      <c r="O134" s="47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AR134" s="24" t="s">
        <v>230</v>
      </c>
      <c r="AT134" s="24" t="s">
        <v>202</v>
      </c>
      <c r="AU134" s="24" t="s">
        <v>74</v>
      </c>
      <c r="AY134" s="24" t="s">
        <v>200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24" t="s">
        <v>81</v>
      </c>
      <c r="BK134" s="247">
        <f>ROUND(I134*H134,2)</f>
        <v>0</v>
      </c>
      <c r="BL134" s="24" t="s">
        <v>230</v>
      </c>
      <c r="BM134" s="24" t="s">
        <v>367</v>
      </c>
    </row>
    <row r="135" s="1" customFormat="1" ht="25.5" customHeight="1">
      <c r="B135" s="46"/>
      <c r="C135" s="236" t="s">
        <v>217</v>
      </c>
      <c r="D135" s="236" t="s">
        <v>202</v>
      </c>
      <c r="E135" s="237" t="s">
        <v>648</v>
      </c>
      <c r="F135" s="238" t="s">
        <v>649</v>
      </c>
      <c r="G135" s="239" t="s">
        <v>471</v>
      </c>
      <c r="H135" s="240">
        <v>1</v>
      </c>
      <c r="I135" s="241"/>
      <c r="J135" s="242">
        <f>ROUND(I135*H135,2)</f>
        <v>0</v>
      </c>
      <c r="K135" s="238" t="s">
        <v>556</v>
      </c>
      <c r="L135" s="72"/>
      <c r="M135" s="243" t="s">
        <v>21</v>
      </c>
      <c r="N135" s="244" t="s">
        <v>45</v>
      </c>
      <c r="O135" s="47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AR135" s="24" t="s">
        <v>230</v>
      </c>
      <c r="AT135" s="24" t="s">
        <v>202</v>
      </c>
      <c r="AU135" s="24" t="s">
        <v>74</v>
      </c>
      <c r="AY135" s="24" t="s">
        <v>200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24" t="s">
        <v>81</v>
      </c>
      <c r="BK135" s="247">
        <f>ROUND(I135*H135,2)</f>
        <v>0</v>
      </c>
      <c r="BL135" s="24" t="s">
        <v>230</v>
      </c>
      <c r="BM135" s="24" t="s">
        <v>370</v>
      </c>
    </row>
    <row r="136" s="1" customFormat="1" ht="38.25" customHeight="1">
      <c r="B136" s="46"/>
      <c r="C136" s="236" t="s">
        <v>213</v>
      </c>
      <c r="D136" s="236" t="s">
        <v>202</v>
      </c>
      <c r="E136" s="237" t="s">
        <v>650</v>
      </c>
      <c r="F136" s="238" t="s">
        <v>651</v>
      </c>
      <c r="G136" s="239" t="s">
        <v>471</v>
      </c>
      <c r="H136" s="240">
        <v>1</v>
      </c>
      <c r="I136" s="241"/>
      <c r="J136" s="242">
        <f>ROUND(I136*H136,2)</f>
        <v>0</v>
      </c>
      <c r="K136" s="238" t="s">
        <v>556</v>
      </c>
      <c r="L136" s="72"/>
      <c r="M136" s="243" t="s">
        <v>21</v>
      </c>
      <c r="N136" s="244" t="s">
        <v>45</v>
      </c>
      <c r="O136" s="47"/>
      <c r="P136" s="245">
        <f>O136*H136</f>
        <v>0</v>
      </c>
      <c r="Q136" s="245">
        <v>0</v>
      </c>
      <c r="R136" s="245">
        <f>Q136*H136</f>
        <v>0</v>
      </c>
      <c r="S136" s="245">
        <v>0</v>
      </c>
      <c r="T136" s="246">
        <f>S136*H136</f>
        <v>0</v>
      </c>
      <c r="AR136" s="24" t="s">
        <v>230</v>
      </c>
      <c r="AT136" s="24" t="s">
        <v>202</v>
      </c>
      <c r="AU136" s="24" t="s">
        <v>74</v>
      </c>
      <c r="AY136" s="24" t="s">
        <v>200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24" t="s">
        <v>81</v>
      </c>
      <c r="BK136" s="247">
        <f>ROUND(I136*H136,2)</f>
        <v>0</v>
      </c>
      <c r="BL136" s="24" t="s">
        <v>230</v>
      </c>
      <c r="BM136" s="24" t="s">
        <v>372</v>
      </c>
    </row>
    <row r="137" s="1" customFormat="1" ht="25.5" customHeight="1">
      <c r="B137" s="46"/>
      <c r="C137" s="236" t="s">
        <v>81</v>
      </c>
      <c r="D137" s="236" t="s">
        <v>202</v>
      </c>
      <c r="E137" s="237" t="s">
        <v>652</v>
      </c>
      <c r="F137" s="238" t="s">
        <v>653</v>
      </c>
      <c r="G137" s="239" t="s">
        <v>569</v>
      </c>
      <c r="H137" s="286"/>
      <c r="I137" s="241"/>
      <c r="J137" s="242">
        <f>ROUND(I137*H137,2)</f>
        <v>0</v>
      </c>
      <c r="K137" s="238" t="s">
        <v>556</v>
      </c>
      <c r="L137" s="72"/>
      <c r="M137" s="243" t="s">
        <v>21</v>
      </c>
      <c r="N137" s="244" t="s">
        <v>45</v>
      </c>
      <c r="O137" s="47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AR137" s="24" t="s">
        <v>230</v>
      </c>
      <c r="AT137" s="24" t="s">
        <v>202</v>
      </c>
      <c r="AU137" s="24" t="s">
        <v>74</v>
      </c>
      <c r="AY137" s="24" t="s">
        <v>200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24" t="s">
        <v>81</v>
      </c>
      <c r="BK137" s="247">
        <f>ROUND(I137*H137,2)</f>
        <v>0</v>
      </c>
      <c r="BL137" s="24" t="s">
        <v>230</v>
      </c>
      <c r="BM137" s="24" t="s">
        <v>377</v>
      </c>
    </row>
    <row r="138" s="1" customFormat="1" ht="25.5" customHeight="1">
      <c r="B138" s="46"/>
      <c r="C138" s="236" t="s">
        <v>83</v>
      </c>
      <c r="D138" s="236" t="s">
        <v>202</v>
      </c>
      <c r="E138" s="237" t="s">
        <v>654</v>
      </c>
      <c r="F138" s="238" t="s">
        <v>655</v>
      </c>
      <c r="G138" s="239" t="s">
        <v>569</v>
      </c>
      <c r="H138" s="286"/>
      <c r="I138" s="241"/>
      <c r="J138" s="242">
        <f>ROUND(I138*H138,2)</f>
        <v>0</v>
      </c>
      <c r="K138" s="238" t="s">
        <v>556</v>
      </c>
      <c r="L138" s="72"/>
      <c r="M138" s="243" t="s">
        <v>21</v>
      </c>
      <c r="N138" s="244" t="s">
        <v>45</v>
      </c>
      <c r="O138" s="47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AR138" s="24" t="s">
        <v>230</v>
      </c>
      <c r="AT138" s="24" t="s">
        <v>202</v>
      </c>
      <c r="AU138" s="24" t="s">
        <v>74</v>
      </c>
      <c r="AY138" s="24" t="s">
        <v>200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24" t="s">
        <v>81</v>
      </c>
      <c r="BK138" s="247">
        <f>ROUND(I138*H138,2)</f>
        <v>0</v>
      </c>
      <c r="BL138" s="24" t="s">
        <v>230</v>
      </c>
      <c r="BM138" s="24" t="s">
        <v>378</v>
      </c>
    </row>
    <row r="139" s="1" customFormat="1" ht="25.5" customHeight="1">
      <c r="B139" s="46"/>
      <c r="C139" s="236" t="s">
        <v>94</v>
      </c>
      <c r="D139" s="236" t="s">
        <v>202</v>
      </c>
      <c r="E139" s="237" t="s">
        <v>656</v>
      </c>
      <c r="F139" s="238" t="s">
        <v>657</v>
      </c>
      <c r="G139" s="239" t="s">
        <v>569</v>
      </c>
      <c r="H139" s="286"/>
      <c r="I139" s="241"/>
      <c r="J139" s="242">
        <f>ROUND(I139*H139,2)</f>
        <v>0</v>
      </c>
      <c r="K139" s="238" t="s">
        <v>556</v>
      </c>
      <c r="L139" s="72"/>
      <c r="M139" s="243" t="s">
        <v>21</v>
      </c>
      <c r="N139" s="244" t="s">
        <v>45</v>
      </c>
      <c r="O139" s="47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AR139" s="24" t="s">
        <v>230</v>
      </c>
      <c r="AT139" s="24" t="s">
        <v>202</v>
      </c>
      <c r="AU139" s="24" t="s">
        <v>74</v>
      </c>
      <c r="AY139" s="24" t="s">
        <v>200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24" t="s">
        <v>81</v>
      </c>
      <c r="BK139" s="247">
        <f>ROUND(I139*H139,2)</f>
        <v>0</v>
      </c>
      <c r="BL139" s="24" t="s">
        <v>230</v>
      </c>
      <c r="BM139" s="24" t="s">
        <v>382</v>
      </c>
    </row>
    <row r="140" s="1" customFormat="1" ht="25.5" customHeight="1">
      <c r="B140" s="46"/>
      <c r="C140" s="236" t="s">
        <v>207</v>
      </c>
      <c r="D140" s="236" t="s">
        <v>202</v>
      </c>
      <c r="E140" s="237" t="s">
        <v>658</v>
      </c>
      <c r="F140" s="238" t="s">
        <v>659</v>
      </c>
      <c r="G140" s="239" t="s">
        <v>569</v>
      </c>
      <c r="H140" s="286"/>
      <c r="I140" s="241"/>
      <c r="J140" s="242">
        <f>ROUND(I140*H140,2)</f>
        <v>0</v>
      </c>
      <c r="K140" s="238" t="s">
        <v>556</v>
      </c>
      <c r="L140" s="72"/>
      <c r="M140" s="243" t="s">
        <v>21</v>
      </c>
      <c r="N140" s="244" t="s">
        <v>45</v>
      </c>
      <c r="O140" s="47"/>
      <c r="P140" s="245">
        <f>O140*H140</f>
        <v>0</v>
      </c>
      <c r="Q140" s="245">
        <v>0</v>
      </c>
      <c r="R140" s="245">
        <f>Q140*H140</f>
        <v>0</v>
      </c>
      <c r="S140" s="245">
        <v>0</v>
      </c>
      <c r="T140" s="246">
        <f>S140*H140</f>
        <v>0</v>
      </c>
      <c r="AR140" s="24" t="s">
        <v>230</v>
      </c>
      <c r="AT140" s="24" t="s">
        <v>202</v>
      </c>
      <c r="AU140" s="24" t="s">
        <v>74</v>
      </c>
      <c r="AY140" s="24" t="s">
        <v>200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24" t="s">
        <v>81</v>
      </c>
      <c r="BK140" s="247">
        <f>ROUND(I140*H140,2)</f>
        <v>0</v>
      </c>
      <c r="BL140" s="24" t="s">
        <v>230</v>
      </c>
      <c r="BM140" s="24" t="s">
        <v>386</v>
      </c>
    </row>
    <row r="141" s="1" customFormat="1" ht="25.5" customHeight="1">
      <c r="B141" s="46"/>
      <c r="C141" s="236" t="s">
        <v>217</v>
      </c>
      <c r="D141" s="236" t="s">
        <v>202</v>
      </c>
      <c r="E141" s="237" t="s">
        <v>660</v>
      </c>
      <c r="F141" s="238" t="s">
        <v>661</v>
      </c>
      <c r="G141" s="239" t="s">
        <v>569</v>
      </c>
      <c r="H141" s="286"/>
      <c r="I141" s="241"/>
      <c r="J141" s="242">
        <f>ROUND(I141*H141,2)</f>
        <v>0</v>
      </c>
      <c r="K141" s="238" t="s">
        <v>556</v>
      </c>
      <c r="L141" s="72"/>
      <c r="M141" s="243" t="s">
        <v>21</v>
      </c>
      <c r="N141" s="244" t="s">
        <v>45</v>
      </c>
      <c r="O141" s="47"/>
      <c r="P141" s="245">
        <f>O141*H141</f>
        <v>0</v>
      </c>
      <c r="Q141" s="245">
        <v>0</v>
      </c>
      <c r="R141" s="245">
        <f>Q141*H141</f>
        <v>0</v>
      </c>
      <c r="S141" s="245">
        <v>0</v>
      </c>
      <c r="T141" s="246">
        <f>S141*H141</f>
        <v>0</v>
      </c>
      <c r="AR141" s="24" t="s">
        <v>230</v>
      </c>
      <c r="AT141" s="24" t="s">
        <v>202</v>
      </c>
      <c r="AU141" s="24" t="s">
        <v>74</v>
      </c>
      <c r="AY141" s="24" t="s">
        <v>200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24" t="s">
        <v>81</v>
      </c>
      <c r="BK141" s="247">
        <f>ROUND(I141*H141,2)</f>
        <v>0</v>
      </c>
      <c r="BL141" s="24" t="s">
        <v>230</v>
      </c>
      <c r="BM141" s="24" t="s">
        <v>390</v>
      </c>
    </row>
    <row r="142" s="1" customFormat="1" ht="25.5" customHeight="1">
      <c r="B142" s="46"/>
      <c r="C142" s="236" t="s">
        <v>81</v>
      </c>
      <c r="D142" s="236" t="s">
        <v>202</v>
      </c>
      <c r="E142" s="237" t="s">
        <v>662</v>
      </c>
      <c r="F142" s="238" t="s">
        <v>663</v>
      </c>
      <c r="G142" s="239" t="s">
        <v>569</v>
      </c>
      <c r="H142" s="286"/>
      <c r="I142" s="241"/>
      <c r="J142" s="242">
        <f>ROUND(I142*H142,2)</f>
        <v>0</v>
      </c>
      <c r="K142" s="238" t="s">
        <v>556</v>
      </c>
      <c r="L142" s="72"/>
      <c r="M142" s="243" t="s">
        <v>21</v>
      </c>
      <c r="N142" s="244" t="s">
        <v>45</v>
      </c>
      <c r="O142" s="47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AR142" s="24" t="s">
        <v>230</v>
      </c>
      <c r="AT142" s="24" t="s">
        <v>202</v>
      </c>
      <c r="AU142" s="24" t="s">
        <v>74</v>
      </c>
      <c r="AY142" s="24" t="s">
        <v>200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24" t="s">
        <v>81</v>
      </c>
      <c r="BK142" s="247">
        <f>ROUND(I142*H142,2)</f>
        <v>0</v>
      </c>
      <c r="BL142" s="24" t="s">
        <v>230</v>
      </c>
      <c r="BM142" s="24" t="s">
        <v>393</v>
      </c>
    </row>
    <row r="143" s="1" customFormat="1" ht="25.5" customHeight="1">
      <c r="B143" s="46"/>
      <c r="C143" s="236" t="s">
        <v>83</v>
      </c>
      <c r="D143" s="236" t="s">
        <v>202</v>
      </c>
      <c r="E143" s="237" t="s">
        <v>664</v>
      </c>
      <c r="F143" s="238" t="s">
        <v>665</v>
      </c>
      <c r="G143" s="239" t="s">
        <v>569</v>
      </c>
      <c r="H143" s="286"/>
      <c r="I143" s="241"/>
      <c r="J143" s="242">
        <f>ROUND(I143*H143,2)</f>
        <v>0</v>
      </c>
      <c r="K143" s="238" t="s">
        <v>556</v>
      </c>
      <c r="L143" s="72"/>
      <c r="M143" s="243" t="s">
        <v>21</v>
      </c>
      <c r="N143" s="244" t="s">
        <v>45</v>
      </c>
      <c r="O143" s="47"/>
      <c r="P143" s="245">
        <f>O143*H143</f>
        <v>0</v>
      </c>
      <c r="Q143" s="245">
        <v>0</v>
      </c>
      <c r="R143" s="245">
        <f>Q143*H143</f>
        <v>0</v>
      </c>
      <c r="S143" s="245">
        <v>0</v>
      </c>
      <c r="T143" s="246">
        <f>S143*H143</f>
        <v>0</v>
      </c>
      <c r="AR143" s="24" t="s">
        <v>230</v>
      </c>
      <c r="AT143" s="24" t="s">
        <v>202</v>
      </c>
      <c r="AU143" s="24" t="s">
        <v>74</v>
      </c>
      <c r="AY143" s="24" t="s">
        <v>200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24" t="s">
        <v>81</v>
      </c>
      <c r="BK143" s="247">
        <f>ROUND(I143*H143,2)</f>
        <v>0</v>
      </c>
      <c r="BL143" s="24" t="s">
        <v>230</v>
      </c>
      <c r="BM143" s="24" t="s">
        <v>399</v>
      </c>
    </row>
    <row r="144" s="1" customFormat="1" ht="25.5" customHeight="1">
      <c r="B144" s="46"/>
      <c r="C144" s="236" t="s">
        <v>94</v>
      </c>
      <c r="D144" s="236" t="s">
        <v>202</v>
      </c>
      <c r="E144" s="237" t="s">
        <v>666</v>
      </c>
      <c r="F144" s="238" t="s">
        <v>667</v>
      </c>
      <c r="G144" s="239" t="s">
        <v>569</v>
      </c>
      <c r="H144" s="286"/>
      <c r="I144" s="241"/>
      <c r="J144" s="242">
        <f>ROUND(I144*H144,2)</f>
        <v>0</v>
      </c>
      <c r="K144" s="238" t="s">
        <v>556</v>
      </c>
      <c r="L144" s="72"/>
      <c r="M144" s="243" t="s">
        <v>21</v>
      </c>
      <c r="N144" s="244" t="s">
        <v>45</v>
      </c>
      <c r="O144" s="47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AR144" s="24" t="s">
        <v>230</v>
      </c>
      <c r="AT144" s="24" t="s">
        <v>202</v>
      </c>
      <c r="AU144" s="24" t="s">
        <v>74</v>
      </c>
      <c r="AY144" s="24" t="s">
        <v>200</v>
      </c>
      <c r="BE144" s="247">
        <f>IF(N144="základní",J144,0)</f>
        <v>0</v>
      </c>
      <c r="BF144" s="247">
        <f>IF(N144="snížená",J144,0)</f>
        <v>0</v>
      </c>
      <c r="BG144" s="247">
        <f>IF(N144="zákl. přenesená",J144,0)</f>
        <v>0</v>
      </c>
      <c r="BH144" s="247">
        <f>IF(N144="sníž. přenesená",J144,0)</f>
        <v>0</v>
      </c>
      <c r="BI144" s="247">
        <f>IF(N144="nulová",J144,0)</f>
        <v>0</v>
      </c>
      <c r="BJ144" s="24" t="s">
        <v>81</v>
      </c>
      <c r="BK144" s="247">
        <f>ROUND(I144*H144,2)</f>
        <v>0</v>
      </c>
      <c r="BL144" s="24" t="s">
        <v>230</v>
      </c>
      <c r="BM144" s="24" t="s">
        <v>402</v>
      </c>
    </row>
    <row r="145" s="1" customFormat="1" ht="25.5" customHeight="1">
      <c r="B145" s="46"/>
      <c r="C145" s="236" t="s">
        <v>207</v>
      </c>
      <c r="D145" s="236" t="s">
        <v>202</v>
      </c>
      <c r="E145" s="237" t="s">
        <v>668</v>
      </c>
      <c r="F145" s="238" t="s">
        <v>669</v>
      </c>
      <c r="G145" s="239" t="s">
        <v>569</v>
      </c>
      <c r="H145" s="286"/>
      <c r="I145" s="241"/>
      <c r="J145" s="242">
        <f>ROUND(I145*H145,2)</f>
        <v>0</v>
      </c>
      <c r="K145" s="238" t="s">
        <v>556</v>
      </c>
      <c r="L145" s="72"/>
      <c r="M145" s="243" t="s">
        <v>21</v>
      </c>
      <c r="N145" s="244" t="s">
        <v>45</v>
      </c>
      <c r="O145" s="47"/>
      <c r="P145" s="245">
        <f>O145*H145</f>
        <v>0</v>
      </c>
      <c r="Q145" s="245">
        <v>0</v>
      </c>
      <c r="R145" s="245">
        <f>Q145*H145</f>
        <v>0</v>
      </c>
      <c r="S145" s="245">
        <v>0</v>
      </c>
      <c r="T145" s="246">
        <f>S145*H145</f>
        <v>0</v>
      </c>
      <c r="AR145" s="24" t="s">
        <v>230</v>
      </c>
      <c r="AT145" s="24" t="s">
        <v>202</v>
      </c>
      <c r="AU145" s="24" t="s">
        <v>74</v>
      </c>
      <c r="AY145" s="24" t="s">
        <v>200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24" t="s">
        <v>81</v>
      </c>
      <c r="BK145" s="247">
        <f>ROUND(I145*H145,2)</f>
        <v>0</v>
      </c>
      <c r="BL145" s="24" t="s">
        <v>230</v>
      </c>
      <c r="BM145" s="24" t="s">
        <v>406</v>
      </c>
    </row>
    <row r="146" s="1" customFormat="1" ht="25.5" customHeight="1">
      <c r="B146" s="46"/>
      <c r="C146" s="236" t="s">
        <v>217</v>
      </c>
      <c r="D146" s="236" t="s">
        <v>202</v>
      </c>
      <c r="E146" s="237" t="s">
        <v>670</v>
      </c>
      <c r="F146" s="238" t="s">
        <v>671</v>
      </c>
      <c r="G146" s="239" t="s">
        <v>569</v>
      </c>
      <c r="H146" s="286"/>
      <c r="I146" s="241"/>
      <c r="J146" s="242">
        <f>ROUND(I146*H146,2)</f>
        <v>0</v>
      </c>
      <c r="K146" s="238" t="s">
        <v>556</v>
      </c>
      <c r="L146" s="72"/>
      <c r="M146" s="243" t="s">
        <v>21</v>
      </c>
      <c r="N146" s="244" t="s">
        <v>45</v>
      </c>
      <c r="O146" s="47"/>
      <c r="P146" s="245">
        <f>O146*H146</f>
        <v>0</v>
      </c>
      <c r="Q146" s="245">
        <v>0</v>
      </c>
      <c r="R146" s="245">
        <f>Q146*H146</f>
        <v>0</v>
      </c>
      <c r="S146" s="245">
        <v>0</v>
      </c>
      <c r="T146" s="246">
        <f>S146*H146</f>
        <v>0</v>
      </c>
      <c r="AR146" s="24" t="s">
        <v>230</v>
      </c>
      <c r="AT146" s="24" t="s">
        <v>202</v>
      </c>
      <c r="AU146" s="24" t="s">
        <v>74</v>
      </c>
      <c r="AY146" s="24" t="s">
        <v>200</v>
      </c>
      <c r="BE146" s="247">
        <f>IF(N146="základní",J146,0)</f>
        <v>0</v>
      </c>
      <c r="BF146" s="247">
        <f>IF(N146="snížená",J146,0)</f>
        <v>0</v>
      </c>
      <c r="BG146" s="247">
        <f>IF(N146="zákl. přenesená",J146,0)</f>
        <v>0</v>
      </c>
      <c r="BH146" s="247">
        <f>IF(N146="sníž. přenesená",J146,0)</f>
        <v>0</v>
      </c>
      <c r="BI146" s="247">
        <f>IF(N146="nulová",J146,0)</f>
        <v>0</v>
      </c>
      <c r="BJ146" s="24" t="s">
        <v>81</v>
      </c>
      <c r="BK146" s="247">
        <f>ROUND(I146*H146,2)</f>
        <v>0</v>
      </c>
      <c r="BL146" s="24" t="s">
        <v>230</v>
      </c>
      <c r="BM146" s="24" t="s">
        <v>409</v>
      </c>
    </row>
    <row r="147" s="1" customFormat="1" ht="25.5" customHeight="1">
      <c r="B147" s="46"/>
      <c r="C147" s="236" t="s">
        <v>81</v>
      </c>
      <c r="D147" s="236" t="s">
        <v>202</v>
      </c>
      <c r="E147" s="237" t="s">
        <v>672</v>
      </c>
      <c r="F147" s="238" t="s">
        <v>673</v>
      </c>
      <c r="G147" s="239" t="s">
        <v>471</v>
      </c>
      <c r="H147" s="240">
        <v>1</v>
      </c>
      <c r="I147" s="241"/>
      <c r="J147" s="242">
        <f>ROUND(I147*H147,2)</f>
        <v>0</v>
      </c>
      <c r="K147" s="238" t="s">
        <v>556</v>
      </c>
      <c r="L147" s="72"/>
      <c r="M147" s="243" t="s">
        <v>21</v>
      </c>
      <c r="N147" s="244" t="s">
        <v>45</v>
      </c>
      <c r="O147" s="47"/>
      <c r="P147" s="245">
        <f>O147*H147</f>
        <v>0</v>
      </c>
      <c r="Q147" s="245">
        <v>0</v>
      </c>
      <c r="R147" s="245">
        <f>Q147*H147</f>
        <v>0</v>
      </c>
      <c r="S147" s="245">
        <v>0</v>
      </c>
      <c r="T147" s="246">
        <f>S147*H147</f>
        <v>0</v>
      </c>
      <c r="AR147" s="24" t="s">
        <v>230</v>
      </c>
      <c r="AT147" s="24" t="s">
        <v>202</v>
      </c>
      <c r="AU147" s="24" t="s">
        <v>74</v>
      </c>
      <c r="AY147" s="24" t="s">
        <v>200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24" t="s">
        <v>81</v>
      </c>
      <c r="BK147" s="247">
        <f>ROUND(I147*H147,2)</f>
        <v>0</v>
      </c>
      <c r="BL147" s="24" t="s">
        <v>230</v>
      </c>
      <c r="BM147" s="24" t="s">
        <v>415</v>
      </c>
    </row>
    <row r="148" s="1" customFormat="1" ht="25.5" customHeight="1">
      <c r="B148" s="46"/>
      <c r="C148" s="236" t="s">
        <v>83</v>
      </c>
      <c r="D148" s="236" t="s">
        <v>202</v>
      </c>
      <c r="E148" s="237" t="s">
        <v>674</v>
      </c>
      <c r="F148" s="238" t="s">
        <v>675</v>
      </c>
      <c r="G148" s="239" t="s">
        <v>471</v>
      </c>
      <c r="H148" s="240">
        <v>1</v>
      </c>
      <c r="I148" s="241"/>
      <c r="J148" s="242">
        <f>ROUND(I148*H148,2)</f>
        <v>0</v>
      </c>
      <c r="K148" s="238" t="s">
        <v>556</v>
      </c>
      <c r="L148" s="72"/>
      <c r="M148" s="243" t="s">
        <v>21</v>
      </c>
      <c r="N148" s="244" t="s">
        <v>45</v>
      </c>
      <c r="O148" s="47"/>
      <c r="P148" s="245">
        <f>O148*H148</f>
        <v>0</v>
      </c>
      <c r="Q148" s="245">
        <v>0</v>
      </c>
      <c r="R148" s="245">
        <f>Q148*H148</f>
        <v>0</v>
      </c>
      <c r="S148" s="245">
        <v>0</v>
      </c>
      <c r="T148" s="246">
        <f>S148*H148</f>
        <v>0</v>
      </c>
      <c r="AR148" s="24" t="s">
        <v>230</v>
      </c>
      <c r="AT148" s="24" t="s">
        <v>202</v>
      </c>
      <c r="AU148" s="24" t="s">
        <v>74</v>
      </c>
      <c r="AY148" s="24" t="s">
        <v>200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24" t="s">
        <v>81</v>
      </c>
      <c r="BK148" s="247">
        <f>ROUND(I148*H148,2)</f>
        <v>0</v>
      </c>
      <c r="BL148" s="24" t="s">
        <v>230</v>
      </c>
      <c r="BM148" s="24" t="s">
        <v>419</v>
      </c>
    </row>
    <row r="149" s="1" customFormat="1" ht="25.5" customHeight="1">
      <c r="B149" s="46"/>
      <c r="C149" s="236" t="s">
        <v>94</v>
      </c>
      <c r="D149" s="236" t="s">
        <v>202</v>
      </c>
      <c r="E149" s="237" t="s">
        <v>676</v>
      </c>
      <c r="F149" s="238" t="s">
        <v>677</v>
      </c>
      <c r="G149" s="239" t="s">
        <v>471</v>
      </c>
      <c r="H149" s="240">
        <v>1</v>
      </c>
      <c r="I149" s="241"/>
      <c r="J149" s="242">
        <f>ROUND(I149*H149,2)</f>
        <v>0</v>
      </c>
      <c r="K149" s="238" t="s">
        <v>556</v>
      </c>
      <c r="L149" s="72"/>
      <c r="M149" s="243" t="s">
        <v>21</v>
      </c>
      <c r="N149" s="244" t="s">
        <v>45</v>
      </c>
      <c r="O149" s="47"/>
      <c r="P149" s="245">
        <f>O149*H149</f>
        <v>0</v>
      </c>
      <c r="Q149" s="245">
        <v>0</v>
      </c>
      <c r="R149" s="245">
        <f>Q149*H149</f>
        <v>0</v>
      </c>
      <c r="S149" s="245">
        <v>0</v>
      </c>
      <c r="T149" s="246">
        <f>S149*H149</f>
        <v>0</v>
      </c>
      <c r="AR149" s="24" t="s">
        <v>230</v>
      </c>
      <c r="AT149" s="24" t="s">
        <v>202</v>
      </c>
      <c r="AU149" s="24" t="s">
        <v>74</v>
      </c>
      <c r="AY149" s="24" t="s">
        <v>200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24" t="s">
        <v>81</v>
      </c>
      <c r="BK149" s="247">
        <f>ROUND(I149*H149,2)</f>
        <v>0</v>
      </c>
      <c r="BL149" s="24" t="s">
        <v>230</v>
      </c>
      <c r="BM149" s="24" t="s">
        <v>423</v>
      </c>
    </row>
    <row r="150" s="1" customFormat="1" ht="25.5" customHeight="1">
      <c r="B150" s="46"/>
      <c r="C150" s="236" t="s">
        <v>207</v>
      </c>
      <c r="D150" s="236" t="s">
        <v>202</v>
      </c>
      <c r="E150" s="237" t="s">
        <v>678</v>
      </c>
      <c r="F150" s="238" t="s">
        <v>679</v>
      </c>
      <c r="G150" s="239" t="s">
        <v>471</v>
      </c>
      <c r="H150" s="240">
        <v>1</v>
      </c>
      <c r="I150" s="241"/>
      <c r="J150" s="242">
        <f>ROUND(I150*H150,2)</f>
        <v>0</v>
      </c>
      <c r="K150" s="238" t="s">
        <v>556</v>
      </c>
      <c r="L150" s="72"/>
      <c r="M150" s="243" t="s">
        <v>21</v>
      </c>
      <c r="N150" s="244" t="s">
        <v>45</v>
      </c>
      <c r="O150" s="47"/>
      <c r="P150" s="245">
        <f>O150*H150</f>
        <v>0</v>
      </c>
      <c r="Q150" s="245">
        <v>0</v>
      </c>
      <c r="R150" s="245">
        <f>Q150*H150</f>
        <v>0</v>
      </c>
      <c r="S150" s="245">
        <v>0</v>
      </c>
      <c r="T150" s="246">
        <f>S150*H150</f>
        <v>0</v>
      </c>
      <c r="AR150" s="24" t="s">
        <v>230</v>
      </c>
      <c r="AT150" s="24" t="s">
        <v>202</v>
      </c>
      <c r="AU150" s="24" t="s">
        <v>74</v>
      </c>
      <c r="AY150" s="24" t="s">
        <v>200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24" t="s">
        <v>81</v>
      </c>
      <c r="BK150" s="247">
        <f>ROUND(I150*H150,2)</f>
        <v>0</v>
      </c>
      <c r="BL150" s="24" t="s">
        <v>230</v>
      </c>
      <c r="BM150" s="24" t="s">
        <v>427</v>
      </c>
    </row>
    <row r="151" s="1" customFormat="1" ht="25.5" customHeight="1">
      <c r="B151" s="46"/>
      <c r="C151" s="236" t="s">
        <v>217</v>
      </c>
      <c r="D151" s="236" t="s">
        <v>202</v>
      </c>
      <c r="E151" s="237" t="s">
        <v>680</v>
      </c>
      <c r="F151" s="238" t="s">
        <v>681</v>
      </c>
      <c r="G151" s="239" t="s">
        <v>471</v>
      </c>
      <c r="H151" s="240">
        <v>1</v>
      </c>
      <c r="I151" s="241"/>
      <c r="J151" s="242">
        <f>ROUND(I151*H151,2)</f>
        <v>0</v>
      </c>
      <c r="K151" s="238" t="s">
        <v>556</v>
      </c>
      <c r="L151" s="72"/>
      <c r="M151" s="243" t="s">
        <v>21</v>
      </c>
      <c r="N151" s="244" t="s">
        <v>45</v>
      </c>
      <c r="O151" s="47"/>
      <c r="P151" s="245">
        <f>O151*H151</f>
        <v>0</v>
      </c>
      <c r="Q151" s="245">
        <v>0</v>
      </c>
      <c r="R151" s="245">
        <f>Q151*H151</f>
        <v>0</v>
      </c>
      <c r="S151" s="245">
        <v>0</v>
      </c>
      <c r="T151" s="246">
        <f>S151*H151</f>
        <v>0</v>
      </c>
      <c r="AR151" s="24" t="s">
        <v>230</v>
      </c>
      <c r="AT151" s="24" t="s">
        <v>202</v>
      </c>
      <c r="AU151" s="24" t="s">
        <v>74</v>
      </c>
      <c r="AY151" s="24" t="s">
        <v>200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24" t="s">
        <v>81</v>
      </c>
      <c r="BK151" s="247">
        <f>ROUND(I151*H151,2)</f>
        <v>0</v>
      </c>
      <c r="BL151" s="24" t="s">
        <v>230</v>
      </c>
      <c r="BM151" s="24" t="s">
        <v>429</v>
      </c>
    </row>
    <row r="152" s="1" customFormat="1" ht="25.5" customHeight="1">
      <c r="B152" s="46"/>
      <c r="C152" s="236" t="s">
        <v>213</v>
      </c>
      <c r="D152" s="236" t="s">
        <v>202</v>
      </c>
      <c r="E152" s="237" t="s">
        <v>682</v>
      </c>
      <c r="F152" s="238" t="s">
        <v>683</v>
      </c>
      <c r="G152" s="239" t="s">
        <v>471</v>
      </c>
      <c r="H152" s="240">
        <v>1</v>
      </c>
      <c r="I152" s="241"/>
      <c r="J152" s="242">
        <f>ROUND(I152*H152,2)</f>
        <v>0</v>
      </c>
      <c r="K152" s="238" t="s">
        <v>556</v>
      </c>
      <c r="L152" s="72"/>
      <c r="M152" s="243" t="s">
        <v>21</v>
      </c>
      <c r="N152" s="244" t="s">
        <v>45</v>
      </c>
      <c r="O152" s="47"/>
      <c r="P152" s="245">
        <f>O152*H152</f>
        <v>0</v>
      </c>
      <c r="Q152" s="245">
        <v>0</v>
      </c>
      <c r="R152" s="245">
        <f>Q152*H152</f>
        <v>0</v>
      </c>
      <c r="S152" s="245">
        <v>0</v>
      </c>
      <c r="T152" s="246">
        <f>S152*H152</f>
        <v>0</v>
      </c>
      <c r="AR152" s="24" t="s">
        <v>230</v>
      </c>
      <c r="AT152" s="24" t="s">
        <v>202</v>
      </c>
      <c r="AU152" s="24" t="s">
        <v>74</v>
      </c>
      <c r="AY152" s="24" t="s">
        <v>200</v>
      </c>
      <c r="BE152" s="247">
        <f>IF(N152="základní",J152,0)</f>
        <v>0</v>
      </c>
      <c r="BF152" s="247">
        <f>IF(N152="snížená",J152,0)</f>
        <v>0</v>
      </c>
      <c r="BG152" s="247">
        <f>IF(N152="zákl. přenesená",J152,0)</f>
        <v>0</v>
      </c>
      <c r="BH152" s="247">
        <f>IF(N152="sníž. přenesená",J152,0)</f>
        <v>0</v>
      </c>
      <c r="BI152" s="247">
        <f>IF(N152="nulová",J152,0)</f>
        <v>0</v>
      </c>
      <c r="BJ152" s="24" t="s">
        <v>81</v>
      </c>
      <c r="BK152" s="247">
        <f>ROUND(I152*H152,2)</f>
        <v>0</v>
      </c>
      <c r="BL152" s="24" t="s">
        <v>230</v>
      </c>
      <c r="BM152" s="24" t="s">
        <v>430</v>
      </c>
    </row>
    <row r="153" s="1" customFormat="1" ht="25.5" customHeight="1">
      <c r="B153" s="46"/>
      <c r="C153" s="236" t="s">
        <v>224</v>
      </c>
      <c r="D153" s="236" t="s">
        <v>202</v>
      </c>
      <c r="E153" s="237" t="s">
        <v>684</v>
      </c>
      <c r="F153" s="238" t="s">
        <v>685</v>
      </c>
      <c r="G153" s="239" t="s">
        <v>471</v>
      </c>
      <c r="H153" s="240">
        <v>1</v>
      </c>
      <c r="I153" s="241"/>
      <c r="J153" s="242">
        <f>ROUND(I153*H153,2)</f>
        <v>0</v>
      </c>
      <c r="K153" s="238" t="s">
        <v>556</v>
      </c>
      <c r="L153" s="72"/>
      <c r="M153" s="243" t="s">
        <v>21</v>
      </c>
      <c r="N153" s="244" t="s">
        <v>45</v>
      </c>
      <c r="O153" s="47"/>
      <c r="P153" s="245">
        <f>O153*H153</f>
        <v>0</v>
      </c>
      <c r="Q153" s="245">
        <v>0</v>
      </c>
      <c r="R153" s="245">
        <f>Q153*H153</f>
        <v>0</v>
      </c>
      <c r="S153" s="245">
        <v>0</v>
      </c>
      <c r="T153" s="246">
        <f>S153*H153</f>
        <v>0</v>
      </c>
      <c r="AR153" s="24" t="s">
        <v>230</v>
      </c>
      <c r="AT153" s="24" t="s">
        <v>202</v>
      </c>
      <c r="AU153" s="24" t="s">
        <v>74</v>
      </c>
      <c r="AY153" s="24" t="s">
        <v>200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24" t="s">
        <v>81</v>
      </c>
      <c r="BK153" s="247">
        <f>ROUND(I153*H153,2)</f>
        <v>0</v>
      </c>
      <c r="BL153" s="24" t="s">
        <v>230</v>
      </c>
      <c r="BM153" s="24" t="s">
        <v>435</v>
      </c>
    </row>
    <row r="154" s="1" customFormat="1" ht="25.5" customHeight="1">
      <c r="B154" s="46"/>
      <c r="C154" s="236" t="s">
        <v>216</v>
      </c>
      <c r="D154" s="236" t="s">
        <v>202</v>
      </c>
      <c r="E154" s="237" t="s">
        <v>686</v>
      </c>
      <c r="F154" s="238" t="s">
        <v>687</v>
      </c>
      <c r="G154" s="239" t="s">
        <v>471</v>
      </c>
      <c r="H154" s="240">
        <v>1</v>
      </c>
      <c r="I154" s="241"/>
      <c r="J154" s="242">
        <f>ROUND(I154*H154,2)</f>
        <v>0</v>
      </c>
      <c r="K154" s="238" t="s">
        <v>556</v>
      </c>
      <c r="L154" s="72"/>
      <c r="M154" s="243" t="s">
        <v>21</v>
      </c>
      <c r="N154" s="244" t="s">
        <v>45</v>
      </c>
      <c r="O154" s="47"/>
      <c r="P154" s="245">
        <f>O154*H154</f>
        <v>0</v>
      </c>
      <c r="Q154" s="245">
        <v>0</v>
      </c>
      <c r="R154" s="245">
        <f>Q154*H154</f>
        <v>0</v>
      </c>
      <c r="S154" s="245">
        <v>0</v>
      </c>
      <c r="T154" s="246">
        <f>S154*H154</f>
        <v>0</v>
      </c>
      <c r="AR154" s="24" t="s">
        <v>230</v>
      </c>
      <c r="AT154" s="24" t="s">
        <v>202</v>
      </c>
      <c r="AU154" s="24" t="s">
        <v>74</v>
      </c>
      <c r="AY154" s="24" t="s">
        <v>200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24" t="s">
        <v>81</v>
      </c>
      <c r="BK154" s="247">
        <f>ROUND(I154*H154,2)</f>
        <v>0</v>
      </c>
      <c r="BL154" s="24" t="s">
        <v>230</v>
      </c>
      <c r="BM154" s="24" t="s">
        <v>439</v>
      </c>
    </row>
    <row r="155" s="1" customFormat="1" ht="25.5" customHeight="1">
      <c r="B155" s="46"/>
      <c r="C155" s="236" t="s">
        <v>231</v>
      </c>
      <c r="D155" s="236" t="s">
        <v>202</v>
      </c>
      <c r="E155" s="237" t="s">
        <v>688</v>
      </c>
      <c r="F155" s="238" t="s">
        <v>689</v>
      </c>
      <c r="G155" s="239" t="s">
        <v>471</v>
      </c>
      <c r="H155" s="240">
        <v>1</v>
      </c>
      <c r="I155" s="241"/>
      <c r="J155" s="242">
        <f>ROUND(I155*H155,2)</f>
        <v>0</v>
      </c>
      <c r="K155" s="238" t="s">
        <v>556</v>
      </c>
      <c r="L155" s="72"/>
      <c r="M155" s="243" t="s">
        <v>21</v>
      </c>
      <c r="N155" s="244" t="s">
        <v>45</v>
      </c>
      <c r="O155" s="47"/>
      <c r="P155" s="245">
        <f>O155*H155</f>
        <v>0</v>
      </c>
      <c r="Q155" s="245">
        <v>0</v>
      </c>
      <c r="R155" s="245">
        <f>Q155*H155</f>
        <v>0</v>
      </c>
      <c r="S155" s="245">
        <v>0</v>
      </c>
      <c r="T155" s="246">
        <f>S155*H155</f>
        <v>0</v>
      </c>
      <c r="AR155" s="24" t="s">
        <v>230</v>
      </c>
      <c r="AT155" s="24" t="s">
        <v>202</v>
      </c>
      <c r="AU155" s="24" t="s">
        <v>74</v>
      </c>
      <c r="AY155" s="24" t="s">
        <v>200</v>
      </c>
      <c r="BE155" s="247">
        <f>IF(N155="základní",J155,0)</f>
        <v>0</v>
      </c>
      <c r="BF155" s="247">
        <f>IF(N155="snížená",J155,0)</f>
        <v>0</v>
      </c>
      <c r="BG155" s="247">
        <f>IF(N155="zákl. přenesená",J155,0)</f>
        <v>0</v>
      </c>
      <c r="BH155" s="247">
        <f>IF(N155="sníž. přenesená",J155,0)</f>
        <v>0</v>
      </c>
      <c r="BI155" s="247">
        <f>IF(N155="nulová",J155,0)</f>
        <v>0</v>
      </c>
      <c r="BJ155" s="24" t="s">
        <v>81</v>
      </c>
      <c r="BK155" s="247">
        <f>ROUND(I155*H155,2)</f>
        <v>0</v>
      </c>
      <c r="BL155" s="24" t="s">
        <v>230</v>
      </c>
      <c r="BM155" s="24" t="s">
        <v>440</v>
      </c>
    </row>
    <row r="156" s="1" customFormat="1" ht="16.5" customHeight="1">
      <c r="B156" s="46"/>
      <c r="C156" s="236" t="s">
        <v>220</v>
      </c>
      <c r="D156" s="236" t="s">
        <v>202</v>
      </c>
      <c r="E156" s="237" t="s">
        <v>690</v>
      </c>
      <c r="F156" s="238" t="s">
        <v>631</v>
      </c>
      <c r="G156" s="239" t="s">
        <v>471</v>
      </c>
      <c r="H156" s="240">
        <v>1</v>
      </c>
      <c r="I156" s="241"/>
      <c r="J156" s="242">
        <f>ROUND(I156*H156,2)</f>
        <v>0</v>
      </c>
      <c r="K156" s="238" t="s">
        <v>556</v>
      </c>
      <c r="L156" s="72"/>
      <c r="M156" s="243" t="s">
        <v>21</v>
      </c>
      <c r="N156" s="244" t="s">
        <v>45</v>
      </c>
      <c r="O156" s="47"/>
      <c r="P156" s="245">
        <f>O156*H156</f>
        <v>0</v>
      </c>
      <c r="Q156" s="245">
        <v>0</v>
      </c>
      <c r="R156" s="245">
        <f>Q156*H156</f>
        <v>0</v>
      </c>
      <c r="S156" s="245">
        <v>0</v>
      </c>
      <c r="T156" s="246">
        <f>S156*H156</f>
        <v>0</v>
      </c>
      <c r="AR156" s="24" t="s">
        <v>230</v>
      </c>
      <c r="AT156" s="24" t="s">
        <v>202</v>
      </c>
      <c r="AU156" s="24" t="s">
        <v>74</v>
      </c>
      <c r="AY156" s="24" t="s">
        <v>200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24" t="s">
        <v>81</v>
      </c>
      <c r="BK156" s="247">
        <f>ROUND(I156*H156,2)</f>
        <v>0</v>
      </c>
      <c r="BL156" s="24" t="s">
        <v>230</v>
      </c>
      <c r="BM156" s="24" t="s">
        <v>446</v>
      </c>
    </row>
    <row r="157" s="1" customFormat="1" ht="16.5" customHeight="1">
      <c r="B157" s="46"/>
      <c r="C157" s="236" t="s">
        <v>241</v>
      </c>
      <c r="D157" s="236" t="s">
        <v>202</v>
      </c>
      <c r="E157" s="237" t="s">
        <v>691</v>
      </c>
      <c r="F157" s="238" t="s">
        <v>692</v>
      </c>
      <c r="G157" s="239" t="s">
        <v>471</v>
      </c>
      <c r="H157" s="240">
        <v>5</v>
      </c>
      <c r="I157" s="241"/>
      <c r="J157" s="242">
        <f>ROUND(I157*H157,2)</f>
        <v>0</v>
      </c>
      <c r="K157" s="238" t="s">
        <v>556</v>
      </c>
      <c r="L157" s="72"/>
      <c r="M157" s="243" t="s">
        <v>21</v>
      </c>
      <c r="N157" s="244" t="s">
        <v>45</v>
      </c>
      <c r="O157" s="47"/>
      <c r="P157" s="245">
        <f>O157*H157</f>
        <v>0</v>
      </c>
      <c r="Q157" s="245">
        <v>0</v>
      </c>
      <c r="R157" s="245">
        <f>Q157*H157</f>
        <v>0</v>
      </c>
      <c r="S157" s="245">
        <v>0</v>
      </c>
      <c r="T157" s="246">
        <f>S157*H157</f>
        <v>0</v>
      </c>
      <c r="AR157" s="24" t="s">
        <v>230</v>
      </c>
      <c r="AT157" s="24" t="s">
        <v>202</v>
      </c>
      <c r="AU157" s="24" t="s">
        <v>74</v>
      </c>
      <c r="AY157" s="24" t="s">
        <v>200</v>
      </c>
      <c r="BE157" s="247">
        <f>IF(N157="základní",J157,0)</f>
        <v>0</v>
      </c>
      <c r="BF157" s="247">
        <f>IF(N157="snížená",J157,0)</f>
        <v>0</v>
      </c>
      <c r="BG157" s="247">
        <f>IF(N157="zákl. přenesená",J157,0)</f>
        <v>0</v>
      </c>
      <c r="BH157" s="247">
        <f>IF(N157="sníž. přenesená",J157,0)</f>
        <v>0</v>
      </c>
      <c r="BI157" s="247">
        <f>IF(N157="nulová",J157,0)</f>
        <v>0</v>
      </c>
      <c r="BJ157" s="24" t="s">
        <v>81</v>
      </c>
      <c r="BK157" s="247">
        <f>ROUND(I157*H157,2)</f>
        <v>0</v>
      </c>
      <c r="BL157" s="24" t="s">
        <v>230</v>
      </c>
      <c r="BM157" s="24" t="s">
        <v>449</v>
      </c>
    </row>
    <row r="158" s="1" customFormat="1" ht="25.5" customHeight="1">
      <c r="B158" s="46"/>
      <c r="C158" s="236" t="s">
        <v>256</v>
      </c>
      <c r="D158" s="236" t="s">
        <v>202</v>
      </c>
      <c r="E158" s="237" t="s">
        <v>693</v>
      </c>
      <c r="F158" s="238" t="s">
        <v>629</v>
      </c>
      <c r="G158" s="239" t="s">
        <v>471</v>
      </c>
      <c r="H158" s="240">
        <v>1</v>
      </c>
      <c r="I158" s="241"/>
      <c r="J158" s="242">
        <f>ROUND(I158*H158,2)</f>
        <v>0</v>
      </c>
      <c r="K158" s="238" t="s">
        <v>556</v>
      </c>
      <c r="L158" s="72"/>
      <c r="M158" s="243" t="s">
        <v>21</v>
      </c>
      <c r="N158" s="244" t="s">
        <v>45</v>
      </c>
      <c r="O158" s="47"/>
      <c r="P158" s="245">
        <f>O158*H158</f>
        <v>0</v>
      </c>
      <c r="Q158" s="245">
        <v>0</v>
      </c>
      <c r="R158" s="245">
        <f>Q158*H158</f>
        <v>0</v>
      </c>
      <c r="S158" s="245">
        <v>0</v>
      </c>
      <c r="T158" s="246">
        <f>S158*H158</f>
        <v>0</v>
      </c>
      <c r="AR158" s="24" t="s">
        <v>230</v>
      </c>
      <c r="AT158" s="24" t="s">
        <v>202</v>
      </c>
      <c r="AU158" s="24" t="s">
        <v>74</v>
      </c>
      <c r="AY158" s="24" t="s">
        <v>200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24" t="s">
        <v>81</v>
      </c>
      <c r="BK158" s="247">
        <f>ROUND(I158*H158,2)</f>
        <v>0</v>
      </c>
      <c r="BL158" s="24" t="s">
        <v>230</v>
      </c>
      <c r="BM158" s="24" t="s">
        <v>451</v>
      </c>
    </row>
    <row r="159" s="1" customFormat="1" ht="16.5" customHeight="1">
      <c r="B159" s="46"/>
      <c r="C159" s="236" t="s">
        <v>227</v>
      </c>
      <c r="D159" s="236" t="s">
        <v>202</v>
      </c>
      <c r="E159" s="237" t="s">
        <v>694</v>
      </c>
      <c r="F159" s="238" t="s">
        <v>633</v>
      </c>
      <c r="G159" s="239" t="s">
        <v>471</v>
      </c>
      <c r="H159" s="240">
        <v>1</v>
      </c>
      <c r="I159" s="241"/>
      <c r="J159" s="242">
        <f>ROUND(I159*H159,2)</f>
        <v>0</v>
      </c>
      <c r="K159" s="238" t="s">
        <v>556</v>
      </c>
      <c r="L159" s="72"/>
      <c r="M159" s="243" t="s">
        <v>21</v>
      </c>
      <c r="N159" s="244" t="s">
        <v>45</v>
      </c>
      <c r="O159" s="47"/>
      <c r="P159" s="245">
        <f>O159*H159</f>
        <v>0</v>
      </c>
      <c r="Q159" s="245">
        <v>0</v>
      </c>
      <c r="R159" s="245">
        <f>Q159*H159</f>
        <v>0</v>
      </c>
      <c r="S159" s="245">
        <v>0</v>
      </c>
      <c r="T159" s="246">
        <f>S159*H159</f>
        <v>0</v>
      </c>
      <c r="AR159" s="24" t="s">
        <v>230</v>
      </c>
      <c r="AT159" s="24" t="s">
        <v>202</v>
      </c>
      <c r="AU159" s="24" t="s">
        <v>74</v>
      </c>
      <c r="AY159" s="24" t="s">
        <v>200</v>
      </c>
      <c r="BE159" s="247">
        <f>IF(N159="základní",J159,0)</f>
        <v>0</v>
      </c>
      <c r="BF159" s="247">
        <f>IF(N159="snížená",J159,0)</f>
        <v>0</v>
      </c>
      <c r="BG159" s="247">
        <f>IF(N159="zákl. přenesená",J159,0)</f>
        <v>0</v>
      </c>
      <c r="BH159" s="247">
        <f>IF(N159="sníž. přenesená",J159,0)</f>
        <v>0</v>
      </c>
      <c r="BI159" s="247">
        <f>IF(N159="nulová",J159,0)</f>
        <v>0</v>
      </c>
      <c r="BJ159" s="24" t="s">
        <v>81</v>
      </c>
      <c r="BK159" s="247">
        <f>ROUND(I159*H159,2)</f>
        <v>0</v>
      </c>
      <c r="BL159" s="24" t="s">
        <v>230</v>
      </c>
      <c r="BM159" s="24" t="s">
        <v>456</v>
      </c>
    </row>
    <row r="160" s="1" customFormat="1" ht="25.5" customHeight="1">
      <c r="B160" s="46"/>
      <c r="C160" s="236" t="s">
        <v>83</v>
      </c>
      <c r="D160" s="236" t="s">
        <v>202</v>
      </c>
      <c r="E160" s="237" t="s">
        <v>695</v>
      </c>
      <c r="F160" s="238" t="s">
        <v>696</v>
      </c>
      <c r="G160" s="239" t="s">
        <v>471</v>
      </c>
      <c r="H160" s="240">
        <v>1</v>
      </c>
      <c r="I160" s="241"/>
      <c r="J160" s="242">
        <f>ROUND(I160*H160,2)</f>
        <v>0</v>
      </c>
      <c r="K160" s="238" t="s">
        <v>556</v>
      </c>
      <c r="L160" s="72"/>
      <c r="M160" s="243" t="s">
        <v>21</v>
      </c>
      <c r="N160" s="244" t="s">
        <v>45</v>
      </c>
      <c r="O160" s="47"/>
      <c r="P160" s="245">
        <f>O160*H160</f>
        <v>0</v>
      </c>
      <c r="Q160" s="245">
        <v>0</v>
      </c>
      <c r="R160" s="245">
        <f>Q160*H160</f>
        <v>0</v>
      </c>
      <c r="S160" s="245">
        <v>0</v>
      </c>
      <c r="T160" s="246">
        <f>S160*H160</f>
        <v>0</v>
      </c>
      <c r="AR160" s="24" t="s">
        <v>230</v>
      </c>
      <c r="AT160" s="24" t="s">
        <v>202</v>
      </c>
      <c r="AU160" s="24" t="s">
        <v>74</v>
      </c>
      <c r="AY160" s="24" t="s">
        <v>200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24" t="s">
        <v>81</v>
      </c>
      <c r="BK160" s="247">
        <f>ROUND(I160*H160,2)</f>
        <v>0</v>
      </c>
      <c r="BL160" s="24" t="s">
        <v>230</v>
      </c>
      <c r="BM160" s="24" t="s">
        <v>460</v>
      </c>
    </row>
    <row r="161" s="1" customFormat="1" ht="25.5" customHeight="1">
      <c r="B161" s="46"/>
      <c r="C161" s="236" t="s">
        <v>94</v>
      </c>
      <c r="D161" s="236" t="s">
        <v>202</v>
      </c>
      <c r="E161" s="237" t="s">
        <v>697</v>
      </c>
      <c r="F161" s="238" t="s">
        <v>698</v>
      </c>
      <c r="G161" s="239" t="s">
        <v>471</v>
      </c>
      <c r="H161" s="240">
        <v>1</v>
      </c>
      <c r="I161" s="241"/>
      <c r="J161" s="242">
        <f>ROUND(I161*H161,2)</f>
        <v>0</v>
      </c>
      <c r="K161" s="238" t="s">
        <v>556</v>
      </c>
      <c r="L161" s="72"/>
      <c r="M161" s="243" t="s">
        <v>21</v>
      </c>
      <c r="N161" s="244" t="s">
        <v>45</v>
      </c>
      <c r="O161" s="47"/>
      <c r="P161" s="245">
        <f>O161*H161</f>
        <v>0</v>
      </c>
      <c r="Q161" s="245">
        <v>0</v>
      </c>
      <c r="R161" s="245">
        <f>Q161*H161</f>
        <v>0</v>
      </c>
      <c r="S161" s="245">
        <v>0</v>
      </c>
      <c r="T161" s="246">
        <f>S161*H161</f>
        <v>0</v>
      </c>
      <c r="AR161" s="24" t="s">
        <v>230</v>
      </c>
      <c r="AT161" s="24" t="s">
        <v>202</v>
      </c>
      <c r="AU161" s="24" t="s">
        <v>74</v>
      </c>
      <c r="AY161" s="24" t="s">
        <v>200</v>
      </c>
      <c r="BE161" s="247">
        <f>IF(N161="základní",J161,0)</f>
        <v>0</v>
      </c>
      <c r="BF161" s="247">
        <f>IF(N161="snížená",J161,0)</f>
        <v>0</v>
      </c>
      <c r="BG161" s="247">
        <f>IF(N161="zákl. přenesená",J161,0)</f>
        <v>0</v>
      </c>
      <c r="BH161" s="247">
        <f>IF(N161="sníž. přenesená",J161,0)</f>
        <v>0</v>
      </c>
      <c r="BI161" s="247">
        <f>IF(N161="nulová",J161,0)</f>
        <v>0</v>
      </c>
      <c r="BJ161" s="24" t="s">
        <v>81</v>
      </c>
      <c r="BK161" s="247">
        <f>ROUND(I161*H161,2)</f>
        <v>0</v>
      </c>
      <c r="BL161" s="24" t="s">
        <v>230</v>
      </c>
      <c r="BM161" s="24" t="s">
        <v>462</v>
      </c>
    </row>
    <row r="162" s="1" customFormat="1" ht="25.5" customHeight="1">
      <c r="B162" s="46"/>
      <c r="C162" s="236" t="s">
        <v>207</v>
      </c>
      <c r="D162" s="236" t="s">
        <v>202</v>
      </c>
      <c r="E162" s="237" t="s">
        <v>699</v>
      </c>
      <c r="F162" s="238" t="s">
        <v>700</v>
      </c>
      <c r="G162" s="239" t="s">
        <v>471</v>
      </c>
      <c r="H162" s="240">
        <v>1</v>
      </c>
      <c r="I162" s="241"/>
      <c r="J162" s="242">
        <f>ROUND(I162*H162,2)</f>
        <v>0</v>
      </c>
      <c r="K162" s="238" t="s">
        <v>556</v>
      </c>
      <c r="L162" s="72"/>
      <c r="M162" s="243" t="s">
        <v>21</v>
      </c>
      <c r="N162" s="244" t="s">
        <v>45</v>
      </c>
      <c r="O162" s="47"/>
      <c r="P162" s="245">
        <f>O162*H162</f>
        <v>0</v>
      </c>
      <c r="Q162" s="245">
        <v>0</v>
      </c>
      <c r="R162" s="245">
        <f>Q162*H162</f>
        <v>0</v>
      </c>
      <c r="S162" s="245">
        <v>0</v>
      </c>
      <c r="T162" s="246">
        <f>S162*H162</f>
        <v>0</v>
      </c>
      <c r="AR162" s="24" t="s">
        <v>230</v>
      </c>
      <c r="AT162" s="24" t="s">
        <v>202</v>
      </c>
      <c r="AU162" s="24" t="s">
        <v>74</v>
      </c>
      <c r="AY162" s="24" t="s">
        <v>200</v>
      </c>
      <c r="BE162" s="247">
        <f>IF(N162="základní",J162,0)</f>
        <v>0</v>
      </c>
      <c r="BF162" s="247">
        <f>IF(N162="snížená",J162,0)</f>
        <v>0</v>
      </c>
      <c r="BG162" s="247">
        <f>IF(N162="zákl. přenesená",J162,0)</f>
        <v>0</v>
      </c>
      <c r="BH162" s="247">
        <f>IF(N162="sníž. přenesená",J162,0)</f>
        <v>0</v>
      </c>
      <c r="BI162" s="247">
        <f>IF(N162="nulová",J162,0)</f>
        <v>0</v>
      </c>
      <c r="BJ162" s="24" t="s">
        <v>81</v>
      </c>
      <c r="BK162" s="247">
        <f>ROUND(I162*H162,2)</f>
        <v>0</v>
      </c>
      <c r="BL162" s="24" t="s">
        <v>230</v>
      </c>
      <c r="BM162" s="24" t="s">
        <v>468</v>
      </c>
    </row>
    <row r="163" s="1" customFormat="1" ht="25.5" customHeight="1">
      <c r="B163" s="46"/>
      <c r="C163" s="236" t="s">
        <v>217</v>
      </c>
      <c r="D163" s="236" t="s">
        <v>202</v>
      </c>
      <c r="E163" s="237" t="s">
        <v>701</v>
      </c>
      <c r="F163" s="238" t="s">
        <v>702</v>
      </c>
      <c r="G163" s="239" t="s">
        <v>471</v>
      </c>
      <c r="H163" s="240">
        <v>1</v>
      </c>
      <c r="I163" s="241"/>
      <c r="J163" s="242">
        <f>ROUND(I163*H163,2)</f>
        <v>0</v>
      </c>
      <c r="K163" s="238" t="s">
        <v>556</v>
      </c>
      <c r="L163" s="72"/>
      <c r="M163" s="243" t="s">
        <v>21</v>
      </c>
      <c r="N163" s="244" t="s">
        <v>45</v>
      </c>
      <c r="O163" s="47"/>
      <c r="P163" s="245">
        <f>O163*H163</f>
        <v>0</v>
      </c>
      <c r="Q163" s="245">
        <v>0</v>
      </c>
      <c r="R163" s="245">
        <f>Q163*H163</f>
        <v>0</v>
      </c>
      <c r="S163" s="245">
        <v>0</v>
      </c>
      <c r="T163" s="246">
        <f>S163*H163</f>
        <v>0</v>
      </c>
      <c r="AR163" s="24" t="s">
        <v>230</v>
      </c>
      <c r="AT163" s="24" t="s">
        <v>202</v>
      </c>
      <c r="AU163" s="24" t="s">
        <v>74</v>
      </c>
      <c r="AY163" s="24" t="s">
        <v>200</v>
      </c>
      <c r="BE163" s="247">
        <f>IF(N163="základní",J163,0)</f>
        <v>0</v>
      </c>
      <c r="BF163" s="247">
        <f>IF(N163="snížená",J163,0)</f>
        <v>0</v>
      </c>
      <c r="BG163" s="247">
        <f>IF(N163="zákl. přenesená",J163,0)</f>
        <v>0</v>
      </c>
      <c r="BH163" s="247">
        <f>IF(N163="sníž. přenesená",J163,0)</f>
        <v>0</v>
      </c>
      <c r="BI163" s="247">
        <f>IF(N163="nulová",J163,0)</f>
        <v>0</v>
      </c>
      <c r="BJ163" s="24" t="s">
        <v>81</v>
      </c>
      <c r="BK163" s="247">
        <f>ROUND(I163*H163,2)</f>
        <v>0</v>
      </c>
      <c r="BL163" s="24" t="s">
        <v>230</v>
      </c>
      <c r="BM163" s="24" t="s">
        <v>472</v>
      </c>
    </row>
    <row r="164" s="1" customFormat="1" ht="16.5" customHeight="1">
      <c r="B164" s="46"/>
      <c r="C164" s="236" t="s">
        <v>213</v>
      </c>
      <c r="D164" s="236" t="s">
        <v>202</v>
      </c>
      <c r="E164" s="237" t="s">
        <v>703</v>
      </c>
      <c r="F164" s="238" t="s">
        <v>704</v>
      </c>
      <c r="G164" s="239" t="s">
        <v>471</v>
      </c>
      <c r="H164" s="240">
        <v>1</v>
      </c>
      <c r="I164" s="241"/>
      <c r="J164" s="242">
        <f>ROUND(I164*H164,2)</f>
        <v>0</v>
      </c>
      <c r="K164" s="238" t="s">
        <v>556</v>
      </c>
      <c r="L164" s="72"/>
      <c r="M164" s="243" t="s">
        <v>21</v>
      </c>
      <c r="N164" s="244" t="s">
        <v>45</v>
      </c>
      <c r="O164" s="47"/>
      <c r="P164" s="245">
        <f>O164*H164</f>
        <v>0</v>
      </c>
      <c r="Q164" s="245">
        <v>0</v>
      </c>
      <c r="R164" s="245">
        <f>Q164*H164</f>
        <v>0</v>
      </c>
      <c r="S164" s="245">
        <v>0</v>
      </c>
      <c r="T164" s="246">
        <f>S164*H164</f>
        <v>0</v>
      </c>
      <c r="AR164" s="24" t="s">
        <v>230</v>
      </c>
      <c r="AT164" s="24" t="s">
        <v>202</v>
      </c>
      <c r="AU164" s="24" t="s">
        <v>74</v>
      </c>
      <c r="AY164" s="24" t="s">
        <v>200</v>
      </c>
      <c r="BE164" s="247">
        <f>IF(N164="základní",J164,0)</f>
        <v>0</v>
      </c>
      <c r="BF164" s="247">
        <f>IF(N164="snížená",J164,0)</f>
        <v>0</v>
      </c>
      <c r="BG164" s="247">
        <f>IF(N164="zákl. přenesená",J164,0)</f>
        <v>0</v>
      </c>
      <c r="BH164" s="247">
        <f>IF(N164="sníž. přenesená",J164,0)</f>
        <v>0</v>
      </c>
      <c r="BI164" s="247">
        <f>IF(N164="nulová",J164,0)</f>
        <v>0</v>
      </c>
      <c r="BJ164" s="24" t="s">
        <v>81</v>
      </c>
      <c r="BK164" s="247">
        <f>ROUND(I164*H164,2)</f>
        <v>0</v>
      </c>
      <c r="BL164" s="24" t="s">
        <v>230</v>
      </c>
      <c r="BM164" s="24" t="s">
        <v>476</v>
      </c>
    </row>
    <row r="165" s="1" customFormat="1" ht="25.5" customHeight="1">
      <c r="B165" s="46"/>
      <c r="C165" s="236" t="s">
        <v>224</v>
      </c>
      <c r="D165" s="236" t="s">
        <v>202</v>
      </c>
      <c r="E165" s="237" t="s">
        <v>705</v>
      </c>
      <c r="F165" s="238" t="s">
        <v>706</v>
      </c>
      <c r="G165" s="239" t="s">
        <v>471</v>
      </c>
      <c r="H165" s="240">
        <v>4</v>
      </c>
      <c r="I165" s="241"/>
      <c r="J165" s="242">
        <f>ROUND(I165*H165,2)</f>
        <v>0</v>
      </c>
      <c r="K165" s="238" t="s">
        <v>556</v>
      </c>
      <c r="L165" s="72"/>
      <c r="M165" s="243" t="s">
        <v>21</v>
      </c>
      <c r="N165" s="244" t="s">
        <v>45</v>
      </c>
      <c r="O165" s="47"/>
      <c r="P165" s="245">
        <f>O165*H165</f>
        <v>0</v>
      </c>
      <c r="Q165" s="245">
        <v>0</v>
      </c>
      <c r="R165" s="245">
        <f>Q165*H165</f>
        <v>0</v>
      </c>
      <c r="S165" s="245">
        <v>0</v>
      </c>
      <c r="T165" s="246">
        <f>S165*H165</f>
        <v>0</v>
      </c>
      <c r="AR165" s="24" t="s">
        <v>230</v>
      </c>
      <c r="AT165" s="24" t="s">
        <v>202</v>
      </c>
      <c r="AU165" s="24" t="s">
        <v>74</v>
      </c>
      <c r="AY165" s="24" t="s">
        <v>200</v>
      </c>
      <c r="BE165" s="247">
        <f>IF(N165="základní",J165,0)</f>
        <v>0</v>
      </c>
      <c r="BF165" s="247">
        <f>IF(N165="snížená",J165,0)</f>
        <v>0</v>
      </c>
      <c r="BG165" s="247">
        <f>IF(N165="zákl. přenesená",J165,0)</f>
        <v>0</v>
      </c>
      <c r="BH165" s="247">
        <f>IF(N165="sníž. přenesená",J165,0)</f>
        <v>0</v>
      </c>
      <c r="BI165" s="247">
        <f>IF(N165="nulová",J165,0)</f>
        <v>0</v>
      </c>
      <c r="BJ165" s="24" t="s">
        <v>81</v>
      </c>
      <c r="BK165" s="247">
        <f>ROUND(I165*H165,2)</f>
        <v>0</v>
      </c>
      <c r="BL165" s="24" t="s">
        <v>230</v>
      </c>
      <c r="BM165" s="24" t="s">
        <v>479</v>
      </c>
    </row>
    <row r="166" s="1" customFormat="1" ht="25.5" customHeight="1">
      <c r="B166" s="46"/>
      <c r="C166" s="236" t="s">
        <v>216</v>
      </c>
      <c r="D166" s="236" t="s">
        <v>202</v>
      </c>
      <c r="E166" s="237" t="s">
        <v>707</v>
      </c>
      <c r="F166" s="238" t="s">
        <v>708</v>
      </c>
      <c r="G166" s="239" t="s">
        <v>471</v>
      </c>
      <c r="H166" s="240">
        <v>1</v>
      </c>
      <c r="I166" s="241"/>
      <c r="J166" s="242">
        <f>ROUND(I166*H166,2)</f>
        <v>0</v>
      </c>
      <c r="K166" s="238" t="s">
        <v>556</v>
      </c>
      <c r="L166" s="72"/>
      <c r="M166" s="243" t="s">
        <v>21</v>
      </c>
      <c r="N166" s="244" t="s">
        <v>45</v>
      </c>
      <c r="O166" s="47"/>
      <c r="P166" s="245">
        <f>O166*H166</f>
        <v>0</v>
      </c>
      <c r="Q166" s="245">
        <v>0</v>
      </c>
      <c r="R166" s="245">
        <f>Q166*H166</f>
        <v>0</v>
      </c>
      <c r="S166" s="245">
        <v>0</v>
      </c>
      <c r="T166" s="246">
        <f>S166*H166</f>
        <v>0</v>
      </c>
      <c r="AR166" s="24" t="s">
        <v>230</v>
      </c>
      <c r="AT166" s="24" t="s">
        <v>202</v>
      </c>
      <c r="AU166" s="24" t="s">
        <v>74</v>
      </c>
      <c r="AY166" s="24" t="s">
        <v>200</v>
      </c>
      <c r="BE166" s="247">
        <f>IF(N166="základní",J166,0)</f>
        <v>0</v>
      </c>
      <c r="BF166" s="247">
        <f>IF(N166="snížená",J166,0)</f>
        <v>0</v>
      </c>
      <c r="BG166" s="247">
        <f>IF(N166="zákl. přenesená",J166,0)</f>
        <v>0</v>
      </c>
      <c r="BH166" s="247">
        <f>IF(N166="sníž. přenesená",J166,0)</f>
        <v>0</v>
      </c>
      <c r="BI166" s="247">
        <f>IF(N166="nulová",J166,0)</f>
        <v>0</v>
      </c>
      <c r="BJ166" s="24" t="s">
        <v>81</v>
      </c>
      <c r="BK166" s="247">
        <f>ROUND(I166*H166,2)</f>
        <v>0</v>
      </c>
      <c r="BL166" s="24" t="s">
        <v>230</v>
      </c>
      <c r="BM166" s="24" t="s">
        <v>483</v>
      </c>
    </row>
    <row r="167" s="1" customFormat="1" ht="25.5" customHeight="1">
      <c r="B167" s="46"/>
      <c r="C167" s="236" t="s">
        <v>231</v>
      </c>
      <c r="D167" s="236" t="s">
        <v>202</v>
      </c>
      <c r="E167" s="237" t="s">
        <v>709</v>
      </c>
      <c r="F167" s="238" t="s">
        <v>710</v>
      </c>
      <c r="G167" s="239" t="s">
        <v>471</v>
      </c>
      <c r="H167" s="240">
        <v>1</v>
      </c>
      <c r="I167" s="241"/>
      <c r="J167" s="242">
        <f>ROUND(I167*H167,2)</f>
        <v>0</v>
      </c>
      <c r="K167" s="238" t="s">
        <v>556</v>
      </c>
      <c r="L167" s="72"/>
      <c r="M167" s="243" t="s">
        <v>21</v>
      </c>
      <c r="N167" s="244" t="s">
        <v>45</v>
      </c>
      <c r="O167" s="47"/>
      <c r="P167" s="245">
        <f>O167*H167</f>
        <v>0</v>
      </c>
      <c r="Q167" s="245">
        <v>0</v>
      </c>
      <c r="R167" s="245">
        <f>Q167*H167</f>
        <v>0</v>
      </c>
      <c r="S167" s="245">
        <v>0</v>
      </c>
      <c r="T167" s="246">
        <f>S167*H167</f>
        <v>0</v>
      </c>
      <c r="AR167" s="24" t="s">
        <v>230</v>
      </c>
      <c r="AT167" s="24" t="s">
        <v>202</v>
      </c>
      <c r="AU167" s="24" t="s">
        <v>74</v>
      </c>
      <c r="AY167" s="24" t="s">
        <v>200</v>
      </c>
      <c r="BE167" s="247">
        <f>IF(N167="základní",J167,0)</f>
        <v>0</v>
      </c>
      <c r="BF167" s="247">
        <f>IF(N167="snížená",J167,0)</f>
        <v>0</v>
      </c>
      <c r="BG167" s="247">
        <f>IF(N167="zákl. přenesená",J167,0)</f>
        <v>0</v>
      </c>
      <c r="BH167" s="247">
        <f>IF(N167="sníž. přenesená",J167,0)</f>
        <v>0</v>
      </c>
      <c r="BI167" s="247">
        <f>IF(N167="nulová",J167,0)</f>
        <v>0</v>
      </c>
      <c r="BJ167" s="24" t="s">
        <v>81</v>
      </c>
      <c r="BK167" s="247">
        <f>ROUND(I167*H167,2)</f>
        <v>0</v>
      </c>
      <c r="BL167" s="24" t="s">
        <v>230</v>
      </c>
      <c r="BM167" s="24" t="s">
        <v>488</v>
      </c>
    </row>
    <row r="168" s="1" customFormat="1" ht="25.5" customHeight="1">
      <c r="B168" s="46"/>
      <c r="C168" s="236" t="s">
        <v>220</v>
      </c>
      <c r="D168" s="236" t="s">
        <v>202</v>
      </c>
      <c r="E168" s="237" t="s">
        <v>711</v>
      </c>
      <c r="F168" s="238" t="s">
        <v>712</v>
      </c>
      <c r="G168" s="239" t="s">
        <v>471</v>
      </c>
      <c r="H168" s="240">
        <v>1</v>
      </c>
      <c r="I168" s="241"/>
      <c r="J168" s="242">
        <f>ROUND(I168*H168,2)</f>
        <v>0</v>
      </c>
      <c r="K168" s="238" t="s">
        <v>556</v>
      </c>
      <c r="L168" s="72"/>
      <c r="M168" s="243" t="s">
        <v>21</v>
      </c>
      <c r="N168" s="244" t="s">
        <v>45</v>
      </c>
      <c r="O168" s="47"/>
      <c r="P168" s="245">
        <f>O168*H168</f>
        <v>0</v>
      </c>
      <c r="Q168" s="245">
        <v>0</v>
      </c>
      <c r="R168" s="245">
        <f>Q168*H168</f>
        <v>0</v>
      </c>
      <c r="S168" s="245">
        <v>0</v>
      </c>
      <c r="T168" s="246">
        <f>S168*H168</f>
        <v>0</v>
      </c>
      <c r="AR168" s="24" t="s">
        <v>230</v>
      </c>
      <c r="AT168" s="24" t="s">
        <v>202</v>
      </c>
      <c r="AU168" s="24" t="s">
        <v>74</v>
      </c>
      <c r="AY168" s="24" t="s">
        <v>200</v>
      </c>
      <c r="BE168" s="247">
        <f>IF(N168="základní",J168,0)</f>
        <v>0</v>
      </c>
      <c r="BF168" s="247">
        <f>IF(N168="snížená",J168,0)</f>
        <v>0</v>
      </c>
      <c r="BG168" s="247">
        <f>IF(N168="zákl. přenesená",J168,0)</f>
        <v>0</v>
      </c>
      <c r="BH168" s="247">
        <f>IF(N168="sníž. přenesená",J168,0)</f>
        <v>0</v>
      </c>
      <c r="BI168" s="247">
        <f>IF(N168="nulová",J168,0)</f>
        <v>0</v>
      </c>
      <c r="BJ168" s="24" t="s">
        <v>81</v>
      </c>
      <c r="BK168" s="247">
        <f>ROUND(I168*H168,2)</f>
        <v>0</v>
      </c>
      <c r="BL168" s="24" t="s">
        <v>230</v>
      </c>
      <c r="BM168" s="24" t="s">
        <v>492</v>
      </c>
    </row>
    <row r="169" s="1" customFormat="1" ht="25.5" customHeight="1">
      <c r="B169" s="46"/>
      <c r="C169" s="236" t="s">
        <v>241</v>
      </c>
      <c r="D169" s="236" t="s">
        <v>202</v>
      </c>
      <c r="E169" s="237" t="s">
        <v>713</v>
      </c>
      <c r="F169" s="238" t="s">
        <v>714</v>
      </c>
      <c r="G169" s="239" t="s">
        <v>471</v>
      </c>
      <c r="H169" s="240">
        <v>1</v>
      </c>
      <c r="I169" s="241"/>
      <c r="J169" s="242">
        <f>ROUND(I169*H169,2)</f>
        <v>0</v>
      </c>
      <c r="K169" s="238" t="s">
        <v>556</v>
      </c>
      <c r="L169" s="72"/>
      <c r="M169" s="243" t="s">
        <v>21</v>
      </c>
      <c r="N169" s="244" t="s">
        <v>45</v>
      </c>
      <c r="O169" s="47"/>
      <c r="P169" s="245">
        <f>O169*H169</f>
        <v>0</v>
      </c>
      <c r="Q169" s="245">
        <v>0</v>
      </c>
      <c r="R169" s="245">
        <f>Q169*H169</f>
        <v>0</v>
      </c>
      <c r="S169" s="245">
        <v>0</v>
      </c>
      <c r="T169" s="246">
        <f>S169*H169</f>
        <v>0</v>
      </c>
      <c r="AR169" s="24" t="s">
        <v>230</v>
      </c>
      <c r="AT169" s="24" t="s">
        <v>202</v>
      </c>
      <c r="AU169" s="24" t="s">
        <v>74</v>
      </c>
      <c r="AY169" s="24" t="s">
        <v>200</v>
      </c>
      <c r="BE169" s="247">
        <f>IF(N169="základní",J169,0)</f>
        <v>0</v>
      </c>
      <c r="BF169" s="247">
        <f>IF(N169="snížená",J169,0)</f>
        <v>0</v>
      </c>
      <c r="BG169" s="247">
        <f>IF(N169="zákl. přenesená",J169,0)</f>
        <v>0</v>
      </c>
      <c r="BH169" s="247">
        <f>IF(N169="sníž. přenesená",J169,0)</f>
        <v>0</v>
      </c>
      <c r="BI169" s="247">
        <f>IF(N169="nulová",J169,0)</f>
        <v>0</v>
      </c>
      <c r="BJ169" s="24" t="s">
        <v>81</v>
      </c>
      <c r="BK169" s="247">
        <f>ROUND(I169*H169,2)</f>
        <v>0</v>
      </c>
      <c r="BL169" s="24" t="s">
        <v>230</v>
      </c>
      <c r="BM169" s="24" t="s">
        <v>493</v>
      </c>
    </row>
    <row r="170" s="1" customFormat="1" ht="25.5" customHeight="1">
      <c r="B170" s="46"/>
      <c r="C170" s="236" t="s">
        <v>223</v>
      </c>
      <c r="D170" s="236" t="s">
        <v>202</v>
      </c>
      <c r="E170" s="237" t="s">
        <v>715</v>
      </c>
      <c r="F170" s="238" t="s">
        <v>716</v>
      </c>
      <c r="G170" s="239" t="s">
        <v>471</v>
      </c>
      <c r="H170" s="240">
        <v>1</v>
      </c>
      <c r="I170" s="241"/>
      <c r="J170" s="242">
        <f>ROUND(I170*H170,2)</f>
        <v>0</v>
      </c>
      <c r="K170" s="238" t="s">
        <v>556</v>
      </c>
      <c r="L170" s="72"/>
      <c r="M170" s="243" t="s">
        <v>21</v>
      </c>
      <c r="N170" s="244" t="s">
        <v>45</v>
      </c>
      <c r="O170" s="47"/>
      <c r="P170" s="245">
        <f>O170*H170</f>
        <v>0</v>
      </c>
      <c r="Q170" s="245">
        <v>0</v>
      </c>
      <c r="R170" s="245">
        <f>Q170*H170</f>
        <v>0</v>
      </c>
      <c r="S170" s="245">
        <v>0</v>
      </c>
      <c r="T170" s="246">
        <f>S170*H170</f>
        <v>0</v>
      </c>
      <c r="AR170" s="24" t="s">
        <v>230</v>
      </c>
      <c r="AT170" s="24" t="s">
        <v>202</v>
      </c>
      <c r="AU170" s="24" t="s">
        <v>74</v>
      </c>
      <c r="AY170" s="24" t="s">
        <v>200</v>
      </c>
      <c r="BE170" s="247">
        <f>IF(N170="základní",J170,0)</f>
        <v>0</v>
      </c>
      <c r="BF170" s="247">
        <f>IF(N170="snížená",J170,0)</f>
        <v>0</v>
      </c>
      <c r="BG170" s="247">
        <f>IF(N170="zákl. přenesená",J170,0)</f>
        <v>0</v>
      </c>
      <c r="BH170" s="247">
        <f>IF(N170="sníž. přenesená",J170,0)</f>
        <v>0</v>
      </c>
      <c r="BI170" s="247">
        <f>IF(N170="nulová",J170,0)</f>
        <v>0</v>
      </c>
      <c r="BJ170" s="24" t="s">
        <v>81</v>
      </c>
      <c r="BK170" s="247">
        <f>ROUND(I170*H170,2)</f>
        <v>0</v>
      </c>
      <c r="BL170" s="24" t="s">
        <v>230</v>
      </c>
      <c r="BM170" s="24" t="s">
        <v>499</v>
      </c>
    </row>
    <row r="171" s="1" customFormat="1" ht="25.5" customHeight="1">
      <c r="B171" s="46"/>
      <c r="C171" s="236" t="s">
        <v>81</v>
      </c>
      <c r="D171" s="236" t="s">
        <v>202</v>
      </c>
      <c r="E171" s="237" t="s">
        <v>717</v>
      </c>
      <c r="F171" s="238" t="s">
        <v>718</v>
      </c>
      <c r="G171" s="239" t="s">
        <v>569</v>
      </c>
      <c r="H171" s="286"/>
      <c r="I171" s="241"/>
      <c r="J171" s="242">
        <f>ROUND(I171*H171,2)</f>
        <v>0</v>
      </c>
      <c r="K171" s="238" t="s">
        <v>556</v>
      </c>
      <c r="L171" s="72"/>
      <c r="M171" s="243" t="s">
        <v>21</v>
      </c>
      <c r="N171" s="244" t="s">
        <v>45</v>
      </c>
      <c r="O171" s="47"/>
      <c r="P171" s="245">
        <f>O171*H171</f>
        <v>0</v>
      </c>
      <c r="Q171" s="245">
        <v>0</v>
      </c>
      <c r="R171" s="245">
        <f>Q171*H171</f>
        <v>0</v>
      </c>
      <c r="S171" s="245">
        <v>0</v>
      </c>
      <c r="T171" s="246">
        <f>S171*H171</f>
        <v>0</v>
      </c>
      <c r="AR171" s="24" t="s">
        <v>230</v>
      </c>
      <c r="AT171" s="24" t="s">
        <v>202</v>
      </c>
      <c r="AU171" s="24" t="s">
        <v>74</v>
      </c>
      <c r="AY171" s="24" t="s">
        <v>200</v>
      </c>
      <c r="BE171" s="247">
        <f>IF(N171="základní",J171,0)</f>
        <v>0</v>
      </c>
      <c r="BF171" s="247">
        <f>IF(N171="snížená",J171,0)</f>
        <v>0</v>
      </c>
      <c r="BG171" s="247">
        <f>IF(N171="zákl. přenesená",J171,0)</f>
        <v>0</v>
      </c>
      <c r="BH171" s="247">
        <f>IF(N171="sníž. přenesená",J171,0)</f>
        <v>0</v>
      </c>
      <c r="BI171" s="247">
        <f>IF(N171="nulová",J171,0)</f>
        <v>0</v>
      </c>
      <c r="BJ171" s="24" t="s">
        <v>81</v>
      </c>
      <c r="BK171" s="247">
        <f>ROUND(I171*H171,2)</f>
        <v>0</v>
      </c>
      <c r="BL171" s="24" t="s">
        <v>230</v>
      </c>
      <c r="BM171" s="24" t="s">
        <v>502</v>
      </c>
    </row>
    <row r="172" s="1" customFormat="1" ht="25.5" customHeight="1">
      <c r="B172" s="46"/>
      <c r="C172" s="236" t="s">
        <v>83</v>
      </c>
      <c r="D172" s="236" t="s">
        <v>202</v>
      </c>
      <c r="E172" s="237" t="s">
        <v>719</v>
      </c>
      <c r="F172" s="238" t="s">
        <v>720</v>
      </c>
      <c r="G172" s="239" t="s">
        <v>569</v>
      </c>
      <c r="H172" s="286"/>
      <c r="I172" s="241"/>
      <c r="J172" s="242">
        <f>ROUND(I172*H172,2)</f>
        <v>0</v>
      </c>
      <c r="K172" s="238" t="s">
        <v>556</v>
      </c>
      <c r="L172" s="72"/>
      <c r="M172" s="243" t="s">
        <v>21</v>
      </c>
      <c r="N172" s="244" t="s">
        <v>45</v>
      </c>
      <c r="O172" s="47"/>
      <c r="P172" s="245">
        <f>O172*H172</f>
        <v>0</v>
      </c>
      <c r="Q172" s="245">
        <v>0</v>
      </c>
      <c r="R172" s="245">
        <f>Q172*H172</f>
        <v>0</v>
      </c>
      <c r="S172" s="245">
        <v>0</v>
      </c>
      <c r="T172" s="246">
        <f>S172*H172</f>
        <v>0</v>
      </c>
      <c r="AR172" s="24" t="s">
        <v>230</v>
      </c>
      <c r="AT172" s="24" t="s">
        <v>202</v>
      </c>
      <c r="AU172" s="24" t="s">
        <v>74</v>
      </c>
      <c r="AY172" s="24" t="s">
        <v>200</v>
      </c>
      <c r="BE172" s="247">
        <f>IF(N172="základní",J172,0)</f>
        <v>0</v>
      </c>
      <c r="BF172" s="247">
        <f>IF(N172="snížená",J172,0)</f>
        <v>0</v>
      </c>
      <c r="BG172" s="247">
        <f>IF(N172="zákl. přenesená",J172,0)</f>
        <v>0</v>
      </c>
      <c r="BH172" s="247">
        <f>IF(N172="sníž. přenesená",J172,0)</f>
        <v>0</v>
      </c>
      <c r="BI172" s="247">
        <f>IF(N172="nulová",J172,0)</f>
        <v>0</v>
      </c>
      <c r="BJ172" s="24" t="s">
        <v>81</v>
      </c>
      <c r="BK172" s="247">
        <f>ROUND(I172*H172,2)</f>
        <v>0</v>
      </c>
      <c r="BL172" s="24" t="s">
        <v>230</v>
      </c>
      <c r="BM172" s="24" t="s">
        <v>505</v>
      </c>
    </row>
    <row r="173" s="1" customFormat="1" ht="25.5" customHeight="1">
      <c r="B173" s="46"/>
      <c r="C173" s="236" t="s">
        <v>94</v>
      </c>
      <c r="D173" s="236" t="s">
        <v>202</v>
      </c>
      <c r="E173" s="237" t="s">
        <v>721</v>
      </c>
      <c r="F173" s="238" t="s">
        <v>722</v>
      </c>
      <c r="G173" s="239" t="s">
        <v>569</v>
      </c>
      <c r="H173" s="286"/>
      <c r="I173" s="241"/>
      <c r="J173" s="242">
        <f>ROUND(I173*H173,2)</f>
        <v>0</v>
      </c>
      <c r="K173" s="238" t="s">
        <v>556</v>
      </c>
      <c r="L173" s="72"/>
      <c r="M173" s="243" t="s">
        <v>21</v>
      </c>
      <c r="N173" s="244" t="s">
        <v>45</v>
      </c>
      <c r="O173" s="47"/>
      <c r="P173" s="245">
        <f>O173*H173</f>
        <v>0</v>
      </c>
      <c r="Q173" s="245">
        <v>0</v>
      </c>
      <c r="R173" s="245">
        <f>Q173*H173</f>
        <v>0</v>
      </c>
      <c r="S173" s="245">
        <v>0</v>
      </c>
      <c r="T173" s="246">
        <f>S173*H173</f>
        <v>0</v>
      </c>
      <c r="AR173" s="24" t="s">
        <v>230</v>
      </c>
      <c r="AT173" s="24" t="s">
        <v>202</v>
      </c>
      <c r="AU173" s="24" t="s">
        <v>74</v>
      </c>
      <c r="AY173" s="24" t="s">
        <v>200</v>
      </c>
      <c r="BE173" s="247">
        <f>IF(N173="základní",J173,0)</f>
        <v>0</v>
      </c>
      <c r="BF173" s="247">
        <f>IF(N173="snížená",J173,0)</f>
        <v>0</v>
      </c>
      <c r="BG173" s="247">
        <f>IF(N173="zákl. přenesená",J173,0)</f>
        <v>0</v>
      </c>
      <c r="BH173" s="247">
        <f>IF(N173="sníž. přenesená",J173,0)</f>
        <v>0</v>
      </c>
      <c r="BI173" s="247">
        <f>IF(N173="nulová",J173,0)</f>
        <v>0</v>
      </c>
      <c r="BJ173" s="24" t="s">
        <v>81</v>
      </c>
      <c r="BK173" s="247">
        <f>ROUND(I173*H173,2)</f>
        <v>0</v>
      </c>
      <c r="BL173" s="24" t="s">
        <v>230</v>
      </c>
      <c r="BM173" s="24" t="s">
        <v>508</v>
      </c>
    </row>
    <row r="174" s="1" customFormat="1" ht="25.5" customHeight="1">
      <c r="B174" s="46"/>
      <c r="C174" s="236" t="s">
        <v>207</v>
      </c>
      <c r="D174" s="236" t="s">
        <v>202</v>
      </c>
      <c r="E174" s="237" t="s">
        <v>723</v>
      </c>
      <c r="F174" s="238" t="s">
        <v>724</v>
      </c>
      <c r="G174" s="239" t="s">
        <v>569</v>
      </c>
      <c r="H174" s="286"/>
      <c r="I174" s="241"/>
      <c r="J174" s="242">
        <f>ROUND(I174*H174,2)</f>
        <v>0</v>
      </c>
      <c r="K174" s="238" t="s">
        <v>556</v>
      </c>
      <c r="L174" s="72"/>
      <c r="M174" s="243" t="s">
        <v>21</v>
      </c>
      <c r="N174" s="244" t="s">
        <v>45</v>
      </c>
      <c r="O174" s="47"/>
      <c r="P174" s="245">
        <f>O174*H174</f>
        <v>0</v>
      </c>
      <c r="Q174" s="245">
        <v>0</v>
      </c>
      <c r="R174" s="245">
        <f>Q174*H174</f>
        <v>0</v>
      </c>
      <c r="S174" s="245">
        <v>0</v>
      </c>
      <c r="T174" s="246">
        <f>S174*H174</f>
        <v>0</v>
      </c>
      <c r="AR174" s="24" t="s">
        <v>230</v>
      </c>
      <c r="AT174" s="24" t="s">
        <v>202</v>
      </c>
      <c r="AU174" s="24" t="s">
        <v>74</v>
      </c>
      <c r="AY174" s="24" t="s">
        <v>200</v>
      </c>
      <c r="BE174" s="247">
        <f>IF(N174="základní",J174,0)</f>
        <v>0</v>
      </c>
      <c r="BF174" s="247">
        <f>IF(N174="snížená",J174,0)</f>
        <v>0</v>
      </c>
      <c r="BG174" s="247">
        <f>IF(N174="zákl. přenesená",J174,0)</f>
        <v>0</v>
      </c>
      <c r="BH174" s="247">
        <f>IF(N174="sníž. přenesená",J174,0)</f>
        <v>0</v>
      </c>
      <c r="BI174" s="247">
        <f>IF(N174="nulová",J174,0)</f>
        <v>0</v>
      </c>
      <c r="BJ174" s="24" t="s">
        <v>81</v>
      </c>
      <c r="BK174" s="247">
        <f>ROUND(I174*H174,2)</f>
        <v>0</v>
      </c>
      <c r="BL174" s="24" t="s">
        <v>230</v>
      </c>
      <c r="BM174" s="24" t="s">
        <v>512</v>
      </c>
    </row>
    <row r="175" s="1" customFormat="1" ht="25.5" customHeight="1">
      <c r="B175" s="46"/>
      <c r="C175" s="236" t="s">
        <v>217</v>
      </c>
      <c r="D175" s="236" t="s">
        <v>202</v>
      </c>
      <c r="E175" s="237" t="s">
        <v>725</v>
      </c>
      <c r="F175" s="238" t="s">
        <v>726</v>
      </c>
      <c r="G175" s="239" t="s">
        <v>569</v>
      </c>
      <c r="H175" s="286"/>
      <c r="I175" s="241"/>
      <c r="J175" s="242">
        <f>ROUND(I175*H175,2)</f>
        <v>0</v>
      </c>
      <c r="K175" s="238" t="s">
        <v>556</v>
      </c>
      <c r="L175" s="72"/>
      <c r="M175" s="243" t="s">
        <v>21</v>
      </c>
      <c r="N175" s="244" t="s">
        <v>45</v>
      </c>
      <c r="O175" s="47"/>
      <c r="P175" s="245">
        <f>O175*H175</f>
        <v>0</v>
      </c>
      <c r="Q175" s="245">
        <v>0</v>
      </c>
      <c r="R175" s="245">
        <f>Q175*H175</f>
        <v>0</v>
      </c>
      <c r="S175" s="245">
        <v>0</v>
      </c>
      <c r="T175" s="246">
        <f>S175*H175</f>
        <v>0</v>
      </c>
      <c r="AR175" s="24" t="s">
        <v>230</v>
      </c>
      <c r="AT175" s="24" t="s">
        <v>202</v>
      </c>
      <c r="AU175" s="24" t="s">
        <v>74</v>
      </c>
      <c r="AY175" s="24" t="s">
        <v>200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24" t="s">
        <v>81</v>
      </c>
      <c r="BK175" s="247">
        <f>ROUND(I175*H175,2)</f>
        <v>0</v>
      </c>
      <c r="BL175" s="24" t="s">
        <v>230</v>
      </c>
      <c r="BM175" s="24" t="s">
        <v>727</v>
      </c>
    </row>
    <row r="176" s="1" customFormat="1" ht="25.5" customHeight="1">
      <c r="B176" s="46"/>
      <c r="C176" s="236" t="s">
        <v>81</v>
      </c>
      <c r="D176" s="236" t="s">
        <v>202</v>
      </c>
      <c r="E176" s="237" t="s">
        <v>728</v>
      </c>
      <c r="F176" s="238" t="s">
        <v>729</v>
      </c>
      <c r="G176" s="239" t="s">
        <v>569</v>
      </c>
      <c r="H176" s="286"/>
      <c r="I176" s="241"/>
      <c r="J176" s="242">
        <f>ROUND(I176*H176,2)</f>
        <v>0</v>
      </c>
      <c r="K176" s="238" t="s">
        <v>556</v>
      </c>
      <c r="L176" s="72"/>
      <c r="M176" s="243" t="s">
        <v>21</v>
      </c>
      <c r="N176" s="244" t="s">
        <v>45</v>
      </c>
      <c r="O176" s="47"/>
      <c r="P176" s="245">
        <f>O176*H176</f>
        <v>0</v>
      </c>
      <c r="Q176" s="245">
        <v>0</v>
      </c>
      <c r="R176" s="245">
        <f>Q176*H176</f>
        <v>0</v>
      </c>
      <c r="S176" s="245">
        <v>0</v>
      </c>
      <c r="T176" s="246">
        <f>S176*H176</f>
        <v>0</v>
      </c>
      <c r="AR176" s="24" t="s">
        <v>230</v>
      </c>
      <c r="AT176" s="24" t="s">
        <v>202</v>
      </c>
      <c r="AU176" s="24" t="s">
        <v>74</v>
      </c>
      <c r="AY176" s="24" t="s">
        <v>200</v>
      </c>
      <c r="BE176" s="247">
        <f>IF(N176="základní",J176,0)</f>
        <v>0</v>
      </c>
      <c r="BF176" s="247">
        <f>IF(N176="snížená",J176,0)</f>
        <v>0</v>
      </c>
      <c r="BG176" s="247">
        <f>IF(N176="zákl. přenesená",J176,0)</f>
        <v>0</v>
      </c>
      <c r="BH176" s="247">
        <f>IF(N176="sníž. přenesená",J176,0)</f>
        <v>0</v>
      </c>
      <c r="BI176" s="247">
        <f>IF(N176="nulová",J176,0)</f>
        <v>0</v>
      </c>
      <c r="BJ176" s="24" t="s">
        <v>81</v>
      </c>
      <c r="BK176" s="247">
        <f>ROUND(I176*H176,2)</f>
        <v>0</v>
      </c>
      <c r="BL176" s="24" t="s">
        <v>230</v>
      </c>
      <c r="BM176" s="24" t="s">
        <v>730</v>
      </c>
    </row>
    <row r="177" s="1" customFormat="1" ht="25.5" customHeight="1">
      <c r="B177" s="46"/>
      <c r="C177" s="236" t="s">
        <v>83</v>
      </c>
      <c r="D177" s="236" t="s">
        <v>202</v>
      </c>
      <c r="E177" s="237" t="s">
        <v>731</v>
      </c>
      <c r="F177" s="238" t="s">
        <v>732</v>
      </c>
      <c r="G177" s="239" t="s">
        <v>569</v>
      </c>
      <c r="H177" s="286"/>
      <c r="I177" s="241"/>
      <c r="J177" s="242">
        <f>ROUND(I177*H177,2)</f>
        <v>0</v>
      </c>
      <c r="K177" s="238" t="s">
        <v>556</v>
      </c>
      <c r="L177" s="72"/>
      <c r="M177" s="243" t="s">
        <v>21</v>
      </c>
      <c r="N177" s="244" t="s">
        <v>45</v>
      </c>
      <c r="O177" s="47"/>
      <c r="P177" s="245">
        <f>O177*H177</f>
        <v>0</v>
      </c>
      <c r="Q177" s="245">
        <v>0</v>
      </c>
      <c r="R177" s="245">
        <f>Q177*H177</f>
        <v>0</v>
      </c>
      <c r="S177" s="245">
        <v>0</v>
      </c>
      <c r="T177" s="246">
        <f>S177*H177</f>
        <v>0</v>
      </c>
      <c r="AR177" s="24" t="s">
        <v>230</v>
      </c>
      <c r="AT177" s="24" t="s">
        <v>202</v>
      </c>
      <c r="AU177" s="24" t="s">
        <v>74</v>
      </c>
      <c r="AY177" s="24" t="s">
        <v>200</v>
      </c>
      <c r="BE177" s="247">
        <f>IF(N177="základní",J177,0)</f>
        <v>0</v>
      </c>
      <c r="BF177" s="247">
        <f>IF(N177="snížená",J177,0)</f>
        <v>0</v>
      </c>
      <c r="BG177" s="247">
        <f>IF(N177="zákl. přenesená",J177,0)</f>
        <v>0</v>
      </c>
      <c r="BH177" s="247">
        <f>IF(N177="sníž. přenesená",J177,0)</f>
        <v>0</v>
      </c>
      <c r="BI177" s="247">
        <f>IF(N177="nulová",J177,0)</f>
        <v>0</v>
      </c>
      <c r="BJ177" s="24" t="s">
        <v>81</v>
      </c>
      <c r="BK177" s="247">
        <f>ROUND(I177*H177,2)</f>
        <v>0</v>
      </c>
      <c r="BL177" s="24" t="s">
        <v>230</v>
      </c>
      <c r="BM177" s="24" t="s">
        <v>733</v>
      </c>
    </row>
    <row r="178" s="1" customFormat="1" ht="38.25" customHeight="1">
      <c r="B178" s="46"/>
      <c r="C178" s="236" t="s">
        <v>94</v>
      </c>
      <c r="D178" s="236" t="s">
        <v>202</v>
      </c>
      <c r="E178" s="237" t="s">
        <v>734</v>
      </c>
      <c r="F178" s="238" t="s">
        <v>735</v>
      </c>
      <c r="G178" s="239" t="s">
        <v>569</v>
      </c>
      <c r="H178" s="286"/>
      <c r="I178" s="241"/>
      <c r="J178" s="242">
        <f>ROUND(I178*H178,2)</f>
        <v>0</v>
      </c>
      <c r="K178" s="238" t="s">
        <v>556</v>
      </c>
      <c r="L178" s="72"/>
      <c r="M178" s="243" t="s">
        <v>21</v>
      </c>
      <c r="N178" s="244" t="s">
        <v>45</v>
      </c>
      <c r="O178" s="47"/>
      <c r="P178" s="245">
        <f>O178*H178</f>
        <v>0</v>
      </c>
      <c r="Q178" s="245">
        <v>0</v>
      </c>
      <c r="R178" s="245">
        <f>Q178*H178</f>
        <v>0</v>
      </c>
      <c r="S178" s="245">
        <v>0</v>
      </c>
      <c r="T178" s="246">
        <f>S178*H178</f>
        <v>0</v>
      </c>
      <c r="AR178" s="24" t="s">
        <v>230</v>
      </c>
      <c r="AT178" s="24" t="s">
        <v>202</v>
      </c>
      <c r="AU178" s="24" t="s">
        <v>74</v>
      </c>
      <c r="AY178" s="24" t="s">
        <v>200</v>
      </c>
      <c r="BE178" s="247">
        <f>IF(N178="základní",J178,0)</f>
        <v>0</v>
      </c>
      <c r="BF178" s="247">
        <f>IF(N178="snížená",J178,0)</f>
        <v>0</v>
      </c>
      <c r="BG178" s="247">
        <f>IF(N178="zákl. přenesená",J178,0)</f>
        <v>0</v>
      </c>
      <c r="BH178" s="247">
        <f>IF(N178="sníž. přenesená",J178,0)</f>
        <v>0</v>
      </c>
      <c r="BI178" s="247">
        <f>IF(N178="nulová",J178,0)</f>
        <v>0</v>
      </c>
      <c r="BJ178" s="24" t="s">
        <v>81</v>
      </c>
      <c r="BK178" s="247">
        <f>ROUND(I178*H178,2)</f>
        <v>0</v>
      </c>
      <c r="BL178" s="24" t="s">
        <v>230</v>
      </c>
      <c r="BM178" s="24" t="s">
        <v>736</v>
      </c>
    </row>
    <row r="179" s="1" customFormat="1" ht="25.5" customHeight="1">
      <c r="B179" s="46"/>
      <c r="C179" s="236" t="s">
        <v>207</v>
      </c>
      <c r="D179" s="236" t="s">
        <v>202</v>
      </c>
      <c r="E179" s="237" t="s">
        <v>737</v>
      </c>
      <c r="F179" s="238" t="s">
        <v>738</v>
      </c>
      <c r="G179" s="239" t="s">
        <v>569</v>
      </c>
      <c r="H179" s="286"/>
      <c r="I179" s="241"/>
      <c r="J179" s="242">
        <f>ROUND(I179*H179,2)</f>
        <v>0</v>
      </c>
      <c r="K179" s="238" t="s">
        <v>556</v>
      </c>
      <c r="L179" s="72"/>
      <c r="M179" s="243" t="s">
        <v>21</v>
      </c>
      <c r="N179" s="244" t="s">
        <v>45</v>
      </c>
      <c r="O179" s="47"/>
      <c r="P179" s="245">
        <f>O179*H179</f>
        <v>0</v>
      </c>
      <c r="Q179" s="245">
        <v>0</v>
      </c>
      <c r="R179" s="245">
        <f>Q179*H179</f>
        <v>0</v>
      </c>
      <c r="S179" s="245">
        <v>0</v>
      </c>
      <c r="T179" s="246">
        <f>S179*H179</f>
        <v>0</v>
      </c>
      <c r="AR179" s="24" t="s">
        <v>230</v>
      </c>
      <c r="AT179" s="24" t="s">
        <v>202</v>
      </c>
      <c r="AU179" s="24" t="s">
        <v>74</v>
      </c>
      <c r="AY179" s="24" t="s">
        <v>200</v>
      </c>
      <c r="BE179" s="247">
        <f>IF(N179="základní",J179,0)</f>
        <v>0</v>
      </c>
      <c r="BF179" s="247">
        <f>IF(N179="snížená",J179,0)</f>
        <v>0</v>
      </c>
      <c r="BG179" s="247">
        <f>IF(N179="zákl. přenesená",J179,0)</f>
        <v>0</v>
      </c>
      <c r="BH179" s="247">
        <f>IF(N179="sníž. přenesená",J179,0)</f>
        <v>0</v>
      </c>
      <c r="BI179" s="247">
        <f>IF(N179="nulová",J179,0)</f>
        <v>0</v>
      </c>
      <c r="BJ179" s="24" t="s">
        <v>81</v>
      </c>
      <c r="BK179" s="247">
        <f>ROUND(I179*H179,2)</f>
        <v>0</v>
      </c>
      <c r="BL179" s="24" t="s">
        <v>230</v>
      </c>
      <c r="BM179" s="24" t="s">
        <v>739</v>
      </c>
    </row>
    <row r="180" s="1" customFormat="1" ht="25.5" customHeight="1">
      <c r="B180" s="46"/>
      <c r="C180" s="236" t="s">
        <v>217</v>
      </c>
      <c r="D180" s="236" t="s">
        <v>202</v>
      </c>
      <c r="E180" s="237" t="s">
        <v>740</v>
      </c>
      <c r="F180" s="238" t="s">
        <v>741</v>
      </c>
      <c r="G180" s="239" t="s">
        <v>569</v>
      </c>
      <c r="H180" s="286"/>
      <c r="I180" s="241"/>
      <c r="J180" s="242">
        <f>ROUND(I180*H180,2)</f>
        <v>0</v>
      </c>
      <c r="K180" s="238" t="s">
        <v>556</v>
      </c>
      <c r="L180" s="72"/>
      <c r="M180" s="243" t="s">
        <v>21</v>
      </c>
      <c r="N180" s="281" t="s">
        <v>45</v>
      </c>
      <c r="O180" s="282"/>
      <c r="P180" s="283">
        <f>O180*H180</f>
        <v>0</v>
      </c>
      <c r="Q180" s="283">
        <v>0</v>
      </c>
      <c r="R180" s="283">
        <f>Q180*H180</f>
        <v>0</v>
      </c>
      <c r="S180" s="283">
        <v>0</v>
      </c>
      <c r="T180" s="284">
        <f>S180*H180</f>
        <v>0</v>
      </c>
      <c r="AR180" s="24" t="s">
        <v>230</v>
      </c>
      <c r="AT180" s="24" t="s">
        <v>202</v>
      </c>
      <c r="AU180" s="24" t="s">
        <v>74</v>
      </c>
      <c r="AY180" s="24" t="s">
        <v>200</v>
      </c>
      <c r="BE180" s="247">
        <f>IF(N180="základní",J180,0)</f>
        <v>0</v>
      </c>
      <c r="BF180" s="247">
        <f>IF(N180="snížená",J180,0)</f>
        <v>0</v>
      </c>
      <c r="BG180" s="247">
        <f>IF(N180="zákl. přenesená",J180,0)</f>
        <v>0</v>
      </c>
      <c r="BH180" s="247">
        <f>IF(N180="sníž. přenesená",J180,0)</f>
        <v>0</v>
      </c>
      <c r="BI180" s="247">
        <f>IF(N180="nulová",J180,0)</f>
        <v>0</v>
      </c>
      <c r="BJ180" s="24" t="s">
        <v>81</v>
      </c>
      <c r="BK180" s="247">
        <f>ROUND(I180*H180,2)</f>
        <v>0</v>
      </c>
      <c r="BL180" s="24" t="s">
        <v>230</v>
      </c>
      <c r="BM180" s="24" t="s">
        <v>742</v>
      </c>
    </row>
    <row r="181" s="1" customFormat="1" ht="6.96" customHeight="1">
      <c r="B181" s="67"/>
      <c r="C181" s="68"/>
      <c r="D181" s="68"/>
      <c r="E181" s="68"/>
      <c r="F181" s="68"/>
      <c r="G181" s="68"/>
      <c r="H181" s="68"/>
      <c r="I181" s="179"/>
      <c r="J181" s="68"/>
      <c r="K181" s="68"/>
      <c r="L181" s="72"/>
    </row>
  </sheetData>
  <sheetProtection sheet="1" autoFilter="0" formatColumns="0" formatRows="0" objects="1" scenarios="1" spinCount="100000" saltValue="7lrG5aiYQCqkGc6Mc7Rrcsh0ItzEFm4TqTjN+Ix/xtz+nU+7DoQgIm2qKFBx1bzwGtw1FcaCKlUBR7s2kC0uWg==" hashValue="gzt0tn3HM/IFQDE2TG92mK230wKiF2JRieBoCrMNZAZa5aHNzk6e85aidDcl+o5NALB3fqmjwPbv8HIct3R2zg==" algorithmName="SHA-512" password="CC35"/>
  <autoFilter ref="C87:K180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4:H74"/>
    <mergeCell ref="E78:H78"/>
    <mergeCell ref="E76:H76"/>
    <mergeCell ref="E80:H80"/>
    <mergeCell ref="G1:H1"/>
    <mergeCell ref="L2:V2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50"/>
      <c r="C1" s="150"/>
      <c r="D1" s="151" t="s">
        <v>1</v>
      </c>
      <c r="E1" s="150"/>
      <c r="F1" s="152" t="s">
        <v>151</v>
      </c>
      <c r="G1" s="152" t="s">
        <v>152</v>
      </c>
      <c r="H1" s="152"/>
      <c r="I1" s="153"/>
      <c r="J1" s="152" t="s">
        <v>153</v>
      </c>
      <c r="K1" s="151" t="s">
        <v>154</v>
      </c>
      <c r="L1" s="152" t="s">
        <v>155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101</v>
      </c>
    </row>
    <row r="3" ht="6.96" customHeight="1">
      <c r="B3" s="25"/>
      <c r="C3" s="26"/>
      <c r="D3" s="26"/>
      <c r="E3" s="26"/>
      <c r="F3" s="26"/>
      <c r="G3" s="26"/>
      <c r="H3" s="26"/>
      <c r="I3" s="154"/>
      <c r="J3" s="26"/>
      <c r="K3" s="27"/>
      <c r="AT3" s="24" t="s">
        <v>83</v>
      </c>
    </row>
    <row r="4" ht="36.96" customHeight="1">
      <c r="B4" s="28"/>
      <c r="C4" s="29"/>
      <c r="D4" s="30" t="s">
        <v>156</v>
      </c>
      <c r="E4" s="29"/>
      <c r="F4" s="29"/>
      <c r="G4" s="29"/>
      <c r="H4" s="29"/>
      <c r="I4" s="155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5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5"/>
      <c r="J6" s="29"/>
      <c r="K6" s="31"/>
    </row>
    <row r="7" ht="16.5" customHeight="1">
      <c r="B7" s="28"/>
      <c r="C7" s="29"/>
      <c r="D7" s="29"/>
      <c r="E7" s="156" t="str">
        <f>'Rekapitulace stavby'!K6</f>
        <v>Park pod Vlašským dvorem-op</v>
      </c>
      <c r="F7" s="40"/>
      <c r="G7" s="40"/>
      <c r="H7" s="40"/>
      <c r="I7" s="155"/>
      <c r="J7" s="29"/>
      <c r="K7" s="31"/>
    </row>
    <row r="8">
      <c r="B8" s="28"/>
      <c r="C8" s="29"/>
      <c r="D8" s="40" t="s">
        <v>157</v>
      </c>
      <c r="E8" s="29"/>
      <c r="F8" s="29"/>
      <c r="G8" s="29"/>
      <c r="H8" s="29"/>
      <c r="I8" s="155"/>
      <c r="J8" s="29"/>
      <c r="K8" s="31"/>
    </row>
    <row r="9" ht="16.5" customHeight="1">
      <c r="B9" s="28"/>
      <c r="C9" s="29"/>
      <c r="D9" s="29"/>
      <c r="E9" s="156" t="s">
        <v>158</v>
      </c>
      <c r="F9" s="29"/>
      <c r="G9" s="29"/>
      <c r="H9" s="29"/>
      <c r="I9" s="155"/>
      <c r="J9" s="29"/>
      <c r="K9" s="31"/>
    </row>
    <row r="10">
      <c r="B10" s="28"/>
      <c r="C10" s="29"/>
      <c r="D10" s="40" t="s">
        <v>159</v>
      </c>
      <c r="E10" s="29"/>
      <c r="F10" s="29"/>
      <c r="G10" s="29"/>
      <c r="H10" s="29"/>
      <c r="I10" s="155"/>
      <c r="J10" s="29"/>
      <c r="K10" s="31"/>
    </row>
    <row r="11" s="1" customFormat="1" ht="16.5" customHeight="1">
      <c r="B11" s="46"/>
      <c r="C11" s="47"/>
      <c r="D11" s="47"/>
      <c r="E11" s="55" t="s">
        <v>513</v>
      </c>
      <c r="F11" s="47"/>
      <c r="G11" s="47"/>
      <c r="H11" s="47"/>
      <c r="I11" s="157"/>
      <c r="J11" s="47"/>
      <c r="K11" s="51"/>
    </row>
    <row r="12" s="1" customFormat="1">
      <c r="B12" s="46"/>
      <c r="C12" s="47"/>
      <c r="D12" s="40" t="s">
        <v>514</v>
      </c>
      <c r="E12" s="47"/>
      <c r="F12" s="47"/>
      <c r="G12" s="47"/>
      <c r="H12" s="47"/>
      <c r="I12" s="157"/>
      <c r="J12" s="47"/>
      <c r="K12" s="51"/>
    </row>
    <row r="13" s="1" customFormat="1" ht="36.96" customHeight="1">
      <c r="B13" s="46"/>
      <c r="C13" s="47"/>
      <c r="D13" s="47"/>
      <c r="E13" s="158" t="s">
        <v>743</v>
      </c>
      <c r="F13" s="47"/>
      <c r="G13" s="47"/>
      <c r="H13" s="47"/>
      <c r="I13" s="157"/>
      <c r="J13" s="47"/>
      <c r="K13" s="51"/>
    </row>
    <row r="14" s="1" customFormat="1">
      <c r="B14" s="46"/>
      <c r="C14" s="47"/>
      <c r="D14" s="47"/>
      <c r="E14" s="47"/>
      <c r="F14" s="47"/>
      <c r="G14" s="47"/>
      <c r="H14" s="47"/>
      <c r="I14" s="157"/>
      <c r="J14" s="47"/>
      <c r="K14" s="51"/>
    </row>
    <row r="15" s="1" customFormat="1" ht="14.4" customHeight="1">
      <c r="B15" s="46"/>
      <c r="C15" s="47"/>
      <c r="D15" s="40" t="s">
        <v>20</v>
      </c>
      <c r="E15" s="47"/>
      <c r="F15" s="35" t="s">
        <v>21</v>
      </c>
      <c r="G15" s="47"/>
      <c r="H15" s="47"/>
      <c r="I15" s="159" t="s">
        <v>22</v>
      </c>
      <c r="J15" s="35" t="s">
        <v>21</v>
      </c>
      <c r="K15" s="51"/>
    </row>
    <row r="16" s="1" customFormat="1" ht="14.4" customHeight="1">
      <c r="B16" s="46"/>
      <c r="C16" s="47"/>
      <c r="D16" s="40" t="s">
        <v>23</v>
      </c>
      <c r="E16" s="47"/>
      <c r="F16" s="35" t="s">
        <v>24</v>
      </c>
      <c r="G16" s="47"/>
      <c r="H16" s="47"/>
      <c r="I16" s="159" t="s">
        <v>25</v>
      </c>
      <c r="J16" s="160" t="str">
        <f>'Rekapitulace stavby'!AN8</f>
        <v>9. 11. 2017</v>
      </c>
      <c r="K16" s="51"/>
    </row>
    <row r="17" s="1" customFormat="1" ht="10.8" customHeight="1">
      <c r="B17" s="46"/>
      <c r="C17" s="47"/>
      <c r="D17" s="47"/>
      <c r="E17" s="47"/>
      <c r="F17" s="47"/>
      <c r="G17" s="47"/>
      <c r="H17" s="47"/>
      <c r="I17" s="157"/>
      <c r="J17" s="47"/>
      <c r="K17" s="51"/>
    </row>
    <row r="18" s="1" customFormat="1" ht="14.4" customHeight="1">
      <c r="B18" s="46"/>
      <c r="C18" s="47"/>
      <c r="D18" s="40" t="s">
        <v>27</v>
      </c>
      <c r="E18" s="47"/>
      <c r="F18" s="47"/>
      <c r="G18" s="47"/>
      <c r="H18" s="47"/>
      <c r="I18" s="159" t="s">
        <v>28</v>
      </c>
      <c r="J18" s="35" t="s">
        <v>29</v>
      </c>
      <c r="K18" s="51"/>
    </row>
    <row r="19" s="1" customFormat="1" ht="18" customHeight="1">
      <c r="B19" s="46"/>
      <c r="C19" s="47"/>
      <c r="D19" s="47"/>
      <c r="E19" s="35" t="s">
        <v>30</v>
      </c>
      <c r="F19" s="47"/>
      <c r="G19" s="47"/>
      <c r="H19" s="47"/>
      <c r="I19" s="159" t="s">
        <v>31</v>
      </c>
      <c r="J19" s="35" t="s">
        <v>32</v>
      </c>
      <c r="K19" s="51"/>
    </row>
    <row r="20" s="1" customFormat="1" ht="6.96" customHeight="1">
      <c r="B20" s="46"/>
      <c r="C20" s="47"/>
      <c r="D20" s="47"/>
      <c r="E20" s="47"/>
      <c r="F20" s="47"/>
      <c r="G20" s="47"/>
      <c r="H20" s="47"/>
      <c r="I20" s="157"/>
      <c r="J20" s="47"/>
      <c r="K20" s="51"/>
    </row>
    <row r="21" s="1" customFormat="1" ht="14.4" customHeight="1">
      <c r="B21" s="46"/>
      <c r="C21" s="47"/>
      <c r="D21" s="40" t="s">
        <v>33</v>
      </c>
      <c r="E21" s="47"/>
      <c r="F21" s="47"/>
      <c r="G21" s="47"/>
      <c r="H21" s="47"/>
      <c r="I21" s="159" t="s">
        <v>28</v>
      </c>
      <c r="J21" s="35" t="str">
        <f>IF('Rekapitulace stavby'!AN13="Vyplň údaj","",IF('Rekapitulace stavby'!AN13="","",'Rekapitulace stavby'!AN13))</f>
        <v/>
      </c>
      <c r="K21" s="51"/>
    </row>
    <row r="22" s="1" customFormat="1" ht="18" customHeight="1">
      <c r="B22" s="46"/>
      <c r="C22" s="47"/>
      <c r="D22" s="47"/>
      <c r="E22" s="35" t="str">
        <f>IF('Rekapitulace stavby'!E14="Vyplň údaj","",IF('Rekapitulace stavby'!E14="","",'Rekapitulace stavby'!E14))</f>
        <v/>
      </c>
      <c r="F22" s="47"/>
      <c r="G22" s="47"/>
      <c r="H22" s="47"/>
      <c r="I22" s="159" t="s">
        <v>31</v>
      </c>
      <c r="J22" s="35" t="str">
        <f>IF('Rekapitulace stavby'!AN14="Vyplň údaj","",IF('Rekapitulace stavby'!AN14="","",'Rekapitulace stavby'!AN14))</f>
        <v/>
      </c>
      <c r="K22" s="51"/>
    </row>
    <row r="23" s="1" customFormat="1" ht="6.96" customHeight="1">
      <c r="B23" s="46"/>
      <c r="C23" s="47"/>
      <c r="D23" s="47"/>
      <c r="E23" s="47"/>
      <c r="F23" s="47"/>
      <c r="G23" s="47"/>
      <c r="H23" s="47"/>
      <c r="I23" s="157"/>
      <c r="J23" s="47"/>
      <c r="K23" s="51"/>
    </row>
    <row r="24" s="1" customFormat="1" ht="14.4" customHeight="1">
      <c r="B24" s="46"/>
      <c r="C24" s="47"/>
      <c r="D24" s="40" t="s">
        <v>35</v>
      </c>
      <c r="E24" s="47"/>
      <c r="F24" s="47"/>
      <c r="G24" s="47"/>
      <c r="H24" s="47"/>
      <c r="I24" s="159" t="s">
        <v>28</v>
      </c>
      <c r="J24" s="35" t="str">
        <f>IF('Rekapitulace stavby'!AN16="","",'Rekapitulace stavby'!AN16)</f>
        <v/>
      </c>
      <c r="K24" s="51"/>
    </row>
    <row r="25" s="1" customFormat="1" ht="18" customHeight="1">
      <c r="B25" s="46"/>
      <c r="C25" s="47"/>
      <c r="D25" s="47"/>
      <c r="E25" s="35" t="str">
        <f>IF('Rekapitulace stavby'!E17="","",'Rekapitulace stavby'!E17)</f>
        <v xml:space="preserve"> </v>
      </c>
      <c r="F25" s="47"/>
      <c r="G25" s="47"/>
      <c r="H25" s="47"/>
      <c r="I25" s="159" t="s">
        <v>31</v>
      </c>
      <c r="J25" s="35" t="str">
        <f>IF('Rekapitulace stavby'!AN17="","",'Rekapitulace stavby'!AN17)</f>
        <v/>
      </c>
      <c r="K25" s="51"/>
    </row>
    <row r="26" s="1" customFormat="1" ht="6.96" customHeight="1">
      <c r="B26" s="46"/>
      <c r="C26" s="47"/>
      <c r="D26" s="47"/>
      <c r="E26" s="47"/>
      <c r="F26" s="47"/>
      <c r="G26" s="47"/>
      <c r="H26" s="47"/>
      <c r="I26" s="157"/>
      <c r="J26" s="47"/>
      <c r="K26" s="51"/>
    </row>
    <row r="27" s="1" customFormat="1" ht="14.4" customHeight="1">
      <c r="B27" s="46"/>
      <c r="C27" s="47"/>
      <c r="D27" s="40" t="s">
        <v>38</v>
      </c>
      <c r="E27" s="47"/>
      <c r="F27" s="47"/>
      <c r="G27" s="47"/>
      <c r="H27" s="47"/>
      <c r="I27" s="157"/>
      <c r="J27" s="47"/>
      <c r="K27" s="51"/>
    </row>
    <row r="28" s="7" customFormat="1" ht="71.25" customHeight="1">
      <c r="B28" s="161"/>
      <c r="C28" s="162"/>
      <c r="D28" s="162"/>
      <c r="E28" s="44" t="s">
        <v>39</v>
      </c>
      <c r="F28" s="44"/>
      <c r="G28" s="44"/>
      <c r="H28" s="44"/>
      <c r="I28" s="163"/>
      <c r="J28" s="162"/>
      <c r="K28" s="164"/>
    </row>
    <row r="29" s="1" customFormat="1" ht="6.96" customHeight="1">
      <c r="B29" s="46"/>
      <c r="C29" s="47"/>
      <c r="D29" s="47"/>
      <c r="E29" s="47"/>
      <c r="F29" s="47"/>
      <c r="G29" s="47"/>
      <c r="H29" s="47"/>
      <c r="I29" s="157"/>
      <c r="J29" s="47"/>
      <c r="K29" s="51"/>
    </row>
    <row r="30" s="1" customFormat="1" ht="6.96" customHeight="1">
      <c r="B30" s="46"/>
      <c r="C30" s="47"/>
      <c r="D30" s="106"/>
      <c r="E30" s="106"/>
      <c r="F30" s="106"/>
      <c r="G30" s="106"/>
      <c r="H30" s="106"/>
      <c r="I30" s="165"/>
      <c r="J30" s="106"/>
      <c r="K30" s="166"/>
    </row>
    <row r="31" s="1" customFormat="1" ht="25.44" customHeight="1">
      <c r="B31" s="46"/>
      <c r="C31" s="47"/>
      <c r="D31" s="167" t="s">
        <v>40</v>
      </c>
      <c r="E31" s="47"/>
      <c r="F31" s="47"/>
      <c r="G31" s="47"/>
      <c r="H31" s="47"/>
      <c r="I31" s="157"/>
      <c r="J31" s="168">
        <f>ROUND(J88,2)</f>
        <v>0</v>
      </c>
      <c r="K31" s="51"/>
    </row>
    <row r="32" s="1" customFormat="1" ht="6.96" customHeight="1">
      <c r="B32" s="46"/>
      <c r="C32" s="47"/>
      <c r="D32" s="106"/>
      <c r="E32" s="106"/>
      <c r="F32" s="106"/>
      <c r="G32" s="106"/>
      <c r="H32" s="106"/>
      <c r="I32" s="165"/>
      <c r="J32" s="106"/>
      <c r="K32" s="166"/>
    </row>
    <row r="33" s="1" customFormat="1" ht="14.4" customHeight="1">
      <c r="B33" s="46"/>
      <c r="C33" s="47"/>
      <c r="D33" s="47"/>
      <c r="E33" s="47"/>
      <c r="F33" s="52" t="s">
        <v>42</v>
      </c>
      <c r="G33" s="47"/>
      <c r="H33" s="47"/>
      <c r="I33" s="169" t="s">
        <v>41</v>
      </c>
      <c r="J33" s="52" t="s">
        <v>43</v>
      </c>
      <c r="K33" s="51"/>
    </row>
    <row r="34" s="1" customFormat="1" ht="14.4" customHeight="1">
      <c r="B34" s="46"/>
      <c r="C34" s="47"/>
      <c r="D34" s="55" t="s">
        <v>44</v>
      </c>
      <c r="E34" s="55" t="s">
        <v>45</v>
      </c>
      <c r="F34" s="170">
        <f>ROUND(SUM(BE88:BE126), 2)</f>
        <v>0</v>
      </c>
      <c r="G34" s="47"/>
      <c r="H34" s="47"/>
      <c r="I34" s="171">
        <v>0.20999999999999999</v>
      </c>
      <c r="J34" s="170">
        <f>ROUND(ROUND((SUM(BE88:BE126)), 2)*I34, 2)</f>
        <v>0</v>
      </c>
      <c r="K34" s="51"/>
    </row>
    <row r="35" s="1" customFormat="1" ht="14.4" customHeight="1">
      <c r="B35" s="46"/>
      <c r="C35" s="47"/>
      <c r="D35" s="47"/>
      <c r="E35" s="55" t="s">
        <v>46</v>
      </c>
      <c r="F35" s="170">
        <f>ROUND(SUM(BF88:BF126), 2)</f>
        <v>0</v>
      </c>
      <c r="G35" s="47"/>
      <c r="H35" s="47"/>
      <c r="I35" s="171">
        <v>0.14999999999999999</v>
      </c>
      <c r="J35" s="170">
        <f>ROUND(ROUND((SUM(BF88:BF126)), 2)*I35, 2)</f>
        <v>0</v>
      </c>
      <c r="K35" s="51"/>
    </row>
    <row r="36" hidden="1" s="1" customFormat="1" ht="14.4" customHeight="1">
      <c r="B36" s="46"/>
      <c r="C36" s="47"/>
      <c r="D36" s="47"/>
      <c r="E36" s="55" t="s">
        <v>47</v>
      </c>
      <c r="F36" s="170">
        <f>ROUND(SUM(BG88:BG126), 2)</f>
        <v>0</v>
      </c>
      <c r="G36" s="47"/>
      <c r="H36" s="47"/>
      <c r="I36" s="171">
        <v>0.20999999999999999</v>
      </c>
      <c r="J36" s="170">
        <v>0</v>
      </c>
      <c r="K36" s="51"/>
    </row>
    <row r="37" hidden="1" s="1" customFormat="1" ht="14.4" customHeight="1">
      <c r="B37" s="46"/>
      <c r="C37" s="47"/>
      <c r="D37" s="47"/>
      <c r="E37" s="55" t="s">
        <v>48</v>
      </c>
      <c r="F37" s="170">
        <f>ROUND(SUM(BH88:BH126), 2)</f>
        <v>0</v>
      </c>
      <c r="G37" s="47"/>
      <c r="H37" s="47"/>
      <c r="I37" s="171">
        <v>0.14999999999999999</v>
      </c>
      <c r="J37" s="170">
        <v>0</v>
      </c>
      <c r="K37" s="51"/>
    </row>
    <row r="38" hidden="1" s="1" customFormat="1" ht="14.4" customHeight="1">
      <c r="B38" s="46"/>
      <c r="C38" s="47"/>
      <c r="D38" s="47"/>
      <c r="E38" s="55" t="s">
        <v>49</v>
      </c>
      <c r="F38" s="170">
        <f>ROUND(SUM(BI88:BI126), 2)</f>
        <v>0</v>
      </c>
      <c r="G38" s="47"/>
      <c r="H38" s="47"/>
      <c r="I38" s="171">
        <v>0</v>
      </c>
      <c r="J38" s="170">
        <v>0</v>
      </c>
      <c r="K38" s="51"/>
    </row>
    <row r="39" s="1" customFormat="1" ht="6.96" customHeight="1">
      <c r="B39" s="46"/>
      <c r="C39" s="47"/>
      <c r="D39" s="47"/>
      <c r="E39" s="47"/>
      <c r="F39" s="47"/>
      <c r="G39" s="47"/>
      <c r="H39" s="47"/>
      <c r="I39" s="157"/>
      <c r="J39" s="47"/>
      <c r="K39" s="51"/>
    </row>
    <row r="40" s="1" customFormat="1" ht="25.44" customHeight="1">
      <c r="B40" s="46"/>
      <c r="C40" s="172"/>
      <c r="D40" s="173" t="s">
        <v>50</v>
      </c>
      <c r="E40" s="98"/>
      <c r="F40" s="98"/>
      <c r="G40" s="174" t="s">
        <v>51</v>
      </c>
      <c r="H40" s="175" t="s">
        <v>52</v>
      </c>
      <c r="I40" s="176"/>
      <c r="J40" s="177">
        <f>SUM(J31:J38)</f>
        <v>0</v>
      </c>
      <c r="K40" s="178"/>
    </row>
    <row r="41" s="1" customFormat="1" ht="14.4" customHeight="1">
      <c r="B41" s="67"/>
      <c r="C41" s="68"/>
      <c r="D41" s="68"/>
      <c r="E41" s="68"/>
      <c r="F41" s="68"/>
      <c r="G41" s="68"/>
      <c r="H41" s="68"/>
      <c r="I41" s="179"/>
      <c r="J41" s="68"/>
      <c r="K41" s="69"/>
    </row>
    <row r="45" s="1" customFormat="1" ht="6.96" customHeight="1">
      <c r="B45" s="180"/>
      <c r="C45" s="181"/>
      <c r="D45" s="181"/>
      <c r="E45" s="181"/>
      <c r="F45" s="181"/>
      <c r="G45" s="181"/>
      <c r="H45" s="181"/>
      <c r="I45" s="182"/>
      <c r="J45" s="181"/>
      <c r="K45" s="183"/>
    </row>
    <row r="46" s="1" customFormat="1" ht="36.96" customHeight="1">
      <c r="B46" s="46"/>
      <c r="C46" s="30" t="s">
        <v>161</v>
      </c>
      <c r="D46" s="47"/>
      <c r="E46" s="47"/>
      <c r="F46" s="47"/>
      <c r="G46" s="47"/>
      <c r="H46" s="47"/>
      <c r="I46" s="157"/>
      <c r="J46" s="47"/>
      <c r="K46" s="51"/>
    </row>
    <row r="47" s="1" customFormat="1" ht="6.96" customHeight="1">
      <c r="B47" s="46"/>
      <c r="C47" s="47"/>
      <c r="D47" s="47"/>
      <c r="E47" s="47"/>
      <c r="F47" s="47"/>
      <c r="G47" s="47"/>
      <c r="H47" s="47"/>
      <c r="I47" s="157"/>
      <c r="J47" s="47"/>
      <c r="K47" s="51"/>
    </row>
    <row r="48" s="1" customFormat="1" ht="14.4" customHeight="1">
      <c r="B48" s="46"/>
      <c r="C48" s="40" t="s">
        <v>18</v>
      </c>
      <c r="D48" s="47"/>
      <c r="E48" s="47"/>
      <c r="F48" s="47"/>
      <c r="G48" s="47"/>
      <c r="H48" s="47"/>
      <c r="I48" s="157"/>
      <c r="J48" s="47"/>
      <c r="K48" s="51"/>
    </row>
    <row r="49" s="1" customFormat="1" ht="16.5" customHeight="1">
      <c r="B49" s="46"/>
      <c r="C49" s="47"/>
      <c r="D49" s="47"/>
      <c r="E49" s="156" t="str">
        <f>E7</f>
        <v>Park pod Vlašským dvorem-op</v>
      </c>
      <c r="F49" s="40"/>
      <c r="G49" s="40"/>
      <c r="H49" s="40"/>
      <c r="I49" s="157"/>
      <c r="J49" s="47"/>
      <c r="K49" s="51"/>
    </row>
    <row r="50">
      <c r="B50" s="28"/>
      <c r="C50" s="40" t="s">
        <v>157</v>
      </c>
      <c r="D50" s="29"/>
      <c r="E50" s="29"/>
      <c r="F50" s="29"/>
      <c r="G50" s="29"/>
      <c r="H50" s="29"/>
      <c r="I50" s="155"/>
      <c r="J50" s="29"/>
      <c r="K50" s="31"/>
    </row>
    <row r="51" ht="16.5" customHeight="1">
      <c r="B51" s="28"/>
      <c r="C51" s="29"/>
      <c r="D51" s="29"/>
      <c r="E51" s="156" t="s">
        <v>158</v>
      </c>
      <c r="F51" s="29"/>
      <c r="G51" s="29"/>
      <c r="H51" s="29"/>
      <c r="I51" s="155"/>
      <c r="J51" s="29"/>
      <c r="K51" s="31"/>
    </row>
    <row r="52">
      <c r="B52" s="28"/>
      <c r="C52" s="40" t="s">
        <v>159</v>
      </c>
      <c r="D52" s="29"/>
      <c r="E52" s="29"/>
      <c r="F52" s="29"/>
      <c r="G52" s="29"/>
      <c r="H52" s="29"/>
      <c r="I52" s="155"/>
      <c r="J52" s="29"/>
      <c r="K52" s="31"/>
    </row>
    <row r="53" s="1" customFormat="1" ht="16.5" customHeight="1">
      <c r="B53" s="46"/>
      <c r="C53" s="47"/>
      <c r="D53" s="47"/>
      <c r="E53" s="55" t="s">
        <v>513</v>
      </c>
      <c r="F53" s="47"/>
      <c r="G53" s="47"/>
      <c r="H53" s="47"/>
      <c r="I53" s="157"/>
      <c r="J53" s="47"/>
      <c r="K53" s="51"/>
    </row>
    <row r="54" s="1" customFormat="1" ht="14.4" customHeight="1">
      <c r="B54" s="46"/>
      <c r="C54" s="40" t="s">
        <v>514</v>
      </c>
      <c r="D54" s="47"/>
      <c r="E54" s="47"/>
      <c r="F54" s="47"/>
      <c r="G54" s="47"/>
      <c r="H54" s="47"/>
      <c r="I54" s="157"/>
      <c r="J54" s="47"/>
      <c r="K54" s="51"/>
    </row>
    <row r="55" s="1" customFormat="1" ht="17.25" customHeight="1">
      <c r="B55" s="46"/>
      <c r="C55" s="47"/>
      <c r="D55" s="47"/>
      <c r="E55" s="158" t="str">
        <f>E13</f>
        <v>02ZP - SO 02 Počítání návštěvnosti způsob.</v>
      </c>
      <c r="F55" s="47"/>
      <c r="G55" s="47"/>
      <c r="H55" s="47"/>
      <c r="I55" s="157"/>
      <c r="J55" s="47"/>
      <c r="K55" s="51"/>
    </row>
    <row r="56" s="1" customFormat="1" ht="6.96" customHeight="1">
      <c r="B56" s="46"/>
      <c r="C56" s="47"/>
      <c r="D56" s="47"/>
      <c r="E56" s="47"/>
      <c r="F56" s="47"/>
      <c r="G56" s="47"/>
      <c r="H56" s="47"/>
      <c r="I56" s="157"/>
      <c r="J56" s="47"/>
      <c r="K56" s="51"/>
    </row>
    <row r="57" s="1" customFormat="1" ht="18" customHeight="1">
      <c r="B57" s="46"/>
      <c r="C57" s="40" t="s">
        <v>23</v>
      </c>
      <c r="D57" s="47"/>
      <c r="E57" s="47"/>
      <c r="F57" s="35" t="str">
        <f>F16</f>
        <v>Kutná Hora</v>
      </c>
      <c r="G57" s="47"/>
      <c r="H57" s="47"/>
      <c r="I57" s="159" t="s">
        <v>25</v>
      </c>
      <c r="J57" s="160" t="str">
        <f>IF(J16="","",J16)</f>
        <v>9. 11. 2017</v>
      </c>
      <c r="K57" s="51"/>
    </row>
    <row r="58" s="1" customFormat="1" ht="6.96" customHeight="1">
      <c r="B58" s="46"/>
      <c r="C58" s="47"/>
      <c r="D58" s="47"/>
      <c r="E58" s="47"/>
      <c r="F58" s="47"/>
      <c r="G58" s="47"/>
      <c r="H58" s="47"/>
      <c r="I58" s="157"/>
      <c r="J58" s="47"/>
      <c r="K58" s="51"/>
    </row>
    <row r="59" s="1" customFormat="1">
      <c r="B59" s="46"/>
      <c r="C59" s="40" t="s">
        <v>27</v>
      </c>
      <c r="D59" s="47"/>
      <c r="E59" s="47"/>
      <c r="F59" s="35" t="str">
        <f>E19</f>
        <v>Město Kutná Hora, Havlíčkovo nám. 552</v>
      </c>
      <c r="G59" s="47"/>
      <c r="H59" s="47"/>
      <c r="I59" s="159" t="s">
        <v>35</v>
      </c>
      <c r="J59" s="44" t="str">
        <f>E25</f>
        <v xml:space="preserve"> </v>
      </c>
      <c r="K59" s="51"/>
    </row>
    <row r="60" s="1" customFormat="1" ht="14.4" customHeight="1">
      <c r="B60" s="46"/>
      <c r="C60" s="40" t="s">
        <v>33</v>
      </c>
      <c r="D60" s="47"/>
      <c r="E60" s="47"/>
      <c r="F60" s="35" t="str">
        <f>IF(E22="","",E22)</f>
        <v/>
      </c>
      <c r="G60" s="47"/>
      <c r="H60" s="47"/>
      <c r="I60" s="157"/>
      <c r="J60" s="184"/>
      <c r="K60" s="51"/>
    </row>
    <row r="61" s="1" customFormat="1" ht="10.32" customHeight="1">
      <c r="B61" s="46"/>
      <c r="C61" s="47"/>
      <c r="D61" s="47"/>
      <c r="E61" s="47"/>
      <c r="F61" s="47"/>
      <c r="G61" s="47"/>
      <c r="H61" s="47"/>
      <c r="I61" s="157"/>
      <c r="J61" s="47"/>
      <c r="K61" s="51"/>
    </row>
    <row r="62" s="1" customFormat="1" ht="29.28" customHeight="1">
      <c r="B62" s="46"/>
      <c r="C62" s="185" t="s">
        <v>162</v>
      </c>
      <c r="D62" s="172"/>
      <c r="E62" s="172"/>
      <c r="F62" s="172"/>
      <c r="G62" s="172"/>
      <c r="H62" s="172"/>
      <c r="I62" s="186"/>
      <c r="J62" s="187" t="s">
        <v>163</v>
      </c>
      <c r="K62" s="188"/>
    </row>
    <row r="63" s="1" customFormat="1" ht="10.32" customHeight="1">
      <c r="B63" s="46"/>
      <c r="C63" s="47"/>
      <c r="D63" s="47"/>
      <c r="E63" s="47"/>
      <c r="F63" s="47"/>
      <c r="G63" s="47"/>
      <c r="H63" s="47"/>
      <c r="I63" s="157"/>
      <c r="J63" s="47"/>
      <c r="K63" s="51"/>
    </row>
    <row r="64" s="1" customFormat="1" ht="29.28" customHeight="1">
      <c r="B64" s="46"/>
      <c r="C64" s="189" t="s">
        <v>164</v>
      </c>
      <c r="D64" s="47"/>
      <c r="E64" s="47"/>
      <c r="F64" s="47"/>
      <c r="G64" s="47"/>
      <c r="H64" s="47"/>
      <c r="I64" s="157"/>
      <c r="J64" s="168">
        <f>J88</f>
        <v>0</v>
      </c>
      <c r="K64" s="51"/>
      <c r="AU64" s="24" t="s">
        <v>165</v>
      </c>
    </row>
    <row r="65" s="1" customFormat="1" ht="21.84" customHeight="1">
      <c r="B65" s="46"/>
      <c r="C65" s="47"/>
      <c r="D65" s="47"/>
      <c r="E65" s="47"/>
      <c r="F65" s="47"/>
      <c r="G65" s="47"/>
      <c r="H65" s="47"/>
      <c r="I65" s="157"/>
      <c r="J65" s="47"/>
      <c r="K65" s="51"/>
    </row>
    <row r="66" s="1" customFormat="1" ht="6.96" customHeight="1">
      <c r="B66" s="67"/>
      <c r="C66" s="68"/>
      <c r="D66" s="68"/>
      <c r="E66" s="68"/>
      <c r="F66" s="68"/>
      <c r="G66" s="68"/>
      <c r="H66" s="68"/>
      <c r="I66" s="179"/>
      <c r="J66" s="68"/>
      <c r="K66" s="69"/>
    </row>
    <row r="70" s="1" customFormat="1" ht="6.96" customHeight="1">
      <c r="B70" s="70"/>
      <c r="C70" s="71"/>
      <c r="D70" s="71"/>
      <c r="E70" s="71"/>
      <c r="F70" s="71"/>
      <c r="G70" s="71"/>
      <c r="H70" s="71"/>
      <c r="I70" s="182"/>
      <c r="J70" s="71"/>
      <c r="K70" s="71"/>
      <c r="L70" s="72"/>
    </row>
    <row r="71" s="1" customFormat="1" ht="36.96" customHeight="1">
      <c r="B71" s="46"/>
      <c r="C71" s="73" t="s">
        <v>185</v>
      </c>
      <c r="D71" s="74"/>
      <c r="E71" s="74"/>
      <c r="F71" s="74"/>
      <c r="G71" s="74"/>
      <c r="H71" s="74"/>
      <c r="I71" s="204"/>
      <c r="J71" s="74"/>
      <c r="K71" s="74"/>
      <c r="L71" s="72"/>
    </row>
    <row r="72" s="1" customFormat="1" ht="6.96" customHeight="1">
      <c r="B72" s="46"/>
      <c r="C72" s="74"/>
      <c r="D72" s="74"/>
      <c r="E72" s="74"/>
      <c r="F72" s="74"/>
      <c r="G72" s="74"/>
      <c r="H72" s="74"/>
      <c r="I72" s="204"/>
      <c r="J72" s="74"/>
      <c r="K72" s="74"/>
      <c r="L72" s="72"/>
    </row>
    <row r="73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4"/>
      <c r="J73" s="74"/>
      <c r="K73" s="74"/>
      <c r="L73" s="72"/>
    </row>
    <row r="74" s="1" customFormat="1" ht="16.5" customHeight="1">
      <c r="B74" s="46"/>
      <c r="C74" s="74"/>
      <c r="D74" s="74"/>
      <c r="E74" s="205" t="str">
        <f>E7</f>
        <v>Park pod Vlašským dvorem-op</v>
      </c>
      <c r="F74" s="76"/>
      <c r="G74" s="76"/>
      <c r="H74" s="76"/>
      <c r="I74" s="204"/>
      <c r="J74" s="74"/>
      <c r="K74" s="74"/>
      <c r="L74" s="72"/>
    </row>
    <row r="75">
      <c r="B75" s="28"/>
      <c r="C75" s="76" t="s">
        <v>157</v>
      </c>
      <c r="D75" s="206"/>
      <c r="E75" s="206"/>
      <c r="F75" s="206"/>
      <c r="G75" s="206"/>
      <c r="H75" s="206"/>
      <c r="I75" s="149"/>
      <c r="J75" s="206"/>
      <c r="K75" s="206"/>
      <c r="L75" s="207"/>
    </row>
    <row r="76" ht="16.5" customHeight="1">
      <c r="B76" s="28"/>
      <c r="C76" s="206"/>
      <c r="D76" s="206"/>
      <c r="E76" s="205" t="s">
        <v>158</v>
      </c>
      <c r="F76" s="206"/>
      <c r="G76" s="206"/>
      <c r="H76" s="206"/>
      <c r="I76" s="149"/>
      <c r="J76" s="206"/>
      <c r="K76" s="206"/>
      <c r="L76" s="207"/>
    </row>
    <row r="77">
      <c r="B77" s="28"/>
      <c r="C77" s="76" t="s">
        <v>159</v>
      </c>
      <c r="D77" s="206"/>
      <c r="E77" s="206"/>
      <c r="F77" s="206"/>
      <c r="G77" s="206"/>
      <c r="H77" s="206"/>
      <c r="I77" s="149"/>
      <c r="J77" s="206"/>
      <c r="K77" s="206"/>
      <c r="L77" s="207"/>
    </row>
    <row r="78" s="1" customFormat="1" ht="16.5" customHeight="1">
      <c r="B78" s="46"/>
      <c r="C78" s="74"/>
      <c r="D78" s="74"/>
      <c r="E78" s="285" t="s">
        <v>513</v>
      </c>
      <c r="F78" s="74"/>
      <c r="G78" s="74"/>
      <c r="H78" s="74"/>
      <c r="I78" s="204"/>
      <c r="J78" s="74"/>
      <c r="K78" s="74"/>
      <c r="L78" s="72"/>
    </row>
    <row r="79" s="1" customFormat="1" ht="14.4" customHeight="1">
      <c r="B79" s="46"/>
      <c r="C79" s="76" t="s">
        <v>514</v>
      </c>
      <c r="D79" s="74"/>
      <c r="E79" s="74"/>
      <c r="F79" s="74"/>
      <c r="G79" s="74"/>
      <c r="H79" s="74"/>
      <c r="I79" s="204"/>
      <c r="J79" s="74"/>
      <c r="K79" s="74"/>
      <c r="L79" s="72"/>
    </row>
    <row r="80" s="1" customFormat="1" ht="17.25" customHeight="1">
      <c r="B80" s="46"/>
      <c r="C80" s="74"/>
      <c r="D80" s="74"/>
      <c r="E80" s="82" t="str">
        <f>E13</f>
        <v>02ZP - SO 02 Počítání návštěvnosti způsob.</v>
      </c>
      <c r="F80" s="74"/>
      <c r="G80" s="74"/>
      <c r="H80" s="74"/>
      <c r="I80" s="204"/>
      <c r="J80" s="74"/>
      <c r="K80" s="74"/>
      <c r="L80" s="72"/>
    </row>
    <row r="81" s="1" customFormat="1" ht="6.96" customHeight="1">
      <c r="B81" s="46"/>
      <c r="C81" s="74"/>
      <c r="D81" s="74"/>
      <c r="E81" s="74"/>
      <c r="F81" s="74"/>
      <c r="G81" s="74"/>
      <c r="H81" s="74"/>
      <c r="I81" s="204"/>
      <c r="J81" s="74"/>
      <c r="K81" s="74"/>
      <c r="L81" s="72"/>
    </row>
    <row r="82" s="1" customFormat="1" ht="18" customHeight="1">
      <c r="B82" s="46"/>
      <c r="C82" s="76" t="s">
        <v>23</v>
      </c>
      <c r="D82" s="74"/>
      <c r="E82" s="74"/>
      <c r="F82" s="208" t="str">
        <f>F16</f>
        <v>Kutná Hora</v>
      </c>
      <c r="G82" s="74"/>
      <c r="H82" s="74"/>
      <c r="I82" s="209" t="s">
        <v>25</v>
      </c>
      <c r="J82" s="85" t="str">
        <f>IF(J16="","",J16)</f>
        <v>9. 11. 2017</v>
      </c>
      <c r="K82" s="74"/>
      <c r="L82" s="72"/>
    </row>
    <row r="83" s="1" customFormat="1" ht="6.96" customHeight="1">
      <c r="B83" s="46"/>
      <c r="C83" s="74"/>
      <c r="D83" s="74"/>
      <c r="E83" s="74"/>
      <c r="F83" s="74"/>
      <c r="G83" s="74"/>
      <c r="H83" s="74"/>
      <c r="I83" s="204"/>
      <c r="J83" s="74"/>
      <c r="K83" s="74"/>
      <c r="L83" s="72"/>
    </row>
    <row r="84" s="1" customFormat="1">
      <c r="B84" s="46"/>
      <c r="C84" s="76" t="s">
        <v>27</v>
      </c>
      <c r="D84" s="74"/>
      <c r="E84" s="74"/>
      <c r="F84" s="208" t="str">
        <f>E19</f>
        <v>Město Kutná Hora, Havlíčkovo nám. 552</v>
      </c>
      <c r="G84" s="74"/>
      <c r="H84" s="74"/>
      <c r="I84" s="209" t="s">
        <v>35</v>
      </c>
      <c r="J84" s="208" t="str">
        <f>E25</f>
        <v xml:space="preserve"> </v>
      </c>
      <c r="K84" s="74"/>
      <c r="L84" s="72"/>
    </row>
    <row r="85" s="1" customFormat="1" ht="14.4" customHeight="1">
      <c r="B85" s="46"/>
      <c r="C85" s="76" t="s">
        <v>33</v>
      </c>
      <c r="D85" s="74"/>
      <c r="E85" s="74"/>
      <c r="F85" s="208" t="str">
        <f>IF(E22="","",E22)</f>
        <v/>
      </c>
      <c r="G85" s="74"/>
      <c r="H85" s="74"/>
      <c r="I85" s="204"/>
      <c r="J85" s="74"/>
      <c r="K85" s="74"/>
      <c r="L85" s="72"/>
    </row>
    <row r="86" s="1" customFormat="1" ht="10.32" customHeight="1">
      <c r="B86" s="46"/>
      <c r="C86" s="74"/>
      <c r="D86" s="74"/>
      <c r="E86" s="74"/>
      <c r="F86" s="74"/>
      <c r="G86" s="74"/>
      <c r="H86" s="74"/>
      <c r="I86" s="204"/>
      <c r="J86" s="74"/>
      <c r="K86" s="74"/>
      <c r="L86" s="72"/>
    </row>
    <row r="87" s="10" customFormat="1" ht="29.28" customHeight="1">
      <c r="B87" s="210"/>
      <c r="C87" s="211" t="s">
        <v>186</v>
      </c>
      <c r="D87" s="212" t="s">
        <v>59</v>
      </c>
      <c r="E87" s="212" t="s">
        <v>55</v>
      </c>
      <c r="F87" s="212" t="s">
        <v>187</v>
      </c>
      <c r="G87" s="212" t="s">
        <v>188</v>
      </c>
      <c r="H87" s="212" t="s">
        <v>189</v>
      </c>
      <c r="I87" s="213" t="s">
        <v>190</v>
      </c>
      <c r="J87" s="212" t="s">
        <v>163</v>
      </c>
      <c r="K87" s="214" t="s">
        <v>191</v>
      </c>
      <c r="L87" s="215"/>
      <c r="M87" s="102" t="s">
        <v>192</v>
      </c>
      <c r="N87" s="103" t="s">
        <v>44</v>
      </c>
      <c r="O87" s="103" t="s">
        <v>193</v>
      </c>
      <c r="P87" s="103" t="s">
        <v>194</v>
      </c>
      <c r="Q87" s="103" t="s">
        <v>195</v>
      </c>
      <c r="R87" s="103" t="s">
        <v>196</v>
      </c>
      <c r="S87" s="103" t="s">
        <v>197</v>
      </c>
      <c r="T87" s="104" t="s">
        <v>198</v>
      </c>
    </row>
    <row r="88" s="1" customFormat="1" ht="29.28" customHeight="1">
      <c r="B88" s="46"/>
      <c r="C88" s="108" t="s">
        <v>164</v>
      </c>
      <c r="D88" s="74"/>
      <c r="E88" s="74"/>
      <c r="F88" s="74"/>
      <c r="G88" s="74"/>
      <c r="H88" s="74"/>
      <c r="I88" s="204"/>
      <c r="J88" s="216">
        <f>BK88</f>
        <v>0</v>
      </c>
      <c r="K88" s="74"/>
      <c r="L88" s="72"/>
      <c r="M88" s="105"/>
      <c r="N88" s="106"/>
      <c r="O88" s="106"/>
      <c r="P88" s="217">
        <f>SUM(P89:P126)</f>
        <v>0</v>
      </c>
      <c r="Q88" s="106"/>
      <c r="R88" s="217">
        <f>SUM(R89:R126)</f>
        <v>0</v>
      </c>
      <c r="S88" s="106"/>
      <c r="T88" s="218">
        <f>SUM(T89:T126)</f>
        <v>0</v>
      </c>
      <c r="AT88" s="24" t="s">
        <v>73</v>
      </c>
      <c r="AU88" s="24" t="s">
        <v>165</v>
      </c>
      <c r="BK88" s="219">
        <f>SUM(BK89:BK126)</f>
        <v>0</v>
      </c>
    </row>
    <row r="89" s="1" customFormat="1" ht="25.5" customHeight="1">
      <c r="B89" s="46"/>
      <c r="C89" s="236" t="s">
        <v>74</v>
      </c>
      <c r="D89" s="236" t="s">
        <v>202</v>
      </c>
      <c r="E89" s="237" t="s">
        <v>744</v>
      </c>
      <c r="F89" s="238" t="s">
        <v>745</v>
      </c>
      <c r="G89" s="239" t="s">
        <v>471</v>
      </c>
      <c r="H89" s="240">
        <v>1</v>
      </c>
      <c r="I89" s="241"/>
      <c r="J89" s="242">
        <f>ROUND(I89*H89,2)</f>
        <v>0</v>
      </c>
      <c r="K89" s="238" t="s">
        <v>746</v>
      </c>
      <c r="L89" s="72"/>
      <c r="M89" s="243" t="s">
        <v>21</v>
      </c>
      <c r="N89" s="244" t="s">
        <v>45</v>
      </c>
      <c r="O89" s="47"/>
      <c r="P89" s="245">
        <f>O89*H89</f>
        <v>0</v>
      </c>
      <c r="Q89" s="245">
        <v>0</v>
      </c>
      <c r="R89" s="245">
        <f>Q89*H89</f>
        <v>0</v>
      </c>
      <c r="S89" s="245">
        <v>0</v>
      </c>
      <c r="T89" s="246">
        <f>S89*H89</f>
        <v>0</v>
      </c>
      <c r="AR89" s="24" t="s">
        <v>230</v>
      </c>
      <c r="AT89" s="24" t="s">
        <v>202</v>
      </c>
      <c r="AU89" s="24" t="s">
        <v>74</v>
      </c>
      <c r="AY89" s="24" t="s">
        <v>200</v>
      </c>
      <c r="BE89" s="247">
        <f>IF(N89="základní",J89,0)</f>
        <v>0</v>
      </c>
      <c r="BF89" s="247">
        <f>IF(N89="snížená",J89,0)</f>
        <v>0</v>
      </c>
      <c r="BG89" s="247">
        <f>IF(N89="zákl. přenesená",J89,0)</f>
        <v>0</v>
      </c>
      <c r="BH89" s="247">
        <f>IF(N89="sníž. přenesená",J89,0)</f>
        <v>0</v>
      </c>
      <c r="BI89" s="247">
        <f>IF(N89="nulová",J89,0)</f>
        <v>0</v>
      </c>
      <c r="BJ89" s="24" t="s">
        <v>81</v>
      </c>
      <c r="BK89" s="247">
        <f>ROUND(I89*H89,2)</f>
        <v>0</v>
      </c>
      <c r="BL89" s="24" t="s">
        <v>230</v>
      </c>
      <c r="BM89" s="24" t="s">
        <v>83</v>
      </c>
    </row>
    <row r="90" s="1" customFormat="1" ht="16.5" customHeight="1">
      <c r="B90" s="46"/>
      <c r="C90" s="236" t="s">
        <v>74</v>
      </c>
      <c r="D90" s="236" t="s">
        <v>202</v>
      </c>
      <c r="E90" s="237" t="s">
        <v>747</v>
      </c>
      <c r="F90" s="238" t="s">
        <v>748</v>
      </c>
      <c r="G90" s="239" t="s">
        <v>471</v>
      </c>
      <c r="H90" s="240">
        <v>1</v>
      </c>
      <c r="I90" s="241"/>
      <c r="J90" s="242">
        <f>ROUND(I90*H90,2)</f>
        <v>0</v>
      </c>
      <c r="K90" s="238" t="s">
        <v>746</v>
      </c>
      <c r="L90" s="72"/>
      <c r="M90" s="243" t="s">
        <v>21</v>
      </c>
      <c r="N90" s="244" t="s">
        <v>45</v>
      </c>
      <c r="O90" s="47"/>
      <c r="P90" s="245">
        <f>O90*H90</f>
        <v>0</v>
      </c>
      <c r="Q90" s="245">
        <v>0</v>
      </c>
      <c r="R90" s="245">
        <f>Q90*H90</f>
        <v>0</v>
      </c>
      <c r="S90" s="245">
        <v>0</v>
      </c>
      <c r="T90" s="246">
        <f>S90*H90</f>
        <v>0</v>
      </c>
      <c r="AR90" s="24" t="s">
        <v>230</v>
      </c>
      <c r="AT90" s="24" t="s">
        <v>202</v>
      </c>
      <c r="AU90" s="24" t="s">
        <v>74</v>
      </c>
      <c r="AY90" s="24" t="s">
        <v>200</v>
      </c>
      <c r="BE90" s="247">
        <f>IF(N90="základní",J90,0)</f>
        <v>0</v>
      </c>
      <c r="BF90" s="247">
        <f>IF(N90="snížená",J90,0)</f>
        <v>0</v>
      </c>
      <c r="BG90" s="247">
        <f>IF(N90="zákl. přenesená",J90,0)</f>
        <v>0</v>
      </c>
      <c r="BH90" s="247">
        <f>IF(N90="sníž. přenesená",J90,0)</f>
        <v>0</v>
      </c>
      <c r="BI90" s="247">
        <f>IF(N90="nulová",J90,0)</f>
        <v>0</v>
      </c>
      <c r="BJ90" s="24" t="s">
        <v>81</v>
      </c>
      <c r="BK90" s="247">
        <f>ROUND(I90*H90,2)</f>
        <v>0</v>
      </c>
      <c r="BL90" s="24" t="s">
        <v>230</v>
      </c>
      <c r="BM90" s="24" t="s">
        <v>207</v>
      </c>
    </row>
    <row r="91" s="1" customFormat="1" ht="16.5" customHeight="1">
      <c r="B91" s="46"/>
      <c r="C91" s="236" t="s">
        <v>74</v>
      </c>
      <c r="D91" s="236" t="s">
        <v>202</v>
      </c>
      <c r="E91" s="237" t="s">
        <v>749</v>
      </c>
      <c r="F91" s="238" t="s">
        <v>750</v>
      </c>
      <c r="G91" s="239" t="s">
        <v>471</v>
      </c>
      <c r="H91" s="240">
        <v>1</v>
      </c>
      <c r="I91" s="241"/>
      <c r="J91" s="242">
        <f>ROUND(I91*H91,2)</f>
        <v>0</v>
      </c>
      <c r="K91" s="238" t="s">
        <v>746</v>
      </c>
      <c r="L91" s="72"/>
      <c r="M91" s="243" t="s">
        <v>21</v>
      </c>
      <c r="N91" s="244" t="s">
        <v>45</v>
      </c>
      <c r="O91" s="47"/>
      <c r="P91" s="245">
        <f>O91*H91</f>
        <v>0</v>
      </c>
      <c r="Q91" s="245">
        <v>0</v>
      </c>
      <c r="R91" s="245">
        <f>Q91*H91</f>
        <v>0</v>
      </c>
      <c r="S91" s="245">
        <v>0</v>
      </c>
      <c r="T91" s="246">
        <f>S91*H91</f>
        <v>0</v>
      </c>
      <c r="AR91" s="24" t="s">
        <v>230</v>
      </c>
      <c r="AT91" s="24" t="s">
        <v>202</v>
      </c>
      <c r="AU91" s="24" t="s">
        <v>74</v>
      </c>
      <c r="AY91" s="24" t="s">
        <v>200</v>
      </c>
      <c r="BE91" s="247">
        <f>IF(N91="základní",J91,0)</f>
        <v>0</v>
      </c>
      <c r="BF91" s="247">
        <f>IF(N91="snížená",J91,0)</f>
        <v>0</v>
      </c>
      <c r="BG91" s="247">
        <f>IF(N91="zákl. přenesená",J91,0)</f>
        <v>0</v>
      </c>
      <c r="BH91" s="247">
        <f>IF(N91="sníž. přenesená",J91,0)</f>
        <v>0</v>
      </c>
      <c r="BI91" s="247">
        <f>IF(N91="nulová",J91,0)</f>
        <v>0</v>
      </c>
      <c r="BJ91" s="24" t="s">
        <v>81</v>
      </c>
      <c r="BK91" s="247">
        <f>ROUND(I91*H91,2)</f>
        <v>0</v>
      </c>
      <c r="BL91" s="24" t="s">
        <v>230</v>
      </c>
      <c r="BM91" s="24" t="s">
        <v>213</v>
      </c>
    </row>
    <row r="92" s="1" customFormat="1" ht="16.5" customHeight="1">
      <c r="B92" s="46"/>
      <c r="C92" s="236" t="s">
        <v>74</v>
      </c>
      <c r="D92" s="236" t="s">
        <v>202</v>
      </c>
      <c r="E92" s="237" t="s">
        <v>751</v>
      </c>
      <c r="F92" s="238" t="s">
        <v>752</v>
      </c>
      <c r="G92" s="239" t="s">
        <v>471</v>
      </c>
      <c r="H92" s="240">
        <v>1</v>
      </c>
      <c r="I92" s="241"/>
      <c r="J92" s="242">
        <f>ROUND(I92*H92,2)</f>
        <v>0</v>
      </c>
      <c r="K92" s="238" t="s">
        <v>746</v>
      </c>
      <c r="L92" s="72"/>
      <c r="M92" s="243" t="s">
        <v>21</v>
      </c>
      <c r="N92" s="244" t="s">
        <v>45</v>
      </c>
      <c r="O92" s="47"/>
      <c r="P92" s="245">
        <f>O92*H92</f>
        <v>0</v>
      </c>
      <c r="Q92" s="245">
        <v>0</v>
      </c>
      <c r="R92" s="245">
        <f>Q92*H92</f>
        <v>0</v>
      </c>
      <c r="S92" s="245">
        <v>0</v>
      </c>
      <c r="T92" s="246">
        <f>S92*H92</f>
        <v>0</v>
      </c>
      <c r="AR92" s="24" t="s">
        <v>230</v>
      </c>
      <c r="AT92" s="24" t="s">
        <v>202</v>
      </c>
      <c r="AU92" s="24" t="s">
        <v>74</v>
      </c>
      <c r="AY92" s="24" t="s">
        <v>200</v>
      </c>
      <c r="BE92" s="247">
        <f>IF(N92="základní",J92,0)</f>
        <v>0</v>
      </c>
      <c r="BF92" s="247">
        <f>IF(N92="snížená",J92,0)</f>
        <v>0</v>
      </c>
      <c r="BG92" s="247">
        <f>IF(N92="zákl. přenesená",J92,0)</f>
        <v>0</v>
      </c>
      <c r="BH92" s="247">
        <f>IF(N92="sníž. přenesená",J92,0)</f>
        <v>0</v>
      </c>
      <c r="BI92" s="247">
        <f>IF(N92="nulová",J92,0)</f>
        <v>0</v>
      </c>
      <c r="BJ92" s="24" t="s">
        <v>81</v>
      </c>
      <c r="BK92" s="247">
        <f>ROUND(I92*H92,2)</f>
        <v>0</v>
      </c>
      <c r="BL92" s="24" t="s">
        <v>230</v>
      </c>
      <c r="BM92" s="24" t="s">
        <v>216</v>
      </c>
    </row>
    <row r="93" s="1" customFormat="1" ht="16.5" customHeight="1">
      <c r="B93" s="46"/>
      <c r="C93" s="236" t="s">
        <v>74</v>
      </c>
      <c r="D93" s="236" t="s">
        <v>202</v>
      </c>
      <c r="E93" s="237" t="s">
        <v>753</v>
      </c>
      <c r="F93" s="238" t="s">
        <v>754</v>
      </c>
      <c r="G93" s="239" t="s">
        <v>471</v>
      </c>
      <c r="H93" s="240">
        <v>1</v>
      </c>
      <c r="I93" s="241"/>
      <c r="J93" s="242">
        <f>ROUND(I93*H93,2)</f>
        <v>0</v>
      </c>
      <c r="K93" s="238" t="s">
        <v>746</v>
      </c>
      <c r="L93" s="72"/>
      <c r="M93" s="243" t="s">
        <v>21</v>
      </c>
      <c r="N93" s="244" t="s">
        <v>45</v>
      </c>
      <c r="O93" s="47"/>
      <c r="P93" s="245">
        <f>O93*H93</f>
        <v>0</v>
      </c>
      <c r="Q93" s="245">
        <v>0</v>
      </c>
      <c r="R93" s="245">
        <f>Q93*H93</f>
        <v>0</v>
      </c>
      <c r="S93" s="245">
        <v>0</v>
      </c>
      <c r="T93" s="246">
        <f>S93*H93</f>
        <v>0</v>
      </c>
      <c r="AR93" s="24" t="s">
        <v>230</v>
      </c>
      <c r="AT93" s="24" t="s">
        <v>202</v>
      </c>
      <c r="AU93" s="24" t="s">
        <v>74</v>
      </c>
      <c r="AY93" s="24" t="s">
        <v>200</v>
      </c>
      <c r="BE93" s="247">
        <f>IF(N93="základní",J93,0)</f>
        <v>0</v>
      </c>
      <c r="BF93" s="247">
        <f>IF(N93="snížená",J93,0)</f>
        <v>0</v>
      </c>
      <c r="BG93" s="247">
        <f>IF(N93="zákl. přenesená",J93,0)</f>
        <v>0</v>
      </c>
      <c r="BH93" s="247">
        <f>IF(N93="sníž. přenesená",J93,0)</f>
        <v>0</v>
      </c>
      <c r="BI93" s="247">
        <f>IF(N93="nulová",J93,0)</f>
        <v>0</v>
      </c>
      <c r="BJ93" s="24" t="s">
        <v>81</v>
      </c>
      <c r="BK93" s="247">
        <f>ROUND(I93*H93,2)</f>
        <v>0</v>
      </c>
      <c r="BL93" s="24" t="s">
        <v>230</v>
      </c>
      <c r="BM93" s="24" t="s">
        <v>220</v>
      </c>
    </row>
    <row r="94" s="1" customFormat="1" ht="25.5" customHeight="1">
      <c r="B94" s="46"/>
      <c r="C94" s="236" t="s">
        <v>74</v>
      </c>
      <c r="D94" s="236" t="s">
        <v>202</v>
      </c>
      <c r="E94" s="237" t="s">
        <v>755</v>
      </c>
      <c r="F94" s="238" t="s">
        <v>756</v>
      </c>
      <c r="G94" s="239" t="s">
        <v>471</v>
      </c>
      <c r="H94" s="240">
        <v>1</v>
      </c>
      <c r="I94" s="241"/>
      <c r="J94" s="242">
        <f>ROUND(I94*H94,2)</f>
        <v>0</v>
      </c>
      <c r="K94" s="238" t="s">
        <v>746</v>
      </c>
      <c r="L94" s="72"/>
      <c r="M94" s="243" t="s">
        <v>21</v>
      </c>
      <c r="N94" s="244" t="s">
        <v>45</v>
      </c>
      <c r="O94" s="47"/>
      <c r="P94" s="245">
        <f>O94*H94</f>
        <v>0</v>
      </c>
      <c r="Q94" s="245">
        <v>0</v>
      </c>
      <c r="R94" s="245">
        <f>Q94*H94</f>
        <v>0</v>
      </c>
      <c r="S94" s="245">
        <v>0</v>
      </c>
      <c r="T94" s="246">
        <f>S94*H94</f>
        <v>0</v>
      </c>
      <c r="AR94" s="24" t="s">
        <v>230</v>
      </c>
      <c r="AT94" s="24" t="s">
        <v>202</v>
      </c>
      <c r="AU94" s="24" t="s">
        <v>74</v>
      </c>
      <c r="AY94" s="24" t="s">
        <v>200</v>
      </c>
      <c r="BE94" s="247">
        <f>IF(N94="základní",J94,0)</f>
        <v>0</v>
      </c>
      <c r="BF94" s="247">
        <f>IF(N94="snížená",J94,0)</f>
        <v>0</v>
      </c>
      <c r="BG94" s="247">
        <f>IF(N94="zákl. přenesená",J94,0)</f>
        <v>0</v>
      </c>
      <c r="BH94" s="247">
        <f>IF(N94="sníž. přenesená",J94,0)</f>
        <v>0</v>
      </c>
      <c r="BI94" s="247">
        <f>IF(N94="nulová",J94,0)</f>
        <v>0</v>
      </c>
      <c r="BJ94" s="24" t="s">
        <v>81</v>
      </c>
      <c r="BK94" s="247">
        <f>ROUND(I94*H94,2)</f>
        <v>0</v>
      </c>
      <c r="BL94" s="24" t="s">
        <v>230</v>
      </c>
      <c r="BM94" s="24" t="s">
        <v>223</v>
      </c>
    </row>
    <row r="95" s="1" customFormat="1" ht="16.5" customHeight="1">
      <c r="B95" s="46"/>
      <c r="C95" s="236" t="s">
        <v>74</v>
      </c>
      <c r="D95" s="236" t="s">
        <v>202</v>
      </c>
      <c r="E95" s="237" t="s">
        <v>757</v>
      </c>
      <c r="F95" s="238" t="s">
        <v>758</v>
      </c>
      <c r="G95" s="239" t="s">
        <v>471</v>
      </c>
      <c r="H95" s="240">
        <v>1</v>
      </c>
      <c r="I95" s="241"/>
      <c r="J95" s="242">
        <f>ROUND(I95*H95,2)</f>
        <v>0</v>
      </c>
      <c r="K95" s="238" t="s">
        <v>746</v>
      </c>
      <c r="L95" s="72"/>
      <c r="M95" s="243" t="s">
        <v>21</v>
      </c>
      <c r="N95" s="244" t="s">
        <v>45</v>
      </c>
      <c r="O95" s="47"/>
      <c r="P95" s="245">
        <f>O95*H95</f>
        <v>0</v>
      </c>
      <c r="Q95" s="245">
        <v>0</v>
      </c>
      <c r="R95" s="245">
        <f>Q95*H95</f>
        <v>0</v>
      </c>
      <c r="S95" s="245">
        <v>0</v>
      </c>
      <c r="T95" s="246">
        <f>S95*H95</f>
        <v>0</v>
      </c>
      <c r="AR95" s="24" t="s">
        <v>230</v>
      </c>
      <c r="AT95" s="24" t="s">
        <v>202</v>
      </c>
      <c r="AU95" s="24" t="s">
        <v>74</v>
      </c>
      <c r="AY95" s="24" t="s">
        <v>200</v>
      </c>
      <c r="BE95" s="247">
        <f>IF(N95="základní",J95,0)</f>
        <v>0</v>
      </c>
      <c r="BF95" s="247">
        <f>IF(N95="snížená",J95,0)</f>
        <v>0</v>
      </c>
      <c r="BG95" s="247">
        <f>IF(N95="zákl. přenesená",J95,0)</f>
        <v>0</v>
      </c>
      <c r="BH95" s="247">
        <f>IF(N95="sníž. přenesená",J95,0)</f>
        <v>0</v>
      </c>
      <c r="BI95" s="247">
        <f>IF(N95="nulová",J95,0)</f>
        <v>0</v>
      </c>
      <c r="BJ95" s="24" t="s">
        <v>81</v>
      </c>
      <c r="BK95" s="247">
        <f>ROUND(I95*H95,2)</f>
        <v>0</v>
      </c>
      <c r="BL95" s="24" t="s">
        <v>230</v>
      </c>
      <c r="BM95" s="24" t="s">
        <v>227</v>
      </c>
    </row>
    <row r="96" s="1" customFormat="1" ht="16.5" customHeight="1">
      <c r="B96" s="46"/>
      <c r="C96" s="236" t="s">
        <v>74</v>
      </c>
      <c r="D96" s="236" t="s">
        <v>202</v>
      </c>
      <c r="E96" s="237" t="s">
        <v>759</v>
      </c>
      <c r="F96" s="238" t="s">
        <v>760</v>
      </c>
      <c r="G96" s="239" t="s">
        <v>498</v>
      </c>
      <c r="H96" s="240">
        <v>1</v>
      </c>
      <c r="I96" s="241"/>
      <c r="J96" s="242">
        <f>ROUND(I96*H96,2)</f>
        <v>0</v>
      </c>
      <c r="K96" s="238" t="s">
        <v>746</v>
      </c>
      <c r="L96" s="72"/>
      <c r="M96" s="243" t="s">
        <v>21</v>
      </c>
      <c r="N96" s="244" t="s">
        <v>45</v>
      </c>
      <c r="O96" s="47"/>
      <c r="P96" s="245">
        <f>O96*H96</f>
        <v>0</v>
      </c>
      <c r="Q96" s="245">
        <v>0</v>
      </c>
      <c r="R96" s="245">
        <f>Q96*H96</f>
        <v>0</v>
      </c>
      <c r="S96" s="245">
        <v>0</v>
      </c>
      <c r="T96" s="246">
        <f>S96*H96</f>
        <v>0</v>
      </c>
      <c r="AR96" s="24" t="s">
        <v>230</v>
      </c>
      <c r="AT96" s="24" t="s">
        <v>202</v>
      </c>
      <c r="AU96" s="24" t="s">
        <v>74</v>
      </c>
      <c r="AY96" s="24" t="s">
        <v>200</v>
      </c>
      <c r="BE96" s="247">
        <f>IF(N96="základní",J96,0)</f>
        <v>0</v>
      </c>
      <c r="BF96" s="247">
        <f>IF(N96="snížená",J96,0)</f>
        <v>0</v>
      </c>
      <c r="BG96" s="247">
        <f>IF(N96="zákl. přenesená",J96,0)</f>
        <v>0</v>
      </c>
      <c r="BH96" s="247">
        <f>IF(N96="sníž. přenesená",J96,0)</f>
        <v>0</v>
      </c>
      <c r="BI96" s="247">
        <f>IF(N96="nulová",J96,0)</f>
        <v>0</v>
      </c>
      <c r="BJ96" s="24" t="s">
        <v>81</v>
      </c>
      <c r="BK96" s="247">
        <f>ROUND(I96*H96,2)</f>
        <v>0</v>
      </c>
      <c r="BL96" s="24" t="s">
        <v>230</v>
      </c>
      <c r="BM96" s="24" t="s">
        <v>230</v>
      </c>
    </row>
    <row r="97" s="1" customFormat="1" ht="16.5" customHeight="1">
      <c r="B97" s="46"/>
      <c r="C97" s="236" t="s">
        <v>74</v>
      </c>
      <c r="D97" s="236" t="s">
        <v>202</v>
      </c>
      <c r="E97" s="237" t="s">
        <v>761</v>
      </c>
      <c r="F97" s="238" t="s">
        <v>762</v>
      </c>
      <c r="G97" s="239" t="s">
        <v>471</v>
      </c>
      <c r="H97" s="240">
        <v>4</v>
      </c>
      <c r="I97" s="241"/>
      <c r="J97" s="242">
        <f>ROUND(I97*H97,2)</f>
        <v>0</v>
      </c>
      <c r="K97" s="238" t="s">
        <v>746</v>
      </c>
      <c r="L97" s="72"/>
      <c r="M97" s="243" t="s">
        <v>21</v>
      </c>
      <c r="N97" s="244" t="s">
        <v>45</v>
      </c>
      <c r="O97" s="47"/>
      <c r="P97" s="245">
        <f>O97*H97</f>
        <v>0</v>
      </c>
      <c r="Q97" s="245">
        <v>0</v>
      </c>
      <c r="R97" s="245">
        <f>Q97*H97</f>
        <v>0</v>
      </c>
      <c r="S97" s="245">
        <v>0</v>
      </c>
      <c r="T97" s="246">
        <f>S97*H97</f>
        <v>0</v>
      </c>
      <c r="AR97" s="24" t="s">
        <v>230</v>
      </c>
      <c r="AT97" s="24" t="s">
        <v>202</v>
      </c>
      <c r="AU97" s="24" t="s">
        <v>74</v>
      </c>
      <c r="AY97" s="24" t="s">
        <v>200</v>
      </c>
      <c r="BE97" s="247">
        <f>IF(N97="základní",J97,0)</f>
        <v>0</v>
      </c>
      <c r="BF97" s="247">
        <f>IF(N97="snížená",J97,0)</f>
        <v>0</v>
      </c>
      <c r="BG97" s="247">
        <f>IF(N97="zákl. přenesená",J97,0)</f>
        <v>0</v>
      </c>
      <c r="BH97" s="247">
        <f>IF(N97="sníž. přenesená",J97,0)</f>
        <v>0</v>
      </c>
      <c r="BI97" s="247">
        <f>IF(N97="nulová",J97,0)</f>
        <v>0</v>
      </c>
      <c r="BJ97" s="24" t="s">
        <v>81</v>
      </c>
      <c r="BK97" s="247">
        <f>ROUND(I97*H97,2)</f>
        <v>0</v>
      </c>
      <c r="BL97" s="24" t="s">
        <v>230</v>
      </c>
      <c r="BM97" s="24" t="s">
        <v>234</v>
      </c>
    </row>
    <row r="98" s="1" customFormat="1" ht="38.25" customHeight="1">
      <c r="B98" s="46"/>
      <c r="C98" s="236" t="s">
        <v>74</v>
      </c>
      <c r="D98" s="236" t="s">
        <v>202</v>
      </c>
      <c r="E98" s="237" t="s">
        <v>763</v>
      </c>
      <c r="F98" s="238" t="s">
        <v>764</v>
      </c>
      <c r="G98" s="239" t="s">
        <v>498</v>
      </c>
      <c r="H98" s="240">
        <v>1</v>
      </c>
      <c r="I98" s="241"/>
      <c r="J98" s="242">
        <f>ROUND(I98*H98,2)</f>
        <v>0</v>
      </c>
      <c r="K98" s="238" t="s">
        <v>746</v>
      </c>
      <c r="L98" s="72"/>
      <c r="M98" s="243" t="s">
        <v>21</v>
      </c>
      <c r="N98" s="244" t="s">
        <v>45</v>
      </c>
      <c r="O98" s="47"/>
      <c r="P98" s="245">
        <f>O98*H98</f>
        <v>0</v>
      </c>
      <c r="Q98" s="245">
        <v>0</v>
      </c>
      <c r="R98" s="245">
        <f>Q98*H98</f>
        <v>0</v>
      </c>
      <c r="S98" s="245">
        <v>0</v>
      </c>
      <c r="T98" s="246">
        <f>S98*H98</f>
        <v>0</v>
      </c>
      <c r="AR98" s="24" t="s">
        <v>230</v>
      </c>
      <c r="AT98" s="24" t="s">
        <v>202</v>
      </c>
      <c r="AU98" s="24" t="s">
        <v>74</v>
      </c>
      <c r="AY98" s="24" t="s">
        <v>200</v>
      </c>
      <c r="BE98" s="247">
        <f>IF(N98="základní",J98,0)</f>
        <v>0</v>
      </c>
      <c r="BF98" s="247">
        <f>IF(N98="snížená",J98,0)</f>
        <v>0</v>
      </c>
      <c r="BG98" s="247">
        <f>IF(N98="zákl. přenesená",J98,0)</f>
        <v>0</v>
      </c>
      <c r="BH98" s="247">
        <f>IF(N98="sníž. přenesená",J98,0)</f>
        <v>0</v>
      </c>
      <c r="BI98" s="247">
        <f>IF(N98="nulová",J98,0)</f>
        <v>0</v>
      </c>
      <c r="BJ98" s="24" t="s">
        <v>81</v>
      </c>
      <c r="BK98" s="247">
        <f>ROUND(I98*H98,2)</f>
        <v>0</v>
      </c>
      <c r="BL98" s="24" t="s">
        <v>230</v>
      </c>
      <c r="BM98" s="24" t="s">
        <v>239</v>
      </c>
    </row>
    <row r="99" s="1" customFormat="1" ht="16.5" customHeight="1">
      <c r="B99" s="46"/>
      <c r="C99" s="236" t="s">
        <v>74</v>
      </c>
      <c r="D99" s="236" t="s">
        <v>202</v>
      </c>
      <c r="E99" s="237" t="s">
        <v>765</v>
      </c>
      <c r="F99" s="238" t="s">
        <v>766</v>
      </c>
      <c r="G99" s="239" t="s">
        <v>471</v>
      </c>
      <c r="H99" s="240">
        <v>1</v>
      </c>
      <c r="I99" s="241"/>
      <c r="J99" s="242">
        <f>ROUND(I99*H99,2)</f>
        <v>0</v>
      </c>
      <c r="K99" s="238" t="s">
        <v>746</v>
      </c>
      <c r="L99" s="72"/>
      <c r="M99" s="243" t="s">
        <v>21</v>
      </c>
      <c r="N99" s="244" t="s">
        <v>45</v>
      </c>
      <c r="O99" s="47"/>
      <c r="P99" s="245">
        <f>O99*H99</f>
        <v>0</v>
      </c>
      <c r="Q99" s="245">
        <v>0</v>
      </c>
      <c r="R99" s="245">
        <f>Q99*H99</f>
        <v>0</v>
      </c>
      <c r="S99" s="245">
        <v>0</v>
      </c>
      <c r="T99" s="246">
        <f>S99*H99</f>
        <v>0</v>
      </c>
      <c r="AR99" s="24" t="s">
        <v>230</v>
      </c>
      <c r="AT99" s="24" t="s">
        <v>202</v>
      </c>
      <c r="AU99" s="24" t="s">
        <v>74</v>
      </c>
      <c r="AY99" s="24" t="s">
        <v>200</v>
      </c>
      <c r="BE99" s="247">
        <f>IF(N99="základní",J99,0)</f>
        <v>0</v>
      </c>
      <c r="BF99" s="247">
        <f>IF(N99="snížená",J99,0)</f>
        <v>0</v>
      </c>
      <c r="BG99" s="247">
        <f>IF(N99="zákl. přenesená",J99,0)</f>
        <v>0</v>
      </c>
      <c r="BH99" s="247">
        <f>IF(N99="sníž. přenesená",J99,0)</f>
        <v>0</v>
      </c>
      <c r="BI99" s="247">
        <f>IF(N99="nulová",J99,0)</f>
        <v>0</v>
      </c>
      <c r="BJ99" s="24" t="s">
        <v>81</v>
      </c>
      <c r="BK99" s="247">
        <f>ROUND(I99*H99,2)</f>
        <v>0</v>
      </c>
      <c r="BL99" s="24" t="s">
        <v>230</v>
      </c>
      <c r="BM99" s="24" t="s">
        <v>244</v>
      </c>
    </row>
    <row r="100" s="1" customFormat="1" ht="16.5" customHeight="1">
      <c r="B100" s="46"/>
      <c r="C100" s="236" t="s">
        <v>74</v>
      </c>
      <c r="D100" s="236" t="s">
        <v>202</v>
      </c>
      <c r="E100" s="237" t="s">
        <v>767</v>
      </c>
      <c r="F100" s="238" t="s">
        <v>768</v>
      </c>
      <c r="G100" s="239" t="s">
        <v>471</v>
      </c>
      <c r="H100" s="240">
        <v>1</v>
      </c>
      <c r="I100" s="241"/>
      <c r="J100" s="242">
        <f>ROUND(I100*H100,2)</f>
        <v>0</v>
      </c>
      <c r="K100" s="238" t="s">
        <v>746</v>
      </c>
      <c r="L100" s="72"/>
      <c r="M100" s="243" t="s">
        <v>21</v>
      </c>
      <c r="N100" s="244" t="s">
        <v>45</v>
      </c>
      <c r="O100" s="47"/>
      <c r="P100" s="245">
        <f>O100*H100</f>
        <v>0</v>
      </c>
      <c r="Q100" s="245">
        <v>0</v>
      </c>
      <c r="R100" s="245">
        <f>Q100*H100</f>
        <v>0</v>
      </c>
      <c r="S100" s="245">
        <v>0</v>
      </c>
      <c r="T100" s="246">
        <f>S100*H100</f>
        <v>0</v>
      </c>
      <c r="AR100" s="24" t="s">
        <v>230</v>
      </c>
      <c r="AT100" s="24" t="s">
        <v>202</v>
      </c>
      <c r="AU100" s="24" t="s">
        <v>74</v>
      </c>
      <c r="AY100" s="24" t="s">
        <v>200</v>
      </c>
      <c r="BE100" s="247">
        <f>IF(N100="základní",J100,0)</f>
        <v>0</v>
      </c>
      <c r="BF100" s="247">
        <f>IF(N100="snížená",J100,0)</f>
        <v>0</v>
      </c>
      <c r="BG100" s="247">
        <f>IF(N100="zákl. přenesená",J100,0)</f>
        <v>0</v>
      </c>
      <c r="BH100" s="247">
        <f>IF(N100="sníž. přenesená",J100,0)</f>
        <v>0</v>
      </c>
      <c r="BI100" s="247">
        <f>IF(N100="nulová",J100,0)</f>
        <v>0</v>
      </c>
      <c r="BJ100" s="24" t="s">
        <v>81</v>
      </c>
      <c r="BK100" s="247">
        <f>ROUND(I100*H100,2)</f>
        <v>0</v>
      </c>
      <c r="BL100" s="24" t="s">
        <v>230</v>
      </c>
      <c r="BM100" s="24" t="s">
        <v>250</v>
      </c>
    </row>
    <row r="101" s="1" customFormat="1" ht="16.5" customHeight="1">
      <c r="B101" s="46"/>
      <c r="C101" s="236" t="s">
        <v>74</v>
      </c>
      <c r="D101" s="236" t="s">
        <v>202</v>
      </c>
      <c r="E101" s="237" t="s">
        <v>769</v>
      </c>
      <c r="F101" s="238" t="s">
        <v>770</v>
      </c>
      <c r="G101" s="239" t="s">
        <v>471</v>
      </c>
      <c r="H101" s="240">
        <v>1</v>
      </c>
      <c r="I101" s="241"/>
      <c r="J101" s="242">
        <f>ROUND(I101*H101,2)</f>
        <v>0</v>
      </c>
      <c r="K101" s="238" t="s">
        <v>746</v>
      </c>
      <c r="L101" s="72"/>
      <c r="M101" s="243" t="s">
        <v>21</v>
      </c>
      <c r="N101" s="244" t="s">
        <v>45</v>
      </c>
      <c r="O101" s="47"/>
      <c r="P101" s="245">
        <f>O101*H101</f>
        <v>0</v>
      </c>
      <c r="Q101" s="245">
        <v>0</v>
      </c>
      <c r="R101" s="245">
        <f>Q101*H101</f>
        <v>0</v>
      </c>
      <c r="S101" s="245">
        <v>0</v>
      </c>
      <c r="T101" s="246">
        <f>S101*H101</f>
        <v>0</v>
      </c>
      <c r="AR101" s="24" t="s">
        <v>230</v>
      </c>
      <c r="AT101" s="24" t="s">
        <v>202</v>
      </c>
      <c r="AU101" s="24" t="s">
        <v>74</v>
      </c>
      <c r="AY101" s="24" t="s">
        <v>200</v>
      </c>
      <c r="BE101" s="247">
        <f>IF(N101="základní",J101,0)</f>
        <v>0</v>
      </c>
      <c r="BF101" s="247">
        <f>IF(N101="snížená",J101,0)</f>
        <v>0</v>
      </c>
      <c r="BG101" s="247">
        <f>IF(N101="zákl. přenesená",J101,0)</f>
        <v>0</v>
      </c>
      <c r="BH101" s="247">
        <f>IF(N101="sníž. přenesená",J101,0)</f>
        <v>0</v>
      </c>
      <c r="BI101" s="247">
        <f>IF(N101="nulová",J101,0)</f>
        <v>0</v>
      </c>
      <c r="BJ101" s="24" t="s">
        <v>81</v>
      </c>
      <c r="BK101" s="247">
        <f>ROUND(I101*H101,2)</f>
        <v>0</v>
      </c>
      <c r="BL101" s="24" t="s">
        <v>230</v>
      </c>
      <c r="BM101" s="24" t="s">
        <v>259</v>
      </c>
    </row>
    <row r="102" s="1" customFormat="1" ht="16.5" customHeight="1">
      <c r="B102" s="46"/>
      <c r="C102" s="236" t="s">
        <v>74</v>
      </c>
      <c r="D102" s="236" t="s">
        <v>202</v>
      </c>
      <c r="E102" s="237" t="s">
        <v>771</v>
      </c>
      <c r="F102" s="238" t="s">
        <v>772</v>
      </c>
      <c r="G102" s="239" t="s">
        <v>249</v>
      </c>
      <c r="H102" s="240">
        <v>20</v>
      </c>
      <c r="I102" s="241"/>
      <c r="J102" s="242">
        <f>ROUND(I102*H102,2)</f>
        <v>0</v>
      </c>
      <c r="K102" s="238" t="s">
        <v>746</v>
      </c>
      <c r="L102" s="72"/>
      <c r="M102" s="243" t="s">
        <v>21</v>
      </c>
      <c r="N102" s="244" t="s">
        <v>45</v>
      </c>
      <c r="O102" s="47"/>
      <c r="P102" s="245">
        <f>O102*H102</f>
        <v>0</v>
      </c>
      <c r="Q102" s="245">
        <v>0</v>
      </c>
      <c r="R102" s="245">
        <f>Q102*H102</f>
        <v>0</v>
      </c>
      <c r="S102" s="245">
        <v>0</v>
      </c>
      <c r="T102" s="246">
        <f>S102*H102</f>
        <v>0</v>
      </c>
      <c r="AR102" s="24" t="s">
        <v>230</v>
      </c>
      <c r="AT102" s="24" t="s">
        <v>202</v>
      </c>
      <c r="AU102" s="24" t="s">
        <v>74</v>
      </c>
      <c r="AY102" s="24" t="s">
        <v>200</v>
      </c>
      <c r="BE102" s="247">
        <f>IF(N102="základní",J102,0)</f>
        <v>0</v>
      </c>
      <c r="BF102" s="247">
        <f>IF(N102="snížená",J102,0)</f>
        <v>0</v>
      </c>
      <c r="BG102" s="247">
        <f>IF(N102="zákl. přenesená",J102,0)</f>
        <v>0</v>
      </c>
      <c r="BH102" s="247">
        <f>IF(N102="sníž. přenesená",J102,0)</f>
        <v>0</v>
      </c>
      <c r="BI102" s="247">
        <f>IF(N102="nulová",J102,0)</f>
        <v>0</v>
      </c>
      <c r="BJ102" s="24" t="s">
        <v>81</v>
      </c>
      <c r="BK102" s="247">
        <f>ROUND(I102*H102,2)</f>
        <v>0</v>
      </c>
      <c r="BL102" s="24" t="s">
        <v>230</v>
      </c>
      <c r="BM102" s="24" t="s">
        <v>263</v>
      </c>
    </row>
    <row r="103" s="1" customFormat="1" ht="16.5" customHeight="1">
      <c r="B103" s="46"/>
      <c r="C103" s="236" t="s">
        <v>74</v>
      </c>
      <c r="D103" s="236" t="s">
        <v>202</v>
      </c>
      <c r="E103" s="237" t="s">
        <v>773</v>
      </c>
      <c r="F103" s="238" t="s">
        <v>774</v>
      </c>
      <c r="G103" s="239" t="s">
        <v>249</v>
      </c>
      <c r="H103" s="240">
        <v>20</v>
      </c>
      <c r="I103" s="241"/>
      <c r="J103" s="242">
        <f>ROUND(I103*H103,2)</f>
        <v>0</v>
      </c>
      <c r="K103" s="238" t="s">
        <v>746</v>
      </c>
      <c r="L103" s="72"/>
      <c r="M103" s="243" t="s">
        <v>21</v>
      </c>
      <c r="N103" s="244" t="s">
        <v>45</v>
      </c>
      <c r="O103" s="47"/>
      <c r="P103" s="245">
        <f>O103*H103</f>
        <v>0</v>
      </c>
      <c r="Q103" s="245">
        <v>0</v>
      </c>
      <c r="R103" s="245">
        <f>Q103*H103</f>
        <v>0</v>
      </c>
      <c r="S103" s="245">
        <v>0</v>
      </c>
      <c r="T103" s="246">
        <f>S103*H103</f>
        <v>0</v>
      </c>
      <c r="AR103" s="24" t="s">
        <v>230</v>
      </c>
      <c r="AT103" s="24" t="s">
        <v>202</v>
      </c>
      <c r="AU103" s="24" t="s">
        <v>74</v>
      </c>
      <c r="AY103" s="24" t="s">
        <v>200</v>
      </c>
      <c r="BE103" s="247">
        <f>IF(N103="základní",J103,0)</f>
        <v>0</v>
      </c>
      <c r="BF103" s="247">
        <f>IF(N103="snížená",J103,0)</f>
        <v>0</v>
      </c>
      <c r="BG103" s="247">
        <f>IF(N103="zákl. přenesená",J103,0)</f>
        <v>0</v>
      </c>
      <c r="BH103" s="247">
        <f>IF(N103="sníž. přenesená",J103,0)</f>
        <v>0</v>
      </c>
      <c r="BI103" s="247">
        <f>IF(N103="nulová",J103,0)</f>
        <v>0</v>
      </c>
      <c r="BJ103" s="24" t="s">
        <v>81</v>
      </c>
      <c r="BK103" s="247">
        <f>ROUND(I103*H103,2)</f>
        <v>0</v>
      </c>
      <c r="BL103" s="24" t="s">
        <v>230</v>
      </c>
      <c r="BM103" s="24" t="s">
        <v>267</v>
      </c>
    </row>
    <row r="104" s="1" customFormat="1" ht="16.5" customHeight="1">
      <c r="B104" s="46"/>
      <c r="C104" s="236" t="s">
        <v>74</v>
      </c>
      <c r="D104" s="236" t="s">
        <v>202</v>
      </c>
      <c r="E104" s="237" t="s">
        <v>775</v>
      </c>
      <c r="F104" s="238" t="s">
        <v>776</v>
      </c>
      <c r="G104" s="239" t="s">
        <v>471</v>
      </c>
      <c r="H104" s="240">
        <v>4</v>
      </c>
      <c r="I104" s="241"/>
      <c r="J104" s="242">
        <f>ROUND(I104*H104,2)</f>
        <v>0</v>
      </c>
      <c r="K104" s="238" t="s">
        <v>746</v>
      </c>
      <c r="L104" s="72"/>
      <c r="M104" s="243" t="s">
        <v>21</v>
      </c>
      <c r="N104" s="244" t="s">
        <v>45</v>
      </c>
      <c r="O104" s="47"/>
      <c r="P104" s="245">
        <f>O104*H104</f>
        <v>0</v>
      </c>
      <c r="Q104" s="245">
        <v>0</v>
      </c>
      <c r="R104" s="245">
        <f>Q104*H104</f>
        <v>0</v>
      </c>
      <c r="S104" s="245">
        <v>0</v>
      </c>
      <c r="T104" s="246">
        <f>S104*H104</f>
        <v>0</v>
      </c>
      <c r="AR104" s="24" t="s">
        <v>230</v>
      </c>
      <c r="AT104" s="24" t="s">
        <v>202</v>
      </c>
      <c r="AU104" s="24" t="s">
        <v>74</v>
      </c>
      <c r="AY104" s="24" t="s">
        <v>200</v>
      </c>
      <c r="BE104" s="247">
        <f>IF(N104="základní",J104,0)</f>
        <v>0</v>
      </c>
      <c r="BF104" s="247">
        <f>IF(N104="snížená",J104,0)</f>
        <v>0</v>
      </c>
      <c r="BG104" s="247">
        <f>IF(N104="zákl. přenesená",J104,0)</f>
        <v>0</v>
      </c>
      <c r="BH104" s="247">
        <f>IF(N104="sníž. přenesená",J104,0)</f>
        <v>0</v>
      </c>
      <c r="BI104" s="247">
        <f>IF(N104="nulová",J104,0)</f>
        <v>0</v>
      </c>
      <c r="BJ104" s="24" t="s">
        <v>81</v>
      </c>
      <c r="BK104" s="247">
        <f>ROUND(I104*H104,2)</f>
        <v>0</v>
      </c>
      <c r="BL104" s="24" t="s">
        <v>230</v>
      </c>
      <c r="BM104" s="24" t="s">
        <v>270</v>
      </c>
    </row>
    <row r="105" s="1" customFormat="1" ht="16.5" customHeight="1">
      <c r="B105" s="46"/>
      <c r="C105" s="236" t="s">
        <v>74</v>
      </c>
      <c r="D105" s="236" t="s">
        <v>202</v>
      </c>
      <c r="E105" s="237" t="s">
        <v>777</v>
      </c>
      <c r="F105" s="238" t="s">
        <v>778</v>
      </c>
      <c r="G105" s="239" t="s">
        <v>471</v>
      </c>
      <c r="H105" s="240">
        <v>8</v>
      </c>
      <c r="I105" s="241"/>
      <c r="J105" s="242">
        <f>ROUND(I105*H105,2)</f>
        <v>0</v>
      </c>
      <c r="K105" s="238" t="s">
        <v>746</v>
      </c>
      <c r="L105" s="72"/>
      <c r="M105" s="243" t="s">
        <v>21</v>
      </c>
      <c r="N105" s="244" t="s">
        <v>45</v>
      </c>
      <c r="O105" s="47"/>
      <c r="P105" s="245">
        <f>O105*H105</f>
        <v>0</v>
      </c>
      <c r="Q105" s="245">
        <v>0</v>
      </c>
      <c r="R105" s="245">
        <f>Q105*H105</f>
        <v>0</v>
      </c>
      <c r="S105" s="245">
        <v>0</v>
      </c>
      <c r="T105" s="246">
        <f>S105*H105</f>
        <v>0</v>
      </c>
      <c r="AR105" s="24" t="s">
        <v>230</v>
      </c>
      <c r="AT105" s="24" t="s">
        <v>202</v>
      </c>
      <c r="AU105" s="24" t="s">
        <v>74</v>
      </c>
      <c r="AY105" s="24" t="s">
        <v>200</v>
      </c>
      <c r="BE105" s="247">
        <f>IF(N105="základní",J105,0)</f>
        <v>0</v>
      </c>
      <c r="BF105" s="247">
        <f>IF(N105="snížená",J105,0)</f>
        <v>0</v>
      </c>
      <c r="BG105" s="247">
        <f>IF(N105="zákl. přenesená",J105,0)</f>
        <v>0</v>
      </c>
      <c r="BH105" s="247">
        <f>IF(N105="sníž. přenesená",J105,0)</f>
        <v>0</v>
      </c>
      <c r="BI105" s="247">
        <f>IF(N105="nulová",J105,0)</f>
        <v>0</v>
      </c>
      <c r="BJ105" s="24" t="s">
        <v>81</v>
      </c>
      <c r="BK105" s="247">
        <f>ROUND(I105*H105,2)</f>
        <v>0</v>
      </c>
      <c r="BL105" s="24" t="s">
        <v>230</v>
      </c>
      <c r="BM105" s="24" t="s">
        <v>275</v>
      </c>
    </row>
    <row r="106" s="1" customFormat="1" ht="25.5" customHeight="1">
      <c r="B106" s="46"/>
      <c r="C106" s="236" t="s">
        <v>74</v>
      </c>
      <c r="D106" s="236" t="s">
        <v>202</v>
      </c>
      <c r="E106" s="237" t="s">
        <v>779</v>
      </c>
      <c r="F106" s="238" t="s">
        <v>780</v>
      </c>
      <c r="G106" s="239" t="s">
        <v>471</v>
      </c>
      <c r="H106" s="240">
        <v>1</v>
      </c>
      <c r="I106" s="241"/>
      <c r="J106" s="242">
        <f>ROUND(I106*H106,2)</f>
        <v>0</v>
      </c>
      <c r="K106" s="238" t="s">
        <v>746</v>
      </c>
      <c r="L106" s="72"/>
      <c r="M106" s="243" t="s">
        <v>21</v>
      </c>
      <c r="N106" s="244" t="s">
        <v>45</v>
      </c>
      <c r="O106" s="47"/>
      <c r="P106" s="245">
        <f>O106*H106</f>
        <v>0</v>
      </c>
      <c r="Q106" s="245">
        <v>0</v>
      </c>
      <c r="R106" s="245">
        <f>Q106*H106</f>
        <v>0</v>
      </c>
      <c r="S106" s="245">
        <v>0</v>
      </c>
      <c r="T106" s="246">
        <f>S106*H106</f>
        <v>0</v>
      </c>
      <c r="AR106" s="24" t="s">
        <v>230</v>
      </c>
      <c r="AT106" s="24" t="s">
        <v>202</v>
      </c>
      <c r="AU106" s="24" t="s">
        <v>74</v>
      </c>
      <c r="AY106" s="24" t="s">
        <v>200</v>
      </c>
      <c r="BE106" s="247">
        <f>IF(N106="základní",J106,0)</f>
        <v>0</v>
      </c>
      <c r="BF106" s="247">
        <f>IF(N106="snížená",J106,0)</f>
        <v>0</v>
      </c>
      <c r="BG106" s="247">
        <f>IF(N106="zákl. přenesená",J106,0)</f>
        <v>0</v>
      </c>
      <c r="BH106" s="247">
        <f>IF(N106="sníž. přenesená",J106,0)</f>
        <v>0</v>
      </c>
      <c r="BI106" s="247">
        <f>IF(N106="nulová",J106,0)</f>
        <v>0</v>
      </c>
      <c r="BJ106" s="24" t="s">
        <v>81</v>
      </c>
      <c r="BK106" s="247">
        <f>ROUND(I106*H106,2)</f>
        <v>0</v>
      </c>
      <c r="BL106" s="24" t="s">
        <v>230</v>
      </c>
      <c r="BM106" s="24" t="s">
        <v>281</v>
      </c>
    </row>
    <row r="107" s="1" customFormat="1" ht="16.5" customHeight="1">
      <c r="B107" s="46"/>
      <c r="C107" s="236" t="s">
        <v>74</v>
      </c>
      <c r="D107" s="236" t="s">
        <v>202</v>
      </c>
      <c r="E107" s="237" t="s">
        <v>781</v>
      </c>
      <c r="F107" s="238" t="s">
        <v>782</v>
      </c>
      <c r="G107" s="239" t="s">
        <v>498</v>
      </c>
      <c r="H107" s="240">
        <v>1</v>
      </c>
      <c r="I107" s="241"/>
      <c r="J107" s="242">
        <f>ROUND(I107*H107,2)</f>
        <v>0</v>
      </c>
      <c r="K107" s="238" t="s">
        <v>746</v>
      </c>
      <c r="L107" s="72"/>
      <c r="M107" s="243" t="s">
        <v>21</v>
      </c>
      <c r="N107" s="244" t="s">
        <v>45</v>
      </c>
      <c r="O107" s="47"/>
      <c r="P107" s="245">
        <f>O107*H107</f>
        <v>0</v>
      </c>
      <c r="Q107" s="245">
        <v>0</v>
      </c>
      <c r="R107" s="245">
        <f>Q107*H107</f>
        <v>0</v>
      </c>
      <c r="S107" s="245">
        <v>0</v>
      </c>
      <c r="T107" s="246">
        <f>S107*H107</f>
        <v>0</v>
      </c>
      <c r="AR107" s="24" t="s">
        <v>230</v>
      </c>
      <c r="AT107" s="24" t="s">
        <v>202</v>
      </c>
      <c r="AU107" s="24" t="s">
        <v>74</v>
      </c>
      <c r="AY107" s="24" t="s">
        <v>200</v>
      </c>
      <c r="BE107" s="247">
        <f>IF(N107="základní",J107,0)</f>
        <v>0</v>
      </c>
      <c r="BF107" s="247">
        <f>IF(N107="snížená",J107,0)</f>
        <v>0</v>
      </c>
      <c r="BG107" s="247">
        <f>IF(N107="zákl. přenesená",J107,0)</f>
        <v>0</v>
      </c>
      <c r="BH107" s="247">
        <f>IF(N107="sníž. přenesená",J107,0)</f>
        <v>0</v>
      </c>
      <c r="BI107" s="247">
        <f>IF(N107="nulová",J107,0)</f>
        <v>0</v>
      </c>
      <c r="BJ107" s="24" t="s">
        <v>81</v>
      </c>
      <c r="BK107" s="247">
        <f>ROUND(I107*H107,2)</f>
        <v>0</v>
      </c>
      <c r="BL107" s="24" t="s">
        <v>230</v>
      </c>
      <c r="BM107" s="24" t="s">
        <v>285</v>
      </c>
    </row>
    <row r="108" s="1" customFormat="1" ht="16.5" customHeight="1">
      <c r="B108" s="46"/>
      <c r="C108" s="236" t="s">
        <v>74</v>
      </c>
      <c r="D108" s="236" t="s">
        <v>202</v>
      </c>
      <c r="E108" s="237" t="s">
        <v>783</v>
      </c>
      <c r="F108" s="238" t="s">
        <v>784</v>
      </c>
      <c r="G108" s="239" t="s">
        <v>471</v>
      </c>
      <c r="H108" s="240">
        <v>1</v>
      </c>
      <c r="I108" s="241"/>
      <c r="J108" s="242">
        <f>ROUND(I108*H108,2)</f>
        <v>0</v>
      </c>
      <c r="K108" s="238" t="s">
        <v>746</v>
      </c>
      <c r="L108" s="72"/>
      <c r="M108" s="243" t="s">
        <v>21</v>
      </c>
      <c r="N108" s="244" t="s">
        <v>45</v>
      </c>
      <c r="O108" s="47"/>
      <c r="P108" s="245">
        <f>O108*H108</f>
        <v>0</v>
      </c>
      <c r="Q108" s="245">
        <v>0</v>
      </c>
      <c r="R108" s="245">
        <f>Q108*H108</f>
        <v>0</v>
      </c>
      <c r="S108" s="245">
        <v>0</v>
      </c>
      <c r="T108" s="246">
        <f>S108*H108</f>
        <v>0</v>
      </c>
      <c r="AR108" s="24" t="s">
        <v>230</v>
      </c>
      <c r="AT108" s="24" t="s">
        <v>202</v>
      </c>
      <c r="AU108" s="24" t="s">
        <v>74</v>
      </c>
      <c r="AY108" s="24" t="s">
        <v>200</v>
      </c>
      <c r="BE108" s="247">
        <f>IF(N108="základní",J108,0)</f>
        <v>0</v>
      </c>
      <c r="BF108" s="247">
        <f>IF(N108="snížená",J108,0)</f>
        <v>0</v>
      </c>
      <c r="BG108" s="247">
        <f>IF(N108="zákl. přenesená",J108,0)</f>
        <v>0</v>
      </c>
      <c r="BH108" s="247">
        <f>IF(N108="sníž. přenesená",J108,0)</f>
        <v>0</v>
      </c>
      <c r="BI108" s="247">
        <f>IF(N108="nulová",J108,0)</f>
        <v>0</v>
      </c>
      <c r="BJ108" s="24" t="s">
        <v>81</v>
      </c>
      <c r="BK108" s="247">
        <f>ROUND(I108*H108,2)</f>
        <v>0</v>
      </c>
      <c r="BL108" s="24" t="s">
        <v>230</v>
      </c>
      <c r="BM108" s="24" t="s">
        <v>289</v>
      </c>
    </row>
    <row r="109" s="1" customFormat="1" ht="25.5" customHeight="1">
      <c r="B109" s="46"/>
      <c r="C109" s="236" t="s">
        <v>74</v>
      </c>
      <c r="D109" s="236" t="s">
        <v>202</v>
      </c>
      <c r="E109" s="237" t="s">
        <v>785</v>
      </c>
      <c r="F109" s="238" t="s">
        <v>786</v>
      </c>
      <c r="G109" s="239" t="s">
        <v>471</v>
      </c>
      <c r="H109" s="240">
        <v>1</v>
      </c>
      <c r="I109" s="241"/>
      <c r="J109" s="242">
        <f>ROUND(I109*H109,2)</f>
        <v>0</v>
      </c>
      <c r="K109" s="238" t="s">
        <v>746</v>
      </c>
      <c r="L109" s="72"/>
      <c r="M109" s="243" t="s">
        <v>21</v>
      </c>
      <c r="N109" s="244" t="s">
        <v>45</v>
      </c>
      <c r="O109" s="47"/>
      <c r="P109" s="245">
        <f>O109*H109</f>
        <v>0</v>
      </c>
      <c r="Q109" s="245">
        <v>0</v>
      </c>
      <c r="R109" s="245">
        <f>Q109*H109</f>
        <v>0</v>
      </c>
      <c r="S109" s="245">
        <v>0</v>
      </c>
      <c r="T109" s="246">
        <f>S109*H109</f>
        <v>0</v>
      </c>
      <c r="AR109" s="24" t="s">
        <v>230</v>
      </c>
      <c r="AT109" s="24" t="s">
        <v>202</v>
      </c>
      <c r="AU109" s="24" t="s">
        <v>74</v>
      </c>
      <c r="AY109" s="24" t="s">
        <v>200</v>
      </c>
      <c r="BE109" s="247">
        <f>IF(N109="základní",J109,0)</f>
        <v>0</v>
      </c>
      <c r="BF109" s="247">
        <f>IF(N109="snížená",J109,0)</f>
        <v>0</v>
      </c>
      <c r="BG109" s="247">
        <f>IF(N109="zákl. přenesená",J109,0)</f>
        <v>0</v>
      </c>
      <c r="BH109" s="247">
        <f>IF(N109="sníž. přenesená",J109,0)</f>
        <v>0</v>
      </c>
      <c r="BI109" s="247">
        <f>IF(N109="nulová",J109,0)</f>
        <v>0</v>
      </c>
      <c r="BJ109" s="24" t="s">
        <v>81</v>
      </c>
      <c r="BK109" s="247">
        <f>ROUND(I109*H109,2)</f>
        <v>0</v>
      </c>
      <c r="BL109" s="24" t="s">
        <v>230</v>
      </c>
      <c r="BM109" s="24" t="s">
        <v>292</v>
      </c>
    </row>
    <row r="110" s="1" customFormat="1" ht="25.5" customHeight="1">
      <c r="B110" s="46"/>
      <c r="C110" s="236" t="s">
        <v>74</v>
      </c>
      <c r="D110" s="236" t="s">
        <v>202</v>
      </c>
      <c r="E110" s="237" t="s">
        <v>787</v>
      </c>
      <c r="F110" s="238" t="s">
        <v>788</v>
      </c>
      <c r="G110" s="239" t="s">
        <v>471</v>
      </c>
      <c r="H110" s="240">
        <v>1</v>
      </c>
      <c r="I110" s="241"/>
      <c r="J110" s="242">
        <f>ROUND(I110*H110,2)</f>
        <v>0</v>
      </c>
      <c r="K110" s="238" t="s">
        <v>746</v>
      </c>
      <c r="L110" s="72"/>
      <c r="M110" s="243" t="s">
        <v>21</v>
      </c>
      <c r="N110" s="244" t="s">
        <v>45</v>
      </c>
      <c r="O110" s="47"/>
      <c r="P110" s="245">
        <f>O110*H110</f>
        <v>0</v>
      </c>
      <c r="Q110" s="245">
        <v>0</v>
      </c>
      <c r="R110" s="245">
        <f>Q110*H110</f>
        <v>0</v>
      </c>
      <c r="S110" s="245">
        <v>0</v>
      </c>
      <c r="T110" s="246">
        <f>S110*H110</f>
        <v>0</v>
      </c>
      <c r="AR110" s="24" t="s">
        <v>230</v>
      </c>
      <c r="AT110" s="24" t="s">
        <v>202</v>
      </c>
      <c r="AU110" s="24" t="s">
        <v>74</v>
      </c>
      <c r="AY110" s="24" t="s">
        <v>200</v>
      </c>
      <c r="BE110" s="247">
        <f>IF(N110="základní",J110,0)</f>
        <v>0</v>
      </c>
      <c r="BF110" s="247">
        <f>IF(N110="snížená",J110,0)</f>
        <v>0</v>
      </c>
      <c r="BG110" s="247">
        <f>IF(N110="zákl. přenesená",J110,0)</f>
        <v>0</v>
      </c>
      <c r="BH110" s="247">
        <f>IF(N110="sníž. přenesená",J110,0)</f>
        <v>0</v>
      </c>
      <c r="BI110" s="247">
        <f>IF(N110="nulová",J110,0)</f>
        <v>0</v>
      </c>
      <c r="BJ110" s="24" t="s">
        <v>81</v>
      </c>
      <c r="BK110" s="247">
        <f>ROUND(I110*H110,2)</f>
        <v>0</v>
      </c>
      <c r="BL110" s="24" t="s">
        <v>230</v>
      </c>
      <c r="BM110" s="24" t="s">
        <v>293</v>
      </c>
    </row>
    <row r="111" s="1" customFormat="1" ht="16.5" customHeight="1">
      <c r="B111" s="46"/>
      <c r="C111" s="236" t="s">
        <v>74</v>
      </c>
      <c r="D111" s="236" t="s">
        <v>202</v>
      </c>
      <c r="E111" s="237" t="s">
        <v>789</v>
      </c>
      <c r="F111" s="238" t="s">
        <v>790</v>
      </c>
      <c r="G111" s="239" t="s">
        <v>471</v>
      </c>
      <c r="H111" s="240">
        <v>2</v>
      </c>
      <c r="I111" s="241"/>
      <c r="J111" s="242">
        <f>ROUND(I111*H111,2)</f>
        <v>0</v>
      </c>
      <c r="K111" s="238" t="s">
        <v>746</v>
      </c>
      <c r="L111" s="72"/>
      <c r="M111" s="243" t="s">
        <v>21</v>
      </c>
      <c r="N111" s="244" t="s">
        <v>45</v>
      </c>
      <c r="O111" s="47"/>
      <c r="P111" s="245">
        <f>O111*H111</f>
        <v>0</v>
      </c>
      <c r="Q111" s="245">
        <v>0</v>
      </c>
      <c r="R111" s="245">
        <f>Q111*H111</f>
        <v>0</v>
      </c>
      <c r="S111" s="245">
        <v>0</v>
      </c>
      <c r="T111" s="246">
        <f>S111*H111</f>
        <v>0</v>
      </c>
      <c r="AR111" s="24" t="s">
        <v>230</v>
      </c>
      <c r="AT111" s="24" t="s">
        <v>202</v>
      </c>
      <c r="AU111" s="24" t="s">
        <v>74</v>
      </c>
      <c r="AY111" s="24" t="s">
        <v>200</v>
      </c>
      <c r="BE111" s="247">
        <f>IF(N111="základní",J111,0)</f>
        <v>0</v>
      </c>
      <c r="BF111" s="247">
        <f>IF(N111="snížená",J111,0)</f>
        <v>0</v>
      </c>
      <c r="BG111" s="247">
        <f>IF(N111="zákl. přenesená",J111,0)</f>
        <v>0</v>
      </c>
      <c r="BH111" s="247">
        <f>IF(N111="sníž. přenesená",J111,0)</f>
        <v>0</v>
      </c>
      <c r="BI111" s="247">
        <f>IF(N111="nulová",J111,0)</f>
        <v>0</v>
      </c>
      <c r="BJ111" s="24" t="s">
        <v>81</v>
      </c>
      <c r="BK111" s="247">
        <f>ROUND(I111*H111,2)</f>
        <v>0</v>
      </c>
      <c r="BL111" s="24" t="s">
        <v>230</v>
      </c>
      <c r="BM111" s="24" t="s">
        <v>296</v>
      </c>
    </row>
    <row r="112" s="1" customFormat="1" ht="16.5" customHeight="1">
      <c r="B112" s="46"/>
      <c r="C112" s="236" t="s">
        <v>74</v>
      </c>
      <c r="D112" s="236" t="s">
        <v>202</v>
      </c>
      <c r="E112" s="237" t="s">
        <v>791</v>
      </c>
      <c r="F112" s="238" t="s">
        <v>792</v>
      </c>
      <c r="G112" s="239" t="s">
        <v>471</v>
      </c>
      <c r="H112" s="240">
        <v>1</v>
      </c>
      <c r="I112" s="241"/>
      <c r="J112" s="242">
        <f>ROUND(I112*H112,2)</f>
        <v>0</v>
      </c>
      <c r="K112" s="238" t="s">
        <v>746</v>
      </c>
      <c r="L112" s="72"/>
      <c r="M112" s="243" t="s">
        <v>21</v>
      </c>
      <c r="N112" s="244" t="s">
        <v>45</v>
      </c>
      <c r="O112" s="47"/>
      <c r="P112" s="245">
        <f>O112*H112</f>
        <v>0</v>
      </c>
      <c r="Q112" s="245">
        <v>0</v>
      </c>
      <c r="R112" s="245">
        <f>Q112*H112</f>
        <v>0</v>
      </c>
      <c r="S112" s="245">
        <v>0</v>
      </c>
      <c r="T112" s="246">
        <f>S112*H112</f>
        <v>0</v>
      </c>
      <c r="AR112" s="24" t="s">
        <v>230</v>
      </c>
      <c r="AT112" s="24" t="s">
        <v>202</v>
      </c>
      <c r="AU112" s="24" t="s">
        <v>74</v>
      </c>
      <c r="AY112" s="24" t="s">
        <v>200</v>
      </c>
      <c r="BE112" s="247">
        <f>IF(N112="základní",J112,0)</f>
        <v>0</v>
      </c>
      <c r="BF112" s="247">
        <f>IF(N112="snížená",J112,0)</f>
        <v>0</v>
      </c>
      <c r="BG112" s="247">
        <f>IF(N112="zákl. přenesená",J112,0)</f>
        <v>0</v>
      </c>
      <c r="BH112" s="247">
        <f>IF(N112="sníž. přenesená",J112,0)</f>
        <v>0</v>
      </c>
      <c r="BI112" s="247">
        <f>IF(N112="nulová",J112,0)</f>
        <v>0</v>
      </c>
      <c r="BJ112" s="24" t="s">
        <v>81</v>
      </c>
      <c r="BK112" s="247">
        <f>ROUND(I112*H112,2)</f>
        <v>0</v>
      </c>
      <c r="BL112" s="24" t="s">
        <v>230</v>
      </c>
      <c r="BM112" s="24" t="s">
        <v>302</v>
      </c>
    </row>
    <row r="113" s="1" customFormat="1" ht="16.5" customHeight="1">
      <c r="B113" s="46"/>
      <c r="C113" s="236" t="s">
        <v>74</v>
      </c>
      <c r="D113" s="236" t="s">
        <v>202</v>
      </c>
      <c r="E113" s="237" t="s">
        <v>793</v>
      </c>
      <c r="F113" s="238" t="s">
        <v>794</v>
      </c>
      <c r="G113" s="239" t="s">
        <v>498</v>
      </c>
      <c r="H113" s="240">
        <v>1</v>
      </c>
      <c r="I113" s="241"/>
      <c r="J113" s="242">
        <f>ROUND(I113*H113,2)</f>
        <v>0</v>
      </c>
      <c r="K113" s="238" t="s">
        <v>746</v>
      </c>
      <c r="L113" s="72"/>
      <c r="M113" s="243" t="s">
        <v>21</v>
      </c>
      <c r="N113" s="244" t="s">
        <v>45</v>
      </c>
      <c r="O113" s="47"/>
      <c r="P113" s="245">
        <f>O113*H113</f>
        <v>0</v>
      </c>
      <c r="Q113" s="245">
        <v>0</v>
      </c>
      <c r="R113" s="245">
        <f>Q113*H113</f>
        <v>0</v>
      </c>
      <c r="S113" s="245">
        <v>0</v>
      </c>
      <c r="T113" s="246">
        <f>S113*H113</f>
        <v>0</v>
      </c>
      <c r="AR113" s="24" t="s">
        <v>230</v>
      </c>
      <c r="AT113" s="24" t="s">
        <v>202</v>
      </c>
      <c r="AU113" s="24" t="s">
        <v>74</v>
      </c>
      <c r="AY113" s="24" t="s">
        <v>200</v>
      </c>
      <c r="BE113" s="247">
        <f>IF(N113="základní",J113,0)</f>
        <v>0</v>
      </c>
      <c r="BF113" s="247">
        <f>IF(N113="snížená",J113,0)</f>
        <v>0</v>
      </c>
      <c r="BG113" s="247">
        <f>IF(N113="zákl. přenesená",J113,0)</f>
        <v>0</v>
      </c>
      <c r="BH113" s="247">
        <f>IF(N113="sníž. přenesená",J113,0)</f>
        <v>0</v>
      </c>
      <c r="BI113" s="247">
        <f>IF(N113="nulová",J113,0)</f>
        <v>0</v>
      </c>
      <c r="BJ113" s="24" t="s">
        <v>81</v>
      </c>
      <c r="BK113" s="247">
        <f>ROUND(I113*H113,2)</f>
        <v>0</v>
      </c>
      <c r="BL113" s="24" t="s">
        <v>230</v>
      </c>
      <c r="BM113" s="24" t="s">
        <v>306</v>
      </c>
    </row>
    <row r="114" s="1" customFormat="1" ht="16.5" customHeight="1">
      <c r="B114" s="46"/>
      <c r="C114" s="236" t="s">
        <v>74</v>
      </c>
      <c r="D114" s="236" t="s">
        <v>202</v>
      </c>
      <c r="E114" s="237" t="s">
        <v>795</v>
      </c>
      <c r="F114" s="238" t="s">
        <v>796</v>
      </c>
      <c r="G114" s="239" t="s">
        <v>498</v>
      </c>
      <c r="H114" s="240">
        <v>1</v>
      </c>
      <c r="I114" s="241"/>
      <c r="J114" s="242">
        <f>ROUND(I114*H114,2)</f>
        <v>0</v>
      </c>
      <c r="K114" s="238" t="s">
        <v>746</v>
      </c>
      <c r="L114" s="72"/>
      <c r="M114" s="243" t="s">
        <v>21</v>
      </c>
      <c r="N114" s="244" t="s">
        <v>45</v>
      </c>
      <c r="O114" s="47"/>
      <c r="P114" s="245">
        <f>O114*H114</f>
        <v>0</v>
      </c>
      <c r="Q114" s="245">
        <v>0</v>
      </c>
      <c r="R114" s="245">
        <f>Q114*H114</f>
        <v>0</v>
      </c>
      <c r="S114" s="245">
        <v>0</v>
      </c>
      <c r="T114" s="246">
        <f>S114*H114</f>
        <v>0</v>
      </c>
      <c r="AR114" s="24" t="s">
        <v>230</v>
      </c>
      <c r="AT114" s="24" t="s">
        <v>202</v>
      </c>
      <c r="AU114" s="24" t="s">
        <v>74</v>
      </c>
      <c r="AY114" s="24" t="s">
        <v>200</v>
      </c>
      <c r="BE114" s="247">
        <f>IF(N114="základní",J114,0)</f>
        <v>0</v>
      </c>
      <c r="BF114" s="247">
        <f>IF(N114="snížená",J114,0)</f>
        <v>0</v>
      </c>
      <c r="BG114" s="247">
        <f>IF(N114="zákl. přenesená",J114,0)</f>
        <v>0</v>
      </c>
      <c r="BH114" s="247">
        <f>IF(N114="sníž. přenesená",J114,0)</f>
        <v>0</v>
      </c>
      <c r="BI114" s="247">
        <f>IF(N114="nulová",J114,0)</f>
        <v>0</v>
      </c>
      <c r="BJ114" s="24" t="s">
        <v>81</v>
      </c>
      <c r="BK114" s="247">
        <f>ROUND(I114*H114,2)</f>
        <v>0</v>
      </c>
      <c r="BL114" s="24" t="s">
        <v>230</v>
      </c>
      <c r="BM114" s="24" t="s">
        <v>310</v>
      </c>
    </row>
    <row r="115" s="1" customFormat="1" ht="16.5" customHeight="1">
      <c r="B115" s="46"/>
      <c r="C115" s="236" t="s">
        <v>74</v>
      </c>
      <c r="D115" s="236" t="s">
        <v>202</v>
      </c>
      <c r="E115" s="237" t="s">
        <v>797</v>
      </c>
      <c r="F115" s="238" t="s">
        <v>798</v>
      </c>
      <c r="G115" s="239" t="s">
        <v>249</v>
      </c>
      <c r="H115" s="240">
        <v>20</v>
      </c>
      <c r="I115" s="241"/>
      <c r="J115" s="242">
        <f>ROUND(I115*H115,2)</f>
        <v>0</v>
      </c>
      <c r="K115" s="238" t="s">
        <v>746</v>
      </c>
      <c r="L115" s="72"/>
      <c r="M115" s="243" t="s">
        <v>21</v>
      </c>
      <c r="N115" s="244" t="s">
        <v>45</v>
      </c>
      <c r="O115" s="47"/>
      <c r="P115" s="245">
        <f>O115*H115</f>
        <v>0</v>
      </c>
      <c r="Q115" s="245">
        <v>0</v>
      </c>
      <c r="R115" s="245">
        <f>Q115*H115</f>
        <v>0</v>
      </c>
      <c r="S115" s="245">
        <v>0</v>
      </c>
      <c r="T115" s="246">
        <f>S115*H115</f>
        <v>0</v>
      </c>
      <c r="AR115" s="24" t="s">
        <v>230</v>
      </c>
      <c r="AT115" s="24" t="s">
        <v>202</v>
      </c>
      <c r="AU115" s="24" t="s">
        <v>74</v>
      </c>
      <c r="AY115" s="24" t="s">
        <v>200</v>
      </c>
      <c r="BE115" s="247">
        <f>IF(N115="základní",J115,0)</f>
        <v>0</v>
      </c>
      <c r="BF115" s="247">
        <f>IF(N115="snížená",J115,0)</f>
        <v>0</v>
      </c>
      <c r="BG115" s="247">
        <f>IF(N115="zákl. přenesená",J115,0)</f>
        <v>0</v>
      </c>
      <c r="BH115" s="247">
        <f>IF(N115="sníž. přenesená",J115,0)</f>
        <v>0</v>
      </c>
      <c r="BI115" s="247">
        <f>IF(N115="nulová",J115,0)</f>
        <v>0</v>
      </c>
      <c r="BJ115" s="24" t="s">
        <v>81</v>
      </c>
      <c r="BK115" s="247">
        <f>ROUND(I115*H115,2)</f>
        <v>0</v>
      </c>
      <c r="BL115" s="24" t="s">
        <v>230</v>
      </c>
      <c r="BM115" s="24" t="s">
        <v>311</v>
      </c>
    </row>
    <row r="116" s="1" customFormat="1" ht="16.5" customHeight="1">
      <c r="B116" s="46"/>
      <c r="C116" s="236" t="s">
        <v>74</v>
      </c>
      <c r="D116" s="236" t="s">
        <v>202</v>
      </c>
      <c r="E116" s="237" t="s">
        <v>799</v>
      </c>
      <c r="F116" s="238" t="s">
        <v>800</v>
      </c>
      <c r="G116" s="239" t="s">
        <v>249</v>
      </c>
      <c r="H116" s="240">
        <v>20</v>
      </c>
      <c r="I116" s="241"/>
      <c r="J116" s="242">
        <f>ROUND(I116*H116,2)</f>
        <v>0</v>
      </c>
      <c r="K116" s="238" t="s">
        <v>746</v>
      </c>
      <c r="L116" s="72"/>
      <c r="M116" s="243" t="s">
        <v>21</v>
      </c>
      <c r="N116" s="244" t="s">
        <v>45</v>
      </c>
      <c r="O116" s="47"/>
      <c r="P116" s="245">
        <f>O116*H116</f>
        <v>0</v>
      </c>
      <c r="Q116" s="245">
        <v>0</v>
      </c>
      <c r="R116" s="245">
        <f>Q116*H116</f>
        <v>0</v>
      </c>
      <c r="S116" s="245">
        <v>0</v>
      </c>
      <c r="T116" s="246">
        <f>S116*H116</f>
        <v>0</v>
      </c>
      <c r="AR116" s="24" t="s">
        <v>230</v>
      </c>
      <c r="AT116" s="24" t="s">
        <v>202</v>
      </c>
      <c r="AU116" s="24" t="s">
        <v>74</v>
      </c>
      <c r="AY116" s="24" t="s">
        <v>200</v>
      </c>
      <c r="BE116" s="247">
        <f>IF(N116="základní",J116,0)</f>
        <v>0</v>
      </c>
      <c r="BF116" s="247">
        <f>IF(N116="snížená",J116,0)</f>
        <v>0</v>
      </c>
      <c r="BG116" s="247">
        <f>IF(N116="zákl. přenesená",J116,0)</f>
        <v>0</v>
      </c>
      <c r="BH116" s="247">
        <f>IF(N116="sníž. přenesená",J116,0)</f>
        <v>0</v>
      </c>
      <c r="BI116" s="247">
        <f>IF(N116="nulová",J116,0)</f>
        <v>0</v>
      </c>
      <c r="BJ116" s="24" t="s">
        <v>81</v>
      </c>
      <c r="BK116" s="247">
        <f>ROUND(I116*H116,2)</f>
        <v>0</v>
      </c>
      <c r="BL116" s="24" t="s">
        <v>230</v>
      </c>
      <c r="BM116" s="24" t="s">
        <v>313</v>
      </c>
    </row>
    <row r="117" s="1" customFormat="1" ht="16.5" customHeight="1">
      <c r="B117" s="46"/>
      <c r="C117" s="236" t="s">
        <v>74</v>
      </c>
      <c r="D117" s="236" t="s">
        <v>202</v>
      </c>
      <c r="E117" s="237" t="s">
        <v>801</v>
      </c>
      <c r="F117" s="238" t="s">
        <v>802</v>
      </c>
      <c r="G117" s="239" t="s">
        <v>249</v>
      </c>
      <c r="H117" s="240">
        <v>20</v>
      </c>
      <c r="I117" s="241"/>
      <c r="J117" s="242">
        <f>ROUND(I117*H117,2)</f>
        <v>0</v>
      </c>
      <c r="K117" s="238" t="s">
        <v>746</v>
      </c>
      <c r="L117" s="72"/>
      <c r="M117" s="243" t="s">
        <v>21</v>
      </c>
      <c r="N117" s="244" t="s">
        <v>45</v>
      </c>
      <c r="O117" s="47"/>
      <c r="P117" s="245">
        <f>O117*H117</f>
        <v>0</v>
      </c>
      <c r="Q117" s="245">
        <v>0</v>
      </c>
      <c r="R117" s="245">
        <f>Q117*H117</f>
        <v>0</v>
      </c>
      <c r="S117" s="245">
        <v>0</v>
      </c>
      <c r="T117" s="246">
        <f>S117*H117</f>
        <v>0</v>
      </c>
      <c r="AR117" s="24" t="s">
        <v>230</v>
      </c>
      <c r="AT117" s="24" t="s">
        <v>202</v>
      </c>
      <c r="AU117" s="24" t="s">
        <v>74</v>
      </c>
      <c r="AY117" s="24" t="s">
        <v>200</v>
      </c>
      <c r="BE117" s="247">
        <f>IF(N117="základní",J117,0)</f>
        <v>0</v>
      </c>
      <c r="BF117" s="247">
        <f>IF(N117="snížená",J117,0)</f>
        <v>0</v>
      </c>
      <c r="BG117" s="247">
        <f>IF(N117="zákl. přenesená",J117,0)</f>
        <v>0</v>
      </c>
      <c r="BH117" s="247">
        <f>IF(N117="sníž. přenesená",J117,0)</f>
        <v>0</v>
      </c>
      <c r="BI117" s="247">
        <f>IF(N117="nulová",J117,0)</f>
        <v>0</v>
      </c>
      <c r="BJ117" s="24" t="s">
        <v>81</v>
      </c>
      <c r="BK117" s="247">
        <f>ROUND(I117*H117,2)</f>
        <v>0</v>
      </c>
      <c r="BL117" s="24" t="s">
        <v>230</v>
      </c>
      <c r="BM117" s="24" t="s">
        <v>318</v>
      </c>
    </row>
    <row r="118" s="1" customFormat="1" ht="16.5" customHeight="1">
      <c r="B118" s="46"/>
      <c r="C118" s="236" t="s">
        <v>74</v>
      </c>
      <c r="D118" s="236" t="s">
        <v>202</v>
      </c>
      <c r="E118" s="237" t="s">
        <v>803</v>
      </c>
      <c r="F118" s="238" t="s">
        <v>804</v>
      </c>
      <c r="G118" s="239" t="s">
        <v>249</v>
      </c>
      <c r="H118" s="240">
        <v>20</v>
      </c>
      <c r="I118" s="241"/>
      <c r="J118" s="242">
        <f>ROUND(I118*H118,2)</f>
        <v>0</v>
      </c>
      <c r="K118" s="238" t="s">
        <v>746</v>
      </c>
      <c r="L118" s="72"/>
      <c r="M118" s="243" t="s">
        <v>21</v>
      </c>
      <c r="N118" s="244" t="s">
        <v>45</v>
      </c>
      <c r="O118" s="47"/>
      <c r="P118" s="245">
        <f>O118*H118</f>
        <v>0</v>
      </c>
      <c r="Q118" s="245">
        <v>0</v>
      </c>
      <c r="R118" s="245">
        <f>Q118*H118</f>
        <v>0</v>
      </c>
      <c r="S118" s="245">
        <v>0</v>
      </c>
      <c r="T118" s="246">
        <f>S118*H118</f>
        <v>0</v>
      </c>
      <c r="AR118" s="24" t="s">
        <v>230</v>
      </c>
      <c r="AT118" s="24" t="s">
        <v>202</v>
      </c>
      <c r="AU118" s="24" t="s">
        <v>74</v>
      </c>
      <c r="AY118" s="24" t="s">
        <v>200</v>
      </c>
      <c r="BE118" s="247">
        <f>IF(N118="základní",J118,0)</f>
        <v>0</v>
      </c>
      <c r="BF118" s="247">
        <f>IF(N118="snížená",J118,0)</f>
        <v>0</v>
      </c>
      <c r="BG118" s="247">
        <f>IF(N118="zákl. přenesená",J118,0)</f>
        <v>0</v>
      </c>
      <c r="BH118" s="247">
        <f>IF(N118="sníž. přenesená",J118,0)</f>
        <v>0</v>
      </c>
      <c r="BI118" s="247">
        <f>IF(N118="nulová",J118,0)</f>
        <v>0</v>
      </c>
      <c r="BJ118" s="24" t="s">
        <v>81</v>
      </c>
      <c r="BK118" s="247">
        <f>ROUND(I118*H118,2)</f>
        <v>0</v>
      </c>
      <c r="BL118" s="24" t="s">
        <v>230</v>
      </c>
      <c r="BM118" s="24" t="s">
        <v>323</v>
      </c>
    </row>
    <row r="119" s="1" customFormat="1" ht="16.5" customHeight="1">
      <c r="B119" s="46"/>
      <c r="C119" s="236" t="s">
        <v>74</v>
      </c>
      <c r="D119" s="236" t="s">
        <v>202</v>
      </c>
      <c r="E119" s="237" t="s">
        <v>805</v>
      </c>
      <c r="F119" s="238" t="s">
        <v>806</v>
      </c>
      <c r="G119" s="239" t="s">
        <v>249</v>
      </c>
      <c r="H119" s="240">
        <v>20</v>
      </c>
      <c r="I119" s="241"/>
      <c r="J119" s="242">
        <f>ROUND(I119*H119,2)</f>
        <v>0</v>
      </c>
      <c r="K119" s="238" t="s">
        <v>746</v>
      </c>
      <c r="L119" s="72"/>
      <c r="M119" s="243" t="s">
        <v>21</v>
      </c>
      <c r="N119" s="244" t="s">
        <v>45</v>
      </c>
      <c r="O119" s="47"/>
      <c r="P119" s="245">
        <f>O119*H119</f>
        <v>0</v>
      </c>
      <c r="Q119" s="245">
        <v>0</v>
      </c>
      <c r="R119" s="245">
        <f>Q119*H119</f>
        <v>0</v>
      </c>
      <c r="S119" s="245">
        <v>0</v>
      </c>
      <c r="T119" s="246">
        <f>S119*H119</f>
        <v>0</v>
      </c>
      <c r="AR119" s="24" t="s">
        <v>230</v>
      </c>
      <c r="AT119" s="24" t="s">
        <v>202</v>
      </c>
      <c r="AU119" s="24" t="s">
        <v>74</v>
      </c>
      <c r="AY119" s="24" t="s">
        <v>200</v>
      </c>
      <c r="BE119" s="247">
        <f>IF(N119="základní",J119,0)</f>
        <v>0</v>
      </c>
      <c r="BF119" s="247">
        <f>IF(N119="snížená",J119,0)</f>
        <v>0</v>
      </c>
      <c r="BG119" s="247">
        <f>IF(N119="zákl. přenesená",J119,0)</f>
        <v>0</v>
      </c>
      <c r="BH119" s="247">
        <f>IF(N119="sníž. přenesená",J119,0)</f>
        <v>0</v>
      </c>
      <c r="BI119" s="247">
        <f>IF(N119="nulová",J119,0)</f>
        <v>0</v>
      </c>
      <c r="BJ119" s="24" t="s">
        <v>81</v>
      </c>
      <c r="BK119" s="247">
        <f>ROUND(I119*H119,2)</f>
        <v>0</v>
      </c>
      <c r="BL119" s="24" t="s">
        <v>230</v>
      </c>
      <c r="BM119" s="24" t="s">
        <v>327</v>
      </c>
    </row>
    <row r="120" s="1" customFormat="1" ht="16.5" customHeight="1">
      <c r="B120" s="46"/>
      <c r="C120" s="236" t="s">
        <v>74</v>
      </c>
      <c r="D120" s="236" t="s">
        <v>202</v>
      </c>
      <c r="E120" s="237" t="s">
        <v>807</v>
      </c>
      <c r="F120" s="238" t="s">
        <v>808</v>
      </c>
      <c r="G120" s="239" t="s">
        <v>498</v>
      </c>
      <c r="H120" s="240">
        <v>1</v>
      </c>
      <c r="I120" s="241"/>
      <c r="J120" s="242">
        <f>ROUND(I120*H120,2)</f>
        <v>0</v>
      </c>
      <c r="K120" s="238" t="s">
        <v>746</v>
      </c>
      <c r="L120" s="72"/>
      <c r="M120" s="243" t="s">
        <v>21</v>
      </c>
      <c r="N120" s="244" t="s">
        <v>45</v>
      </c>
      <c r="O120" s="47"/>
      <c r="P120" s="245">
        <f>O120*H120</f>
        <v>0</v>
      </c>
      <c r="Q120" s="245">
        <v>0</v>
      </c>
      <c r="R120" s="245">
        <f>Q120*H120</f>
        <v>0</v>
      </c>
      <c r="S120" s="245">
        <v>0</v>
      </c>
      <c r="T120" s="246">
        <f>S120*H120</f>
        <v>0</v>
      </c>
      <c r="AR120" s="24" t="s">
        <v>230</v>
      </c>
      <c r="AT120" s="24" t="s">
        <v>202</v>
      </c>
      <c r="AU120" s="24" t="s">
        <v>74</v>
      </c>
      <c r="AY120" s="24" t="s">
        <v>200</v>
      </c>
      <c r="BE120" s="247">
        <f>IF(N120="základní",J120,0)</f>
        <v>0</v>
      </c>
      <c r="BF120" s="247">
        <f>IF(N120="snížená",J120,0)</f>
        <v>0</v>
      </c>
      <c r="BG120" s="247">
        <f>IF(N120="zákl. přenesená",J120,0)</f>
        <v>0</v>
      </c>
      <c r="BH120" s="247">
        <f>IF(N120="sníž. přenesená",J120,0)</f>
        <v>0</v>
      </c>
      <c r="BI120" s="247">
        <f>IF(N120="nulová",J120,0)</f>
        <v>0</v>
      </c>
      <c r="BJ120" s="24" t="s">
        <v>81</v>
      </c>
      <c r="BK120" s="247">
        <f>ROUND(I120*H120,2)</f>
        <v>0</v>
      </c>
      <c r="BL120" s="24" t="s">
        <v>230</v>
      </c>
      <c r="BM120" s="24" t="s">
        <v>329</v>
      </c>
    </row>
    <row r="121" s="1" customFormat="1" ht="16.5" customHeight="1">
      <c r="B121" s="46"/>
      <c r="C121" s="236" t="s">
        <v>74</v>
      </c>
      <c r="D121" s="236" t="s">
        <v>202</v>
      </c>
      <c r="E121" s="237" t="s">
        <v>809</v>
      </c>
      <c r="F121" s="238" t="s">
        <v>810</v>
      </c>
      <c r="G121" s="239" t="s">
        <v>498</v>
      </c>
      <c r="H121" s="240">
        <v>1</v>
      </c>
      <c r="I121" s="241"/>
      <c r="J121" s="242">
        <f>ROUND(I121*H121,2)</f>
        <v>0</v>
      </c>
      <c r="K121" s="238" t="s">
        <v>746</v>
      </c>
      <c r="L121" s="72"/>
      <c r="M121" s="243" t="s">
        <v>21</v>
      </c>
      <c r="N121" s="244" t="s">
        <v>45</v>
      </c>
      <c r="O121" s="47"/>
      <c r="P121" s="245">
        <f>O121*H121</f>
        <v>0</v>
      </c>
      <c r="Q121" s="245">
        <v>0</v>
      </c>
      <c r="R121" s="245">
        <f>Q121*H121</f>
        <v>0</v>
      </c>
      <c r="S121" s="245">
        <v>0</v>
      </c>
      <c r="T121" s="246">
        <f>S121*H121</f>
        <v>0</v>
      </c>
      <c r="AR121" s="24" t="s">
        <v>230</v>
      </c>
      <c r="AT121" s="24" t="s">
        <v>202</v>
      </c>
      <c r="AU121" s="24" t="s">
        <v>74</v>
      </c>
      <c r="AY121" s="24" t="s">
        <v>200</v>
      </c>
      <c r="BE121" s="247">
        <f>IF(N121="základní",J121,0)</f>
        <v>0</v>
      </c>
      <c r="BF121" s="247">
        <f>IF(N121="snížená",J121,0)</f>
        <v>0</v>
      </c>
      <c r="BG121" s="247">
        <f>IF(N121="zákl. přenesená",J121,0)</f>
        <v>0</v>
      </c>
      <c r="BH121" s="247">
        <f>IF(N121="sníž. přenesená",J121,0)</f>
        <v>0</v>
      </c>
      <c r="BI121" s="247">
        <f>IF(N121="nulová",J121,0)</f>
        <v>0</v>
      </c>
      <c r="BJ121" s="24" t="s">
        <v>81</v>
      </c>
      <c r="BK121" s="247">
        <f>ROUND(I121*H121,2)</f>
        <v>0</v>
      </c>
      <c r="BL121" s="24" t="s">
        <v>230</v>
      </c>
      <c r="BM121" s="24" t="s">
        <v>330</v>
      </c>
    </row>
    <row r="122" s="1" customFormat="1" ht="16.5" customHeight="1">
      <c r="B122" s="46"/>
      <c r="C122" s="236" t="s">
        <v>74</v>
      </c>
      <c r="D122" s="236" t="s">
        <v>202</v>
      </c>
      <c r="E122" s="237" t="s">
        <v>811</v>
      </c>
      <c r="F122" s="238" t="s">
        <v>812</v>
      </c>
      <c r="G122" s="239" t="s">
        <v>498</v>
      </c>
      <c r="H122" s="240">
        <v>1</v>
      </c>
      <c r="I122" s="241"/>
      <c r="J122" s="242">
        <f>ROUND(I122*H122,2)</f>
        <v>0</v>
      </c>
      <c r="K122" s="238" t="s">
        <v>746</v>
      </c>
      <c r="L122" s="72"/>
      <c r="M122" s="243" t="s">
        <v>21</v>
      </c>
      <c r="N122" s="244" t="s">
        <v>45</v>
      </c>
      <c r="O122" s="47"/>
      <c r="P122" s="245">
        <f>O122*H122</f>
        <v>0</v>
      </c>
      <c r="Q122" s="245">
        <v>0</v>
      </c>
      <c r="R122" s="245">
        <f>Q122*H122</f>
        <v>0</v>
      </c>
      <c r="S122" s="245">
        <v>0</v>
      </c>
      <c r="T122" s="246">
        <f>S122*H122</f>
        <v>0</v>
      </c>
      <c r="AR122" s="24" t="s">
        <v>230</v>
      </c>
      <c r="AT122" s="24" t="s">
        <v>202</v>
      </c>
      <c r="AU122" s="24" t="s">
        <v>74</v>
      </c>
      <c r="AY122" s="24" t="s">
        <v>200</v>
      </c>
      <c r="BE122" s="247">
        <f>IF(N122="základní",J122,0)</f>
        <v>0</v>
      </c>
      <c r="BF122" s="247">
        <f>IF(N122="snížená",J122,0)</f>
        <v>0</v>
      </c>
      <c r="BG122" s="247">
        <f>IF(N122="zákl. přenesená",J122,0)</f>
        <v>0</v>
      </c>
      <c r="BH122" s="247">
        <f>IF(N122="sníž. přenesená",J122,0)</f>
        <v>0</v>
      </c>
      <c r="BI122" s="247">
        <f>IF(N122="nulová",J122,0)</f>
        <v>0</v>
      </c>
      <c r="BJ122" s="24" t="s">
        <v>81</v>
      </c>
      <c r="BK122" s="247">
        <f>ROUND(I122*H122,2)</f>
        <v>0</v>
      </c>
      <c r="BL122" s="24" t="s">
        <v>230</v>
      </c>
      <c r="BM122" s="24" t="s">
        <v>334</v>
      </c>
    </row>
    <row r="123" s="1" customFormat="1" ht="16.5" customHeight="1">
      <c r="B123" s="46"/>
      <c r="C123" s="236" t="s">
        <v>74</v>
      </c>
      <c r="D123" s="236" t="s">
        <v>202</v>
      </c>
      <c r="E123" s="237" t="s">
        <v>813</v>
      </c>
      <c r="F123" s="238" t="s">
        <v>814</v>
      </c>
      <c r="G123" s="239" t="s">
        <v>498</v>
      </c>
      <c r="H123" s="240">
        <v>1</v>
      </c>
      <c r="I123" s="241"/>
      <c r="J123" s="242">
        <f>ROUND(I123*H123,2)</f>
        <v>0</v>
      </c>
      <c r="K123" s="238" t="s">
        <v>746</v>
      </c>
      <c r="L123" s="72"/>
      <c r="M123" s="243" t="s">
        <v>21</v>
      </c>
      <c r="N123" s="244" t="s">
        <v>45</v>
      </c>
      <c r="O123" s="47"/>
      <c r="P123" s="245">
        <f>O123*H123</f>
        <v>0</v>
      </c>
      <c r="Q123" s="245">
        <v>0</v>
      </c>
      <c r="R123" s="245">
        <f>Q123*H123</f>
        <v>0</v>
      </c>
      <c r="S123" s="245">
        <v>0</v>
      </c>
      <c r="T123" s="246">
        <f>S123*H123</f>
        <v>0</v>
      </c>
      <c r="AR123" s="24" t="s">
        <v>230</v>
      </c>
      <c r="AT123" s="24" t="s">
        <v>202</v>
      </c>
      <c r="AU123" s="24" t="s">
        <v>74</v>
      </c>
      <c r="AY123" s="24" t="s">
        <v>200</v>
      </c>
      <c r="BE123" s="247">
        <f>IF(N123="základní",J123,0)</f>
        <v>0</v>
      </c>
      <c r="BF123" s="247">
        <f>IF(N123="snížená",J123,0)</f>
        <v>0</v>
      </c>
      <c r="BG123" s="247">
        <f>IF(N123="zákl. přenesená",J123,0)</f>
        <v>0</v>
      </c>
      <c r="BH123" s="247">
        <f>IF(N123="sníž. přenesená",J123,0)</f>
        <v>0</v>
      </c>
      <c r="BI123" s="247">
        <f>IF(N123="nulová",J123,0)</f>
        <v>0</v>
      </c>
      <c r="BJ123" s="24" t="s">
        <v>81</v>
      </c>
      <c r="BK123" s="247">
        <f>ROUND(I123*H123,2)</f>
        <v>0</v>
      </c>
      <c r="BL123" s="24" t="s">
        <v>230</v>
      </c>
      <c r="BM123" s="24" t="s">
        <v>336</v>
      </c>
    </row>
    <row r="124" s="1" customFormat="1" ht="16.5" customHeight="1">
      <c r="B124" s="46"/>
      <c r="C124" s="236" t="s">
        <v>74</v>
      </c>
      <c r="D124" s="236" t="s">
        <v>202</v>
      </c>
      <c r="E124" s="237" t="s">
        <v>815</v>
      </c>
      <c r="F124" s="238" t="s">
        <v>816</v>
      </c>
      <c r="G124" s="239" t="s">
        <v>498</v>
      </c>
      <c r="H124" s="240">
        <v>1</v>
      </c>
      <c r="I124" s="241"/>
      <c r="J124" s="242">
        <f>ROUND(I124*H124,2)</f>
        <v>0</v>
      </c>
      <c r="K124" s="238" t="s">
        <v>746</v>
      </c>
      <c r="L124" s="72"/>
      <c r="M124" s="243" t="s">
        <v>21</v>
      </c>
      <c r="N124" s="244" t="s">
        <v>45</v>
      </c>
      <c r="O124" s="47"/>
      <c r="P124" s="245">
        <f>O124*H124</f>
        <v>0</v>
      </c>
      <c r="Q124" s="245">
        <v>0</v>
      </c>
      <c r="R124" s="245">
        <f>Q124*H124</f>
        <v>0</v>
      </c>
      <c r="S124" s="245">
        <v>0</v>
      </c>
      <c r="T124" s="246">
        <f>S124*H124</f>
        <v>0</v>
      </c>
      <c r="AR124" s="24" t="s">
        <v>230</v>
      </c>
      <c r="AT124" s="24" t="s">
        <v>202</v>
      </c>
      <c r="AU124" s="24" t="s">
        <v>74</v>
      </c>
      <c r="AY124" s="24" t="s">
        <v>200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24" t="s">
        <v>81</v>
      </c>
      <c r="BK124" s="247">
        <f>ROUND(I124*H124,2)</f>
        <v>0</v>
      </c>
      <c r="BL124" s="24" t="s">
        <v>230</v>
      </c>
      <c r="BM124" s="24" t="s">
        <v>338</v>
      </c>
    </row>
    <row r="125" s="1" customFormat="1" ht="16.5" customHeight="1">
      <c r="B125" s="46"/>
      <c r="C125" s="236" t="s">
        <v>74</v>
      </c>
      <c r="D125" s="236" t="s">
        <v>202</v>
      </c>
      <c r="E125" s="237" t="s">
        <v>817</v>
      </c>
      <c r="F125" s="238" t="s">
        <v>510</v>
      </c>
      <c r="G125" s="239" t="s">
        <v>498</v>
      </c>
      <c r="H125" s="240">
        <v>1</v>
      </c>
      <c r="I125" s="241"/>
      <c r="J125" s="242">
        <f>ROUND(I125*H125,2)</f>
        <v>0</v>
      </c>
      <c r="K125" s="238" t="s">
        <v>746</v>
      </c>
      <c r="L125" s="72"/>
      <c r="M125" s="243" t="s">
        <v>21</v>
      </c>
      <c r="N125" s="244" t="s">
        <v>45</v>
      </c>
      <c r="O125" s="47"/>
      <c r="P125" s="245">
        <f>O125*H125</f>
        <v>0</v>
      </c>
      <c r="Q125" s="245">
        <v>0</v>
      </c>
      <c r="R125" s="245">
        <f>Q125*H125</f>
        <v>0</v>
      </c>
      <c r="S125" s="245">
        <v>0</v>
      </c>
      <c r="T125" s="246">
        <f>S125*H125</f>
        <v>0</v>
      </c>
      <c r="AR125" s="24" t="s">
        <v>230</v>
      </c>
      <c r="AT125" s="24" t="s">
        <v>202</v>
      </c>
      <c r="AU125" s="24" t="s">
        <v>74</v>
      </c>
      <c r="AY125" s="24" t="s">
        <v>200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24" t="s">
        <v>81</v>
      </c>
      <c r="BK125" s="247">
        <f>ROUND(I125*H125,2)</f>
        <v>0</v>
      </c>
      <c r="BL125" s="24" t="s">
        <v>230</v>
      </c>
      <c r="BM125" s="24" t="s">
        <v>339</v>
      </c>
    </row>
    <row r="126" s="1" customFormat="1" ht="16.5" customHeight="1">
      <c r="B126" s="46"/>
      <c r="C126" s="236" t="s">
        <v>74</v>
      </c>
      <c r="D126" s="236" t="s">
        <v>202</v>
      </c>
      <c r="E126" s="237" t="s">
        <v>818</v>
      </c>
      <c r="F126" s="238" t="s">
        <v>819</v>
      </c>
      <c r="G126" s="239" t="s">
        <v>498</v>
      </c>
      <c r="H126" s="240">
        <v>1</v>
      </c>
      <c r="I126" s="241"/>
      <c r="J126" s="242">
        <f>ROUND(I126*H126,2)</f>
        <v>0</v>
      </c>
      <c r="K126" s="238" t="s">
        <v>746</v>
      </c>
      <c r="L126" s="72"/>
      <c r="M126" s="243" t="s">
        <v>21</v>
      </c>
      <c r="N126" s="281" t="s">
        <v>45</v>
      </c>
      <c r="O126" s="282"/>
      <c r="P126" s="283">
        <f>O126*H126</f>
        <v>0</v>
      </c>
      <c r="Q126" s="283">
        <v>0</v>
      </c>
      <c r="R126" s="283">
        <f>Q126*H126</f>
        <v>0</v>
      </c>
      <c r="S126" s="283">
        <v>0</v>
      </c>
      <c r="T126" s="284">
        <f>S126*H126</f>
        <v>0</v>
      </c>
      <c r="AR126" s="24" t="s">
        <v>230</v>
      </c>
      <c r="AT126" s="24" t="s">
        <v>202</v>
      </c>
      <c r="AU126" s="24" t="s">
        <v>74</v>
      </c>
      <c r="AY126" s="24" t="s">
        <v>200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24" t="s">
        <v>81</v>
      </c>
      <c r="BK126" s="247">
        <f>ROUND(I126*H126,2)</f>
        <v>0</v>
      </c>
      <c r="BL126" s="24" t="s">
        <v>230</v>
      </c>
      <c r="BM126" s="24" t="s">
        <v>341</v>
      </c>
    </row>
    <row r="127" s="1" customFormat="1" ht="6.96" customHeight="1">
      <c r="B127" s="67"/>
      <c r="C127" s="68"/>
      <c r="D127" s="68"/>
      <c r="E127" s="68"/>
      <c r="F127" s="68"/>
      <c r="G127" s="68"/>
      <c r="H127" s="68"/>
      <c r="I127" s="179"/>
      <c r="J127" s="68"/>
      <c r="K127" s="68"/>
      <c r="L127" s="72"/>
    </row>
  </sheetData>
  <sheetProtection sheet="1" autoFilter="0" formatColumns="0" formatRows="0" objects="1" scenarios="1" spinCount="100000" saltValue="BUJsdizXhr54drdlVRa3idu7J2+m4Qz/ARnOVqUQUYbPkINTvfIKoN/mY7r8FB9TJlGkjR1Qk5mor9bvpX5i2Q==" hashValue="mbPbVdB/ajg/hidf2KJVtsUwT4bjfkALfk+XcBakYLbuV7VB21zoyjjQAJmtBxS7b2QfuAI7mxkUhbVBJnGyIw==" algorithmName="SHA-512" password="CC35"/>
  <autoFilter ref="C87:K126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4:H74"/>
    <mergeCell ref="E78:H78"/>
    <mergeCell ref="E76:H76"/>
    <mergeCell ref="E80:H80"/>
    <mergeCell ref="G1:H1"/>
    <mergeCell ref="L2:V2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50"/>
      <c r="C1" s="150"/>
      <c r="D1" s="151" t="s">
        <v>1</v>
      </c>
      <c r="E1" s="150"/>
      <c r="F1" s="152" t="s">
        <v>151</v>
      </c>
      <c r="G1" s="152" t="s">
        <v>152</v>
      </c>
      <c r="H1" s="152"/>
      <c r="I1" s="153"/>
      <c r="J1" s="152" t="s">
        <v>153</v>
      </c>
      <c r="K1" s="151" t="s">
        <v>154</v>
      </c>
      <c r="L1" s="152" t="s">
        <v>155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104</v>
      </c>
    </row>
    <row r="3" ht="6.96" customHeight="1">
      <c r="B3" s="25"/>
      <c r="C3" s="26"/>
      <c r="D3" s="26"/>
      <c r="E3" s="26"/>
      <c r="F3" s="26"/>
      <c r="G3" s="26"/>
      <c r="H3" s="26"/>
      <c r="I3" s="154"/>
      <c r="J3" s="26"/>
      <c r="K3" s="27"/>
      <c r="AT3" s="24" t="s">
        <v>83</v>
      </c>
    </row>
    <row r="4" ht="36.96" customHeight="1">
      <c r="B4" s="28"/>
      <c r="C4" s="29"/>
      <c r="D4" s="30" t="s">
        <v>156</v>
      </c>
      <c r="E4" s="29"/>
      <c r="F4" s="29"/>
      <c r="G4" s="29"/>
      <c r="H4" s="29"/>
      <c r="I4" s="155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5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5"/>
      <c r="J6" s="29"/>
      <c r="K6" s="31"/>
    </row>
    <row r="7" ht="16.5" customHeight="1">
      <c r="B7" s="28"/>
      <c r="C7" s="29"/>
      <c r="D7" s="29"/>
      <c r="E7" s="156" t="str">
        <f>'Rekapitulace stavby'!K6</f>
        <v>Park pod Vlašským dvorem-op</v>
      </c>
      <c r="F7" s="40"/>
      <c r="G7" s="40"/>
      <c r="H7" s="40"/>
      <c r="I7" s="155"/>
      <c r="J7" s="29"/>
      <c r="K7" s="31"/>
    </row>
    <row r="8">
      <c r="B8" s="28"/>
      <c r="C8" s="29"/>
      <c r="D8" s="40" t="s">
        <v>157</v>
      </c>
      <c r="E8" s="29"/>
      <c r="F8" s="29"/>
      <c r="G8" s="29"/>
      <c r="H8" s="29"/>
      <c r="I8" s="155"/>
      <c r="J8" s="29"/>
      <c r="K8" s="31"/>
    </row>
    <row r="9" s="1" customFormat="1" ht="16.5" customHeight="1">
      <c r="B9" s="46"/>
      <c r="C9" s="47"/>
      <c r="D9" s="47"/>
      <c r="E9" s="156" t="s">
        <v>158</v>
      </c>
      <c r="F9" s="47"/>
      <c r="G9" s="47"/>
      <c r="H9" s="47"/>
      <c r="I9" s="157"/>
      <c r="J9" s="47"/>
      <c r="K9" s="51"/>
    </row>
    <row r="10" s="1" customFormat="1">
      <c r="B10" s="46"/>
      <c r="C10" s="47"/>
      <c r="D10" s="40" t="s">
        <v>159</v>
      </c>
      <c r="E10" s="47"/>
      <c r="F10" s="47"/>
      <c r="G10" s="47"/>
      <c r="H10" s="47"/>
      <c r="I10" s="157"/>
      <c r="J10" s="47"/>
      <c r="K10" s="51"/>
    </row>
    <row r="11" s="1" customFormat="1" ht="36.96" customHeight="1">
      <c r="B11" s="46"/>
      <c r="C11" s="47"/>
      <c r="D11" s="47"/>
      <c r="E11" s="158" t="s">
        <v>820</v>
      </c>
      <c r="F11" s="47"/>
      <c r="G11" s="47"/>
      <c r="H11" s="47"/>
      <c r="I11" s="157"/>
      <c r="J11" s="47"/>
      <c r="K11" s="51"/>
    </row>
    <row r="12" s="1" customFormat="1">
      <c r="B12" s="46"/>
      <c r="C12" s="47"/>
      <c r="D12" s="47"/>
      <c r="E12" s="47"/>
      <c r="F12" s="47"/>
      <c r="G12" s="47"/>
      <c r="H12" s="47"/>
      <c r="I12" s="157"/>
      <c r="J12" s="47"/>
      <c r="K12" s="51"/>
    </row>
    <row r="13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9" t="s">
        <v>22</v>
      </c>
      <c r="J13" s="35" t="s">
        <v>21</v>
      </c>
      <c r="K13" s="51"/>
    </row>
    <row r="14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9" t="s">
        <v>25</v>
      </c>
      <c r="J14" s="160" t="str">
        <f>'Rekapitulace stavby'!AN8</f>
        <v>9. 11. 2017</v>
      </c>
      <c r="K14" s="51"/>
    </row>
    <row r="15" s="1" customFormat="1" ht="10.8" customHeight="1">
      <c r="B15" s="46"/>
      <c r="C15" s="47"/>
      <c r="D15" s="47"/>
      <c r="E15" s="47"/>
      <c r="F15" s="47"/>
      <c r="G15" s="47"/>
      <c r="H15" s="47"/>
      <c r="I15" s="157"/>
      <c r="J15" s="47"/>
      <c r="K15" s="51"/>
    </row>
    <row r="16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9" t="s">
        <v>28</v>
      </c>
      <c r="J16" s="35" t="s">
        <v>29</v>
      </c>
      <c r="K16" s="51"/>
    </row>
    <row r="17" s="1" customFormat="1" ht="18" customHeight="1">
      <c r="B17" s="46"/>
      <c r="C17" s="47"/>
      <c r="D17" s="47"/>
      <c r="E17" s="35" t="s">
        <v>30</v>
      </c>
      <c r="F17" s="47"/>
      <c r="G17" s="47"/>
      <c r="H17" s="47"/>
      <c r="I17" s="159" t="s">
        <v>31</v>
      </c>
      <c r="J17" s="35" t="s">
        <v>32</v>
      </c>
      <c r="K17" s="51"/>
    </row>
    <row r="18" s="1" customFormat="1" ht="6.96" customHeight="1">
      <c r="B18" s="46"/>
      <c r="C18" s="47"/>
      <c r="D18" s="47"/>
      <c r="E18" s="47"/>
      <c r="F18" s="47"/>
      <c r="G18" s="47"/>
      <c r="H18" s="47"/>
      <c r="I18" s="157"/>
      <c r="J18" s="47"/>
      <c r="K18" s="51"/>
    </row>
    <row r="19" s="1" customFormat="1" ht="14.4" customHeight="1">
      <c r="B19" s="46"/>
      <c r="C19" s="47"/>
      <c r="D19" s="40" t="s">
        <v>33</v>
      </c>
      <c r="E19" s="47"/>
      <c r="F19" s="47"/>
      <c r="G19" s="47"/>
      <c r="H19" s="47"/>
      <c r="I19" s="159" t="s">
        <v>28</v>
      </c>
      <c r="J19" s="35" t="str">
        <f>IF('Rekapitulace stavby'!AN13="Vyplň údaj","",IF('Rekapitulace stavby'!AN13="","",'Rekapitulace stavby'!AN13))</f>
        <v/>
      </c>
      <c r="K19" s="51"/>
    </row>
    <row r="20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9" t="s">
        <v>31</v>
      </c>
      <c r="J20" s="35" t="str">
        <f>IF('Rekapitulace stavby'!AN14="Vyplň údaj","",IF('Rekapitulace stavby'!AN14="","",'Rekapitulace stavby'!AN14))</f>
        <v/>
      </c>
      <c r="K20" s="51"/>
    </row>
    <row r="21" s="1" customFormat="1" ht="6.96" customHeight="1">
      <c r="B21" s="46"/>
      <c r="C21" s="47"/>
      <c r="D21" s="47"/>
      <c r="E21" s="47"/>
      <c r="F21" s="47"/>
      <c r="G21" s="47"/>
      <c r="H21" s="47"/>
      <c r="I21" s="157"/>
      <c r="J21" s="47"/>
      <c r="K21" s="51"/>
    </row>
    <row r="22" s="1" customFormat="1" ht="14.4" customHeight="1">
      <c r="B22" s="46"/>
      <c r="C22" s="47"/>
      <c r="D22" s="40" t="s">
        <v>35</v>
      </c>
      <c r="E22" s="47"/>
      <c r="F22" s="47"/>
      <c r="G22" s="47"/>
      <c r="H22" s="47"/>
      <c r="I22" s="159" t="s">
        <v>28</v>
      </c>
      <c r="J22" s="35" t="str">
        <f>IF('Rekapitulace stavby'!AN16="","",'Rekapitulace stavby'!AN16)</f>
        <v/>
      </c>
      <c r="K22" s="51"/>
    </row>
    <row r="23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9" t="s">
        <v>31</v>
      </c>
      <c r="J23" s="35" t="str">
        <f>IF('Rekapitulace stavby'!AN17="","",'Rekapitulace stavby'!AN17)</f>
        <v/>
      </c>
      <c r="K23" s="51"/>
    </row>
    <row r="24" s="1" customFormat="1" ht="6.96" customHeight="1">
      <c r="B24" s="46"/>
      <c r="C24" s="47"/>
      <c r="D24" s="47"/>
      <c r="E24" s="47"/>
      <c r="F24" s="47"/>
      <c r="G24" s="47"/>
      <c r="H24" s="47"/>
      <c r="I24" s="157"/>
      <c r="J24" s="47"/>
      <c r="K24" s="51"/>
    </row>
    <row r="25" s="1" customFormat="1" ht="14.4" customHeight="1">
      <c r="B25" s="46"/>
      <c r="C25" s="47"/>
      <c r="D25" s="40" t="s">
        <v>38</v>
      </c>
      <c r="E25" s="47"/>
      <c r="F25" s="47"/>
      <c r="G25" s="47"/>
      <c r="H25" s="47"/>
      <c r="I25" s="157"/>
      <c r="J25" s="47"/>
      <c r="K25" s="51"/>
    </row>
    <row r="26" s="7" customFormat="1" ht="71.25" customHeight="1">
      <c r="B26" s="161"/>
      <c r="C26" s="162"/>
      <c r="D26" s="162"/>
      <c r="E26" s="44" t="s">
        <v>39</v>
      </c>
      <c r="F26" s="44"/>
      <c r="G26" s="44"/>
      <c r="H26" s="44"/>
      <c r="I26" s="163"/>
      <c r="J26" s="162"/>
      <c r="K26" s="164"/>
    </row>
    <row r="27" s="1" customFormat="1" ht="6.96" customHeight="1">
      <c r="B27" s="46"/>
      <c r="C27" s="47"/>
      <c r="D27" s="47"/>
      <c r="E27" s="47"/>
      <c r="F27" s="47"/>
      <c r="G27" s="47"/>
      <c r="H27" s="47"/>
      <c r="I27" s="157"/>
      <c r="J27" s="47"/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65"/>
      <c r="J28" s="106"/>
      <c r="K28" s="166"/>
    </row>
    <row r="29" s="1" customFormat="1" ht="25.44" customHeight="1">
      <c r="B29" s="46"/>
      <c r="C29" s="47"/>
      <c r="D29" s="167" t="s">
        <v>40</v>
      </c>
      <c r="E29" s="47"/>
      <c r="F29" s="47"/>
      <c r="G29" s="47"/>
      <c r="H29" s="47"/>
      <c r="I29" s="157"/>
      <c r="J29" s="168">
        <f>ROUND(J96,2)</f>
        <v>0</v>
      </c>
      <c r="K29" s="51"/>
    </row>
    <row r="30" s="1" customFormat="1" ht="6.96" customHeight="1">
      <c r="B30" s="46"/>
      <c r="C30" s="47"/>
      <c r="D30" s="106"/>
      <c r="E30" s="106"/>
      <c r="F30" s="106"/>
      <c r="G30" s="106"/>
      <c r="H30" s="106"/>
      <c r="I30" s="165"/>
      <c r="J30" s="106"/>
      <c r="K30" s="166"/>
    </row>
    <row r="31" s="1" customFormat="1" ht="14.4" customHeight="1">
      <c r="B31" s="46"/>
      <c r="C31" s="47"/>
      <c r="D31" s="47"/>
      <c r="E31" s="47"/>
      <c r="F31" s="52" t="s">
        <v>42</v>
      </c>
      <c r="G31" s="47"/>
      <c r="H31" s="47"/>
      <c r="I31" s="169" t="s">
        <v>41</v>
      </c>
      <c r="J31" s="52" t="s">
        <v>43</v>
      </c>
      <c r="K31" s="51"/>
    </row>
    <row r="32" s="1" customFormat="1" ht="14.4" customHeight="1">
      <c r="B32" s="46"/>
      <c r="C32" s="47"/>
      <c r="D32" s="55" t="s">
        <v>44</v>
      </c>
      <c r="E32" s="55" t="s">
        <v>45</v>
      </c>
      <c r="F32" s="170">
        <f>ROUND(SUM(BE96:BE284), 2)</f>
        <v>0</v>
      </c>
      <c r="G32" s="47"/>
      <c r="H32" s="47"/>
      <c r="I32" s="171">
        <v>0.20999999999999999</v>
      </c>
      <c r="J32" s="170">
        <f>ROUND(ROUND((SUM(BE96:BE284)), 2)*I32, 2)</f>
        <v>0</v>
      </c>
      <c r="K32" s="51"/>
    </row>
    <row r="33" s="1" customFormat="1" ht="14.4" customHeight="1">
      <c r="B33" s="46"/>
      <c r="C33" s="47"/>
      <c r="D33" s="47"/>
      <c r="E33" s="55" t="s">
        <v>46</v>
      </c>
      <c r="F33" s="170">
        <f>ROUND(SUM(BF96:BF284), 2)</f>
        <v>0</v>
      </c>
      <c r="G33" s="47"/>
      <c r="H33" s="47"/>
      <c r="I33" s="171">
        <v>0.14999999999999999</v>
      </c>
      <c r="J33" s="170">
        <f>ROUND(ROUND((SUM(BF96:BF284)), 2)*I33, 2)</f>
        <v>0</v>
      </c>
      <c r="K33" s="51"/>
    </row>
    <row r="34" hidden="1" s="1" customFormat="1" ht="14.4" customHeight="1">
      <c r="B34" s="46"/>
      <c r="C34" s="47"/>
      <c r="D34" s="47"/>
      <c r="E34" s="55" t="s">
        <v>47</v>
      </c>
      <c r="F34" s="170">
        <f>ROUND(SUM(BG96:BG284), 2)</f>
        <v>0</v>
      </c>
      <c r="G34" s="47"/>
      <c r="H34" s="47"/>
      <c r="I34" s="171">
        <v>0.20999999999999999</v>
      </c>
      <c r="J34" s="170">
        <v>0</v>
      </c>
      <c r="K34" s="51"/>
    </row>
    <row r="35" hidden="1" s="1" customFormat="1" ht="14.4" customHeight="1">
      <c r="B35" s="46"/>
      <c r="C35" s="47"/>
      <c r="D35" s="47"/>
      <c r="E35" s="55" t="s">
        <v>48</v>
      </c>
      <c r="F35" s="170">
        <f>ROUND(SUM(BH96:BH284), 2)</f>
        <v>0</v>
      </c>
      <c r="G35" s="47"/>
      <c r="H35" s="47"/>
      <c r="I35" s="171">
        <v>0.14999999999999999</v>
      </c>
      <c r="J35" s="170">
        <v>0</v>
      </c>
      <c r="K35" s="51"/>
    </row>
    <row r="36" hidden="1" s="1" customFormat="1" ht="14.4" customHeight="1">
      <c r="B36" s="46"/>
      <c r="C36" s="47"/>
      <c r="D36" s="47"/>
      <c r="E36" s="55" t="s">
        <v>49</v>
      </c>
      <c r="F36" s="170">
        <f>ROUND(SUM(BI96:BI284), 2)</f>
        <v>0</v>
      </c>
      <c r="G36" s="47"/>
      <c r="H36" s="47"/>
      <c r="I36" s="171">
        <v>0</v>
      </c>
      <c r="J36" s="170">
        <v>0</v>
      </c>
      <c r="K36" s="51"/>
    </row>
    <row r="37" s="1" customFormat="1" ht="6.96" customHeight="1">
      <c r="B37" s="46"/>
      <c r="C37" s="47"/>
      <c r="D37" s="47"/>
      <c r="E37" s="47"/>
      <c r="F37" s="47"/>
      <c r="G37" s="47"/>
      <c r="H37" s="47"/>
      <c r="I37" s="157"/>
      <c r="J37" s="47"/>
      <c r="K37" s="51"/>
    </row>
    <row r="38" s="1" customFormat="1" ht="25.44" customHeight="1">
      <c r="B38" s="46"/>
      <c r="C38" s="172"/>
      <c r="D38" s="173" t="s">
        <v>50</v>
      </c>
      <c r="E38" s="98"/>
      <c r="F38" s="98"/>
      <c r="G38" s="174" t="s">
        <v>51</v>
      </c>
      <c r="H38" s="175" t="s">
        <v>52</v>
      </c>
      <c r="I38" s="176"/>
      <c r="J38" s="177">
        <f>SUM(J29:J36)</f>
        <v>0</v>
      </c>
      <c r="K38" s="178"/>
    </row>
    <row r="39" s="1" customFormat="1" ht="14.4" customHeight="1">
      <c r="B39" s="67"/>
      <c r="C39" s="68"/>
      <c r="D39" s="68"/>
      <c r="E39" s="68"/>
      <c r="F39" s="68"/>
      <c r="G39" s="68"/>
      <c r="H39" s="68"/>
      <c r="I39" s="179"/>
      <c r="J39" s="68"/>
      <c r="K39" s="69"/>
    </row>
    <row r="43" s="1" customFormat="1" ht="6.96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="1" customFormat="1" ht="36.96" customHeight="1">
      <c r="B44" s="46"/>
      <c r="C44" s="30" t="s">
        <v>161</v>
      </c>
      <c r="D44" s="47"/>
      <c r="E44" s="47"/>
      <c r="F44" s="47"/>
      <c r="G44" s="47"/>
      <c r="H44" s="47"/>
      <c r="I44" s="157"/>
      <c r="J44" s="47"/>
      <c r="K44" s="51"/>
    </row>
    <row r="45" s="1" customFormat="1" ht="6.96" customHeight="1">
      <c r="B45" s="46"/>
      <c r="C45" s="47"/>
      <c r="D45" s="47"/>
      <c r="E45" s="47"/>
      <c r="F45" s="47"/>
      <c r="G45" s="47"/>
      <c r="H45" s="47"/>
      <c r="I45" s="157"/>
      <c r="J45" s="47"/>
      <c r="K45" s="51"/>
    </row>
    <row r="46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7"/>
      <c r="J46" s="47"/>
      <c r="K46" s="51"/>
    </row>
    <row r="47" s="1" customFormat="1" ht="16.5" customHeight="1">
      <c r="B47" s="46"/>
      <c r="C47" s="47"/>
      <c r="D47" s="47"/>
      <c r="E47" s="156" t="str">
        <f>E7</f>
        <v>Park pod Vlašským dvorem-op</v>
      </c>
      <c r="F47" s="40"/>
      <c r="G47" s="40"/>
      <c r="H47" s="40"/>
      <c r="I47" s="157"/>
      <c r="J47" s="47"/>
      <c r="K47" s="51"/>
    </row>
    <row r="48">
      <c r="B48" s="28"/>
      <c r="C48" s="40" t="s">
        <v>157</v>
      </c>
      <c r="D48" s="29"/>
      <c r="E48" s="29"/>
      <c r="F48" s="29"/>
      <c r="G48" s="29"/>
      <c r="H48" s="29"/>
      <c r="I48" s="155"/>
      <c r="J48" s="29"/>
      <c r="K48" s="31"/>
    </row>
    <row r="49" s="1" customFormat="1" ht="16.5" customHeight="1">
      <c r="B49" s="46"/>
      <c r="C49" s="47"/>
      <c r="D49" s="47"/>
      <c r="E49" s="156" t="s">
        <v>158</v>
      </c>
      <c r="F49" s="47"/>
      <c r="G49" s="47"/>
      <c r="H49" s="47"/>
      <c r="I49" s="157"/>
      <c r="J49" s="47"/>
      <c r="K49" s="51"/>
    </row>
    <row r="50" s="1" customFormat="1" ht="14.4" customHeight="1">
      <c r="B50" s="46"/>
      <c r="C50" s="40" t="s">
        <v>159</v>
      </c>
      <c r="D50" s="47"/>
      <c r="E50" s="47"/>
      <c r="F50" s="47"/>
      <c r="G50" s="47"/>
      <c r="H50" s="47"/>
      <c r="I50" s="157"/>
      <c r="J50" s="47"/>
      <c r="K50" s="51"/>
    </row>
    <row r="51" s="1" customFormat="1" ht="17.25" customHeight="1">
      <c r="B51" s="46"/>
      <c r="C51" s="47"/>
      <c r="D51" s="47"/>
      <c r="E51" s="158" t="str">
        <f>E11</f>
        <v>04Z - SO 04 WC dolní etáž</v>
      </c>
      <c r="F51" s="47"/>
      <c r="G51" s="47"/>
      <c r="H51" s="47"/>
      <c r="I51" s="157"/>
      <c r="J51" s="47"/>
      <c r="K51" s="51"/>
    </row>
    <row r="52" s="1" customFormat="1" ht="6.96" customHeight="1">
      <c r="B52" s="46"/>
      <c r="C52" s="47"/>
      <c r="D52" s="47"/>
      <c r="E52" s="47"/>
      <c r="F52" s="47"/>
      <c r="G52" s="47"/>
      <c r="H52" s="47"/>
      <c r="I52" s="157"/>
      <c r="J52" s="47"/>
      <c r="K52" s="51"/>
    </row>
    <row r="53" s="1" customFormat="1" ht="18" customHeight="1">
      <c r="B53" s="46"/>
      <c r="C53" s="40" t="s">
        <v>23</v>
      </c>
      <c r="D53" s="47"/>
      <c r="E53" s="47"/>
      <c r="F53" s="35" t="str">
        <f>F14</f>
        <v>Kutná Hora</v>
      </c>
      <c r="G53" s="47"/>
      <c r="H53" s="47"/>
      <c r="I53" s="159" t="s">
        <v>25</v>
      </c>
      <c r="J53" s="160" t="str">
        <f>IF(J14="","",J14)</f>
        <v>9. 11. 2017</v>
      </c>
      <c r="K53" s="51"/>
    </row>
    <row r="54" s="1" customFormat="1" ht="6.96" customHeight="1">
      <c r="B54" s="46"/>
      <c r="C54" s="47"/>
      <c r="D54" s="47"/>
      <c r="E54" s="47"/>
      <c r="F54" s="47"/>
      <c r="G54" s="47"/>
      <c r="H54" s="47"/>
      <c r="I54" s="157"/>
      <c r="J54" s="47"/>
      <c r="K54" s="51"/>
    </row>
    <row r="55" s="1" customFormat="1">
      <c r="B55" s="46"/>
      <c r="C55" s="40" t="s">
        <v>27</v>
      </c>
      <c r="D55" s="47"/>
      <c r="E55" s="47"/>
      <c r="F55" s="35" t="str">
        <f>E17</f>
        <v>Město Kutná Hora, Havlíčkovo nám. 552</v>
      </c>
      <c r="G55" s="47"/>
      <c r="H55" s="47"/>
      <c r="I55" s="159" t="s">
        <v>35</v>
      </c>
      <c r="J55" s="44" t="str">
        <f>E23</f>
        <v xml:space="preserve"> </v>
      </c>
      <c r="K55" s="51"/>
    </row>
    <row r="56" s="1" customFormat="1" ht="14.4" customHeight="1">
      <c r="B56" s="46"/>
      <c r="C56" s="40" t="s">
        <v>33</v>
      </c>
      <c r="D56" s="47"/>
      <c r="E56" s="47"/>
      <c r="F56" s="35" t="str">
        <f>IF(E20="","",E20)</f>
        <v/>
      </c>
      <c r="G56" s="47"/>
      <c r="H56" s="47"/>
      <c r="I56" s="157"/>
      <c r="J56" s="184"/>
      <c r="K56" s="51"/>
    </row>
    <row r="57" s="1" customFormat="1" ht="10.32" customHeight="1">
      <c r="B57" s="46"/>
      <c r="C57" s="47"/>
      <c r="D57" s="47"/>
      <c r="E57" s="47"/>
      <c r="F57" s="47"/>
      <c r="G57" s="47"/>
      <c r="H57" s="47"/>
      <c r="I57" s="157"/>
      <c r="J57" s="47"/>
      <c r="K57" s="51"/>
    </row>
    <row r="58" s="1" customFormat="1" ht="29.28" customHeight="1">
      <c r="B58" s="46"/>
      <c r="C58" s="185" t="s">
        <v>162</v>
      </c>
      <c r="D58" s="172"/>
      <c r="E58" s="172"/>
      <c r="F58" s="172"/>
      <c r="G58" s="172"/>
      <c r="H58" s="172"/>
      <c r="I58" s="186"/>
      <c r="J58" s="187" t="s">
        <v>163</v>
      </c>
      <c r="K58" s="188"/>
    </row>
    <row r="59" s="1" customFormat="1" ht="10.32" customHeight="1">
      <c r="B59" s="46"/>
      <c r="C59" s="47"/>
      <c r="D59" s="47"/>
      <c r="E59" s="47"/>
      <c r="F59" s="47"/>
      <c r="G59" s="47"/>
      <c r="H59" s="47"/>
      <c r="I59" s="157"/>
      <c r="J59" s="47"/>
      <c r="K59" s="51"/>
    </row>
    <row r="60" s="1" customFormat="1" ht="29.28" customHeight="1">
      <c r="B60" s="46"/>
      <c r="C60" s="189" t="s">
        <v>164</v>
      </c>
      <c r="D60" s="47"/>
      <c r="E60" s="47"/>
      <c r="F60" s="47"/>
      <c r="G60" s="47"/>
      <c r="H60" s="47"/>
      <c r="I60" s="157"/>
      <c r="J60" s="168">
        <f>J96</f>
        <v>0</v>
      </c>
      <c r="K60" s="51"/>
      <c r="AU60" s="24" t="s">
        <v>165</v>
      </c>
    </row>
    <row r="61" s="8" customFormat="1" ht="24.96" customHeight="1">
      <c r="B61" s="190"/>
      <c r="C61" s="191"/>
      <c r="D61" s="192" t="s">
        <v>821</v>
      </c>
      <c r="E61" s="193"/>
      <c r="F61" s="193"/>
      <c r="G61" s="193"/>
      <c r="H61" s="193"/>
      <c r="I61" s="194"/>
      <c r="J61" s="195">
        <f>J97</f>
        <v>0</v>
      </c>
      <c r="K61" s="196"/>
    </row>
    <row r="62" s="9" customFormat="1" ht="19.92" customHeight="1">
      <c r="B62" s="197"/>
      <c r="C62" s="198"/>
      <c r="D62" s="199" t="s">
        <v>822</v>
      </c>
      <c r="E62" s="200"/>
      <c r="F62" s="200"/>
      <c r="G62" s="200"/>
      <c r="H62" s="200"/>
      <c r="I62" s="201"/>
      <c r="J62" s="202">
        <f>J98</f>
        <v>0</v>
      </c>
      <c r="K62" s="203"/>
    </row>
    <row r="63" s="9" customFormat="1" ht="19.92" customHeight="1">
      <c r="B63" s="197"/>
      <c r="C63" s="198"/>
      <c r="D63" s="199" t="s">
        <v>823</v>
      </c>
      <c r="E63" s="200"/>
      <c r="F63" s="200"/>
      <c r="G63" s="200"/>
      <c r="H63" s="200"/>
      <c r="I63" s="201"/>
      <c r="J63" s="202">
        <f>J108</f>
        <v>0</v>
      </c>
      <c r="K63" s="203"/>
    </row>
    <row r="64" s="9" customFormat="1" ht="19.92" customHeight="1">
      <c r="B64" s="197"/>
      <c r="C64" s="198"/>
      <c r="D64" s="199" t="s">
        <v>824</v>
      </c>
      <c r="E64" s="200"/>
      <c r="F64" s="200"/>
      <c r="G64" s="200"/>
      <c r="H64" s="200"/>
      <c r="I64" s="201"/>
      <c r="J64" s="202">
        <f>J141</f>
        <v>0</v>
      </c>
      <c r="K64" s="203"/>
    </row>
    <row r="65" s="9" customFormat="1" ht="19.92" customHeight="1">
      <c r="B65" s="197"/>
      <c r="C65" s="198"/>
      <c r="D65" s="199" t="s">
        <v>177</v>
      </c>
      <c r="E65" s="200"/>
      <c r="F65" s="200"/>
      <c r="G65" s="200"/>
      <c r="H65" s="200"/>
      <c r="I65" s="201"/>
      <c r="J65" s="202">
        <f>J179</f>
        <v>0</v>
      </c>
      <c r="K65" s="203"/>
    </row>
    <row r="66" s="9" customFormat="1" ht="19.92" customHeight="1">
      <c r="B66" s="197"/>
      <c r="C66" s="198"/>
      <c r="D66" s="199" t="s">
        <v>825</v>
      </c>
      <c r="E66" s="200"/>
      <c r="F66" s="200"/>
      <c r="G66" s="200"/>
      <c r="H66" s="200"/>
      <c r="I66" s="201"/>
      <c r="J66" s="202">
        <f>J186</f>
        <v>0</v>
      </c>
      <c r="K66" s="203"/>
    </row>
    <row r="67" s="8" customFormat="1" ht="24.96" customHeight="1">
      <c r="B67" s="190"/>
      <c r="C67" s="191"/>
      <c r="D67" s="192" t="s">
        <v>826</v>
      </c>
      <c r="E67" s="193"/>
      <c r="F67" s="193"/>
      <c r="G67" s="193"/>
      <c r="H67" s="193"/>
      <c r="I67" s="194"/>
      <c r="J67" s="195">
        <f>J188</f>
        <v>0</v>
      </c>
      <c r="K67" s="196"/>
    </row>
    <row r="68" s="9" customFormat="1" ht="19.92" customHeight="1">
      <c r="B68" s="197"/>
      <c r="C68" s="198"/>
      <c r="D68" s="199" t="s">
        <v>827</v>
      </c>
      <c r="E68" s="200"/>
      <c r="F68" s="200"/>
      <c r="G68" s="200"/>
      <c r="H68" s="200"/>
      <c r="I68" s="201"/>
      <c r="J68" s="202">
        <f>J189</f>
        <v>0</v>
      </c>
      <c r="K68" s="203"/>
    </row>
    <row r="69" s="9" customFormat="1" ht="19.92" customHeight="1">
      <c r="B69" s="197"/>
      <c r="C69" s="198"/>
      <c r="D69" s="199" t="s">
        <v>828</v>
      </c>
      <c r="E69" s="200"/>
      <c r="F69" s="200"/>
      <c r="G69" s="200"/>
      <c r="H69" s="200"/>
      <c r="I69" s="201"/>
      <c r="J69" s="202">
        <f>J233</f>
        <v>0</v>
      </c>
      <c r="K69" s="203"/>
    </row>
    <row r="70" s="9" customFormat="1" ht="19.92" customHeight="1">
      <c r="B70" s="197"/>
      <c r="C70" s="198"/>
      <c r="D70" s="199" t="s">
        <v>829</v>
      </c>
      <c r="E70" s="200"/>
      <c r="F70" s="200"/>
      <c r="G70" s="200"/>
      <c r="H70" s="200"/>
      <c r="I70" s="201"/>
      <c r="J70" s="202">
        <f>J251</f>
        <v>0</v>
      </c>
      <c r="K70" s="203"/>
    </row>
    <row r="71" s="9" customFormat="1" ht="19.92" customHeight="1">
      <c r="B71" s="197"/>
      <c r="C71" s="198"/>
      <c r="D71" s="199" t="s">
        <v>830</v>
      </c>
      <c r="E71" s="200"/>
      <c r="F71" s="200"/>
      <c r="G71" s="200"/>
      <c r="H71" s="200"/>
      <c r="I71" s="201"/>
      <c r="J71" s="202">
        <f>J255</f>
        <v>0</v>
      </c>
      <c r="K71" s="203"/>
    </row>
    <row r="72" s="9" customFormat="1" ht="19.92" customHeight="1">
      <c r="B72" s="197"/>
      <c r="C72" s="198"/>
      <c r="D72" s="199" t="s">
        <v>831</v>
      </c>
      <c r="E72" s="200"/>
      <c r="F72" s="200"/>
      <c r="G72" s="200"/>
      <c r="H72" s="200"/>
      <c r="I72" s="201"/>
      <c r="J72" s="202">
        <f>J266</f>
        <v>0</v>
      </c>
      <c r="K72" s="203"/>
    </row>
    <row r="73" s="9" customFormat="1" ht="19.92" customHeight="1">
      <c r="B73" s="197"/>
      <c r="C73" s="198"/>
      <c r="D73" s="199" t="s">
        <v>832</v>
      </c>
      <c r="E73" s="200"/>
      <c r="F73" s="200"/>
      <c r="G73" s="200"/>
      <c r="H73" s="200"/>
      <c r="I73" s="201"/>
      <c r="J73" s="202">
        <f>J276</f>
        <v>0</v>
      </c>
      <c r="K73" s="203"/>
    </row>
    <row r="74" s="8" customFormat="1" ht="24.96" customHeight="1">
      <c r="B74" s="190"/>
      <c r="C74" s="191"/>
      <c r="D74" s="192" t="s">
        <v>184</v>
      </c>
      <c r="E74" s="193"/>
      <c r="F74" s="193"/>
      <c r="G74" s="193"/>
      <c r="H74" s="193"/>
      <c r="I74" s="194"/>
      <c r="J74" s="195">
        <f>J282</f>
        <v>0</v>
      </c>
      <c r="K74" s="196"/>
    </row>
    <row r="75" s="1" customFormat="1" ht="21.84" customHeight="1">
      <c r="B75" s="46"/>
      <c r="C75" s="47"/>
      <c r="D75" s="47"/>
      <c r="E75" s="47"/>
      <c r="F75" s="47"/>
      <c r="G75" s="47"/>
      <c r="H75" s="47"/>
      <c r="I75" s="157"/>
      <c r="J75" s="47"/>
      <c r="K75" s="51"/>
    </row>
    <row r="76" s="1" customFormat="1" ht="6.96" customHeight="1">
      <c r="B76" s="67"/>
      <c r="C76" s="68"/>
      <c r="D76" s="68"/>
      <c r="E76" s="68"/>
      <c r="F76" s="68"/>
      <c r="G76" s="68"/>
      <c r="H76" s="68"/>
      <c r="I76" s="179"/>
      <c r="J76" s="68"/>
      <c r="K76" s="69"/>
    </row>
    <row r="80" s="1" customFormat="1" ht="6.96" customHeight="1">
      <c r="B80" s="70"/>
      <c r="C80" s="71"/>
      <c r="D80" s="71"/>
      <c r="E80" s="71"/>
      <c r="F80" s="71"/>
      <c r="G80" s="71"/>
      <c r="H80" s="71"/>
      <c r="I80" s="182"/>
      <c r="J80" s="71"/>
      <c r="K80" s="71"/>
      <c r="L80" s="72"/>
    </row>
    <row r="81" s="1" customFormat="1" ht="36.96" customHeight="1">
      <c r="B81" s="46"/>
      <c r="C81" s="73" t="s">
        <v>185</v>
      </c>
      <c r="D81" s="74"/>
      <c r="E81" s="74"/>
      <c r="F81" s="74"/>
      <c r="G81" s="74"/>
      <c r="H81" s="74"/>
      <c r="I81" s="204"/>
      <c r="J81" s="74"/>
      <c r="K81" s="74"/>
      <c r="L81" s="72"/>
    </row>
    <row r="82" s="1" customFormat="1" ht="6.96" customHeight="1">
      <c r="B82" s="46"/>
      <c r="C82" s="74"/>
      <c r="D82" s="74"/>
      <c r="E82" s="74"/>
      <c r="F82" s="74"/>
      <c r="G82" s="74"/>
      <c r="H82" s="74"/>
      <c r="I82" s="204"/>
      <c r="J82" s="74"/>
      <c r="K82" s="74"/>
      <c r="L82" s="72"/>
    </row>
    <row r="83" s="1" customFormat="1" ht="14.4" customHeight="1">
      <c r="B83" s="46"/>
      <c r="C83" s="76" t="s">
        <v>18</v>
      </c>
      <c r="D83" s="74"/>
      <c r="E83" s="74"/>
      <c r="F83" s="74"/>
      <c r="G83" s="74"/>
      <c r="H83" s="74"/>
      <c r="I83" s="204"/>
      <c r="J83" s="74"/>
      <c r="K83" s="74"/>
      <c r="L83" s="72"/>
    </row>
    <row r="84" s="1" customFormat="1" ht="16.5" customHeight="1">
      <c r="B84" s="46"/>
      <c r="C84" s="74"/>
      <c r="D84" s="74"/>
      <c r="E84" s="205" t="str">
        <f>E7</f>
        <v>Park pod Vlašským dvorem-op</v>
      </c>
      <c r="F84" s="76"/>
      <c r="G84" s="76"/>
      <c r="H84" s="76"/>
      <c r="I84" s="204"/>
      <c r="J84" s="74"/>
      <c r="K84" s="74"/>
      <c r="L84" s="72"/>
    </row>
    <row r="85">
      <c r="B85" s="28"/>
      <c r="C85" s="76" t="s">
        <v>157</v>
      </c>
      <c r="D85" s="206"/>
      <c r="E85" s="206"/>
      <c r="F85" s="206"/>
      <c r="G85" s="206"/>
      <c r="H85" s="206"/>
      <c r="I85" s="149"/>
      <c r="J85" s="206"/>
      <c r="K85" s="206"/>
      <c r="L85" s="207"/>
    </row>
    <row r="86" s="1" customFormat="1" ht="16.5" customHeight="1">
      <c r="B86" s="46"/>
      <c r="C86" s="74"/>
      <c r="D86" s="74"/>
      <c r="E86" s="205" t="s">
        <v>158</v>
      </c>
      <c r="F86" s="74"/>
      <c r="G86" s="74"/>
      <c r="H86" s="74"/>
      <c r="I86" s="204"/>
      <c r="J86" s="74"/>
      <c r="K86" s="74"/>
      <c r="L86" s="72"/>
    </row>
    <row r="87" s="1" customFormat="1" ht="14.4" customHeight="1">
      <c r="B87" s="46"/>
      <c r="C87" s="76" t="s">
        <v>159</v>
      </c>
      <c r="D87" s="74"/>
      <c r="E87" s="74"/>
      <c r="F87" s="74"/>
      <c r="G87" s="74"/>
      <c r="H87" s="74"/>
      <c r="I87" s="204"/>
      <c r="J87" s="74"/>
      <c r="K87" s="74"/>
      <c r="L87" s="72"/>
    </row>
    <row r="88" s="1" customFormat="1" ht="17.25" customHeight="1">
      <c r="B88" s="46"/>
      <c r="C88" s="74"/>
      <c r="D88" s="74"/>
      <c r="E88" s="82" t="str">
        <f>E11</f>
        <v>04Z - SO 04 WC dolní etáž</v>
      </c>
      <c r="F88" s="74"/>
      <c r="G88" s="74"/>
      <c r="H88" s="74"/>
      <c r="I88" s="204"/>
      <c r="J88" s="74"/>
      <c r="K88" s="74"/>
      <c r="L88" s="72"/>
    </row>
    <row r="89" s="1" customFormat="1" ht="6.96" customHeight="1">
      <c r="B89" s="46"/>
      <c r="C89" s="74"/>
      <c r="D89" s="74"/>
      <c r="E89" s="74"/>
      <c r="F89" s="74"/>
      <c r="G89" s="74"/>
      <c r="H89" s="74"/>
      <c r="I89" s="204"/>
      <c r="J89" s="74"/>
      <c r="K89" s="74"/>
      <c r="L89" s="72"/>
    </row>
    <row r="90" s="1" customFormat="1" ht="18" customHeight="1">
      <c r="B90" s="46"/>
      <c r="C90" s="76" t="s">
        <v>23</v>
      </c>
      <c r="D90" s="74"/>
      <c r="E90" s="74"/>
      <c r="F90" s="208" t="str">
        <f>F14</f>
        <v>Kutná Hora</v>
      </c>
      <c r="G90" s="74"/>
      <c r="H90" s="74"/>
      <c r="I90" s="209" t="s">
        <v>25</v>
      </c>
      <c r="J90" s="85" t="str">
        <f>IF(J14="","",J14)</f>
        <v>9. 11. 2017</v>
      </c>
      <c r="K90" s="74"/>
      <c r="L90" s="72"/>
    </row>
    <row r="91" s="1" customFormat="1" ht="6.96" customHeight="1">
      <c r="B91" s="46"/>
      <c r="C91" s="74"/>
      <c r="D91" s="74"/>
      <c r="E91" s="74"/>
      <c r="F91" s="74"/>
      <c r="G91" s="74"/>
      <c r="H91" s="74"/>
      <c r="I91" s="204"/>
      <c r="J91" s="74"/>
      <c r="K91" s="74"/>
      <c r="L91" s="72"/>
    </row>
    <row r="92" s="1" customFormat="1">
      <c r="B92" s="46"/>
      <c r="C92" s="76" t="s">
        <v>27</v>
      </c>
      <c r="D92" s="74"/>
      <c r="E92" s="74"/>
      <c r="F92" s="208" t="str">
        <f>E17</f>
        <v>Město Kutná Hora, Havlíčkovo nám. 552</v>
      </c>
      <c r="G92" s="74"/>
      <c r="H92" s="74"/>
      <c r="I92" s="209" t="s">
        <v>35</v>
      </c>
      <c r="J92" s="208" t="str">
        <f>E23</f>
        <v xml:space="preserve"> </v>
      </c>
      <c r="K92" s="74"/>
      <c r="L92" s="72"/>
    </row>
    <row r="93" s="1" customFormat="1" ht="14.4" customHeight="1">
      <c r="B93" s="46"/>
      <c r="C93" s="76" t="s">
        <v>33</v>
      </c>
      <c r="D93" s="74"/>
      <c r="E93" s="74"/>
      <c r="F93" s="208" t="str">
        <f>IF(E20="","",E20)</f>
        <v/>
      </c>
      <c r="G93" s="74"/>
      <c r="H93" s="74"/>
      <c r="I93" s="204"/>
      <c r="J93" s="74"/>
      <c r="K93" s="74"/>
      <c r="L93" s="72"/>
    </row>
    <row r="94" s="1" customFormat="1" ht="10.32" customHeight="1">
      <c r="B94" s="46"/>
      <c r="C94" s="74"/>
      <c r="D94" s="74"/>
      <c r="E94" s="74"/>
      <c r="F94" s="74"/>
      <c r="G94" s="74"/>
      <c r="H94" s="74"/>
      <c r="I94" s="204"/>
      <c r="J94" s="74"/>
      <c r="K94" s="74"/>
      <c r="L94" s="72"/>
    </row>
    <row r="95" s="10" customFormat="1" ht="29.28" customHeight="1">
      <c r="B95" s="210"/>
      <c r="C95" s="211" t="s">
        <v>186</v>
      </c>
      <c r="D95" s="212" t="s">
        <v>59</v>
      </c>
      <c r="E95" s="212" t="s">
        <v>55</v>
      </c>
      <c r="F95" s="212" t="s">
        <v>187</v>
      </c>
      <c r="G95" s="212" t="s">
        <v>188</v>
      </c>
      <c r="H95" s="212" t="s">
        <v>189</v>
      </c>
      <c r="I95" s="213" t="s">
        <v>190</v>
      </c>
      <c r="J95" s="212" t="s">
        <v>163</v>
      </c>
      <c r="K95" s="214" t="s">
        <v>191</v>
      </c>
      <c r="L95" s="215"/>
      <c r="M95" s="102" t="s">
        <v>192</v>
      </c>
      <c r="N95" s="103" t="s">
        <v>44</v>
      </c>
      <c r="O95" s="103" t="s">
        <v>193</v>
      </c>
      <c r="P95" s="103" t="s">
        <v>194</v>
      </c>
      <c r="Q95" s="103" t="s">
        <v>195</v>
      </c>
      <c r="R95" s="103" t="s">
        <v>196</v>
      </c>
      <c r="S95" s="103" t="s">
        <v>197</v>
      </c>
      <c r="T95" s="104" t="s">
        <v>198</v>
      </c>
    </row>
    <row r="96" s="1" customFormat="1" ht="29.28" customHeight="1">
      <c r="B96" s="46"/>
      <c r="C96" s="108" t="s">
        <v>164</v>
      </c>
      <c r="D96" s="74"/>
      <c r="E96" s="74"/>
      <c r="F96" s="74"/>
      <c r="G96" s="74"/>
      <c r="H96" s="74"/>
      <c r="I96" s="204"/>
      <c r="J96" s="216">
        <f>BK96</f>
        <v>0</v>
      </c>
      <c r="K96" s="74"/>
      <c r="L96" s="72"/>
      <c r="M96" s="105"/>
      <c r="N96" s="106"/>
      <c r="O96" s="106"/>
      <c r="P96" s="217">
        <f>P97+P188+P282</f>
        <v>0</v>
      </c>
      <c r="Q96" s="106"/>
      <c r="R96" s="217">
        <f>R97+R188+R282</f>
        <v>0</v>
      </c>
      <c r="S96" s="106"/>
      <c r="T96" s="218">
        <f>T97+T188+T282</f>
        <v>0</v>
      </c>
      <c r="AT96" s="24" t="s">
        <v>73</v>
      </c>
      <c r="AU96" s="24" t="s">
        <v>165</v>
      </c>
      <c r="BK96" s="219">
        <f>BK97+BK188+BK282</f>
        <v>0</v>
      </c>
    </row>
    <row r="97" s="11" customFormat="1" ht="37.44" customHeight="1">
      <c r="B97" s="220"/>
      <c r="C97" s="221"/>
      <c r="D97" s="222" t="s">
        <v>73</v>
      </c>
      <c r="E97" s="223" t="s">
        <v>199</v>
      </c>
      <c r="F97" s="223" t="s">
        <v>833</v>
      </c>
      <c r="G97" s="221"/>
      <c r="H97" s="221"/>
      <c r="I97" s="224"/>
      <c r="J97" s="225">
        <f>BK97</f>
        <v>0</v>
      </c>
      <c r="K97" s="221"/>
      <c r="L97" s="226"/>
      <c r="M97" s="227"/>
      <c r="N97" s="228"/>
      <c r="O97" s="228"/>
      <c r="P97" s="229">
        <f>P98+P108+P141+P179+P186</f>
        <v>0</v>
      </c>
      <c r="Q97" s="228"/>
      <c r="R97" s="229">
        <f>R98+R108+R141+R179+R186</f>
        <v>0</v>
      </c>
      <c r="S97" s="228"/>
      <c r="T97" s="230">
        <f>T98+T108+T141+T179+T186</f>
        <v>0</v>
      </c>
      <c r="AR97" s="231" t="s">
        <v>81</v>
      </c>
      <c r="AT97" s="232" t="s">
        <v>73</v>
      </c>
      <c r="AU97" s="232" t="s">
        <v>74</v>
      </c>
      <c r="AY97" s="231" t="s">
        <v>200</v>
      </c>
      <c r="BK97" s="233">
        <f>BK98+BK108+BK141+BK179+BK186</f>
        <v>0</v>
      </c>
    </row>
    <row r="98" s="11" customFormat="1" ht="19.92" customHeight="1">
      <c r="B98" s="220"/>
      <c r="C98" s="221"/>
      <c r="D98" s="222" t="s">
        <v>73</v>
      </c>
      <c r="E98" s="234" t="s">
        <v>94</v>
      </c>
      <c r="F98" s="234" t="s">
        <v>834</v>
      </c>
      <c r="G98" s="221"/>
      <c r="H98" s="221"/>
      <c r="I98" s="224"/>
      <c r="J98" s="235">
        <f>BK98</f>
        <v>0</v>
      </c>
      <c r="K98" s="221"/>
      <c r="L98" s="226"/>
      <c r="M98" s="227"/>
      <c r="N98" s="228"/>
      <c r="O98" s="228"/>
      <c r="P98" s="229">
        <f>SUM(P99:P107)</f>
        <v>0</v>
      </c>
      <c r="Q98" s="228"/>
      <c r="R98" s="229">
        <f>SUM(R99:R107)</f>
        <v>0</v>
      </c>
      <c r="S98" s="228"/>
      <c r="T98" s="230">
        <f>SUM(T99:T107)</f>
        <v>0</v>
      </c>
      <c r="AR98" s="231" t="s">
        <v>81</v>
      </c>
      <c r="AT98" s="232" t="s">
        <v>73</v>
      </c>
      <c r="AU98" s="232" t="s">
        <v>81</v>
      </c>
      <c r="AY98" s="231" t="s">
        <v>200</v>
      </c>
      <c r="BK98" s="233">
        <f>SUM(BK99:BK107)</f>
        <v>0</v>
      </c>
    </row>
    <row r="99" s="1" customFormat="1" ht="25.5" customHeight="1">
      <c r="B99" s="46"/>
      <c r="C99" s="236" t="s">
        <v>81</v>
      </c>
      <c r="D99" s="236" t="s">
        <v>202</v>
      </c>
      <c r="E99" s="237" t="s">
        <v>835</v>
      </c>
      <c r="F99" s="238" t="s">
        <v>836</v>
      </c>
      <c r="G99" s="239" t="s">
        <v>210</v>
      </c>
      <c r="H99" s="240">
        <v>0.050999999999999997</v>
      </c>
      <c r="I99" s="241"/>
      <c r="J99" s="242">
        <f>ROUND(I99*H99,2)</f>
        <v>0</v>
      </c>
      <c r="K99" s="238" t="s">
        <v>206</v>
      </c>
      <c r="L99" s="72"/>
      <c r="M99" s="243" t="s">
        <v>21</v>
      </c>
      <c r="N99" s="244" t="s">
        <v>45</v>
      </c>
      <c r="O99" s="47"/>
      <c r="P99" s="245">
        <f>O99*H99</f>
        <v>0</v>
      </c>
      <c r="Q99" s="245">
        <v>0</v>
      </c>
      <c r="R99" s="245">
        <f>Q99*H99</f>
        <v>0</v>
      </c>
      <c r="S99" s="245">
        <v>0</v>
      </c>
      <c r="T99" s="246">
        <f>S99*H99</f>
        <v>0</v>
      </c>
      <c r="AR99" s="24" t="s">
        <v>207</v>
      </c>
      <c r="AT99" s="24" t="s">
        <v>202</v>
      </c>
      <c r="AU99" s="24" t="s">
        <v>83</v>
      </c>
      <c r="AY99" s="24" t="s">
        <v>200</v>
      </c>
      <c r="BE99" s="247">
        <f>IF(N99="základní",J99,0)</f>
        <v>0</v>
      </c>
      <c r="BF99" s="247">
        <f>IF(N99="snížená",J99,0)</f>
        <v>0</v>
      </c>
      <c r="BG99" s="247">
        <f>IF(N99="zákl. přenesená",J99,0)</f>
        <v>0</v>
      </c>
      <c r="BH99" s="247">
        <f>IF(N99="sníž. přenesená",J99,0)</f>
        <v>0</v>
      </c>
      <c r="BI99" s="247">
        <f>IF(N99="nulová",J99,0)</f>
        <v>0</v>
      </c>
      <c r="BJ99" s="24" t="s">
        <v>81</v>
      </c>
      <c r="BK99" s="247">
        <f>ROUND(I99*H99,2)</f>
        <v>0</v>
      </c>
      <c r="BL99" s="24" t="s">
        <v>207</v>
      </c>
      <c r="BM99" s="24" t="s">
        <v>81</v>
      </c>
    </row>
    <row r="100" s="12" customFormat="1">
      <c r="B100" s="248"/>
      <c r="C100" s="249"/>
      <c r="D100" s="250" t="s">
        <v>235</v>
      </c>
      <c r="E100" s="251" t="s">
        <v>21</v>
      </c>
      <c r="F100" s="252" t="s">
        <v>837</v>
      </c>
      <c r="G100" s="249"/>
      <c r="H100" s="253">
        <v>0.050999999999999997</v>
      </c>
      <c r="I100" s="254"/>
      <c r="J100" s="249"/>
      <c r="K100" s="249"/>
      <c r="L100" s="255"/>
      <c r="M100" s="256"/>
      <c r="N100" s="257"/>
      <c r="O100" s="257"/>
      <c r="P100" s="257"/>
      <c r="Q100" s="257"/>
      <c r="R100" s="257"/>
      <c r="S100" s="257"/>
      <c r="T100" s="258"/>
      <c r="AT100" s="259" t="s">
        <v>235</v>
      </c>
      <c r="AU100" s="259" t="s">
        <v>83</v>
      </c>
      <c r="AV100" s="12" t="s">
        <v>83</v>
      </c>
      <c r="AW100" s="12" t="s">
        <v>37</v>
      </c>
      <c r="AX100" s="12" t="s">
        <v>74</v>
      </c>
      <c r="AY100" s="259" t="s">
        <v>200</v>
      </c>
    </row>
    <row r="101" s="13" customFormat="1">
      <c r="B101" s="260"/>
      <c r="C101" s="261"/>
      <c r="D101" s="250" t="s">
        <v>235</v>
      </c>
      <c r="E101" s="262" t="s">
        <v>21</v>
      </c>
      <c r="F101" s="263" t="s">
        <v>255</v>
      </c>
      <c r="G101" s="261"/>
      <c r="H101" s="264">
        <v>0.050999999999999997</v>
      </c>
      <c r="I101" s="265"/>
      <c r="J101" s="261"/>
      <c r="K101" s="261"/>
      <c r="L101" s="266"/>
      <c r="M101" s="267"/>
      <c r="N101" s="268"/>
      <c r="O101" s="268"/>
      <c r="P101" s="268"/>
      <c r="Q101" s="268"/>
      <c r="R101" s="268"/>
      <c r="S101" s="268"/>
      <c r="T101" s="269"/>
      <c r="AT101" s="270" t="s">
        <v>235</v>
      </c>
      <c r="AU101" s="270" t="s">
        <v>83</v>
      </c>
      <c r="AV101" s="13" t="s">
        <v>207</v>
      </c>
      <c r="AW101" s="13" t="s">
        <v>37</v>
      </c>
      <c r="AX101" s="13" t="s">
        <v>81</v>
      </c>
      <c r="AY101" s="270" t="s">
        <v>200</v>
      </c>
    </row>
    <row r="102" s="1" customFormat="1" ht="16.5" customHeight="1">
      <c r="B102" s="46"/>
      <c r="C102" s="236" t="s">
        <v>83</v>
      </c>
      <c r="D102" s="236" t="s">
        <v>202</v>
      </c>
      <c r="E102" s="237" t="s">
        <v>838</v>
      </c>
      <c r="F102" s="238" t="s">
        <v>839</v>
      </c>
      <c r="G102" s="239" t="s">
        <v>205</v>
      </c>
      <c r="H102" s="240">
        <v>0.35999999999999999</v>
      </c>
      <c r="I102" s="241"/>
      <c r="J102" s="242">
        <f>ROUND(I102*H102,2)</f>
        <v>0</v>
      </c>
      <c r="K102" s="238" t="s">
        <v>206</v>
      </c>
      <c r="L102" s="72"/>
      <c r="M102" s="243" t="s">
        <v>21</v>
      </c>
      <c r="N102" s="244" t="s">
        <v>45</v>
      </c>
      <c r="O102" s="47"/>
      <c r="P102" s="245">
        <f>O102*H102</f>
        <v>0</v>
      </c>
      <c r="Q102" s="245">
        <v>0</v>
      </c>
      <c r="R102" s="245">
        <f>Q102*H102</f>
        <v>0</v>
      </c>
      <c r="S102" s="245">
        <v>0</v>
      </c>
      <c r="T102" s="246">
        <f>S102*H102</f>
        <v>0</v>
      </c>
      <c r="AR102" s="24" t="s">
        <v>207</v>
      </c>
      <c r="AT102" s="24" t="s">
        <v>202</v>
      </c>
      <c r="AU102" s="24" t="s">
        <v>83</v>
      </c>
      <c r="AY102" s="24" t="s">
        <v>200</v>
      </c>
      <c r="BE102" s="247">
        <f>IF(N102="základní",J102,0)</f>
        <v>0</v>
      </c>
      <c r="BF102" s="247">
        <f>IF(N102="snížená",J102,0)</f>
        <v>0</v>
      </c>
      <c r="BG102" s="247">
        <f>IF(N102="zákl. přenesená",J102,0)</f>
        <v>0</v>
      </c>
      <c r="BH102" s="247">
        <f>IF(N102="sníž. přenesená",J102,0)</f>
        <v>0</v>
      </c>
      <c r="BI102" s="247">
        <f>IF(N102="nulová",J102,0)</f>
        <v>0</v>
      </c>
      <c r="BJ102" s="24" t="s">
        <v>81</v>
      </c>
      <c r="BK102" s="247">
        <f>ROUND(I102*H102,2)</f>
        <v>0</v>
      </c>
      <c r="BL102" s="24" t="s">
        <v>207</v>
      </c>
      <c r="BM102" s="24" t="s">
        <v>83</v>
      </c>
    </row>
    <row r="103" s="12" customFormat="1">
      <c r="B103" s="248"/>
      <c r="C103" s="249"/>
      <c r="D103" s="250" t="s">
        <v>235</v>
      </c>
      <c r="E103" s="251" t="s">
        <v>21</v>
      </c>
      <c r="F103" s="252" t="s">
        <v>840</v>
      </c>
      <c r="G103" s="249"/>
      <c r="H103" s="253">
        <v>0.35999999999999999</v>
      </c>
      <c r="I103" s="254"/>
      <c r="J103" s="249"/>
      <c r="K103" s="249"/>
      <c r="L103" s="255"/>
      <c r="M103" s="256"/>
      <c r="N103" s="257"/>
      <c r="O103" s="257"/>
      <c r="P103" s="257"/>
      <c r="Q103" s="257"/>
      <c r="R103" s="257"/>
      <c r="S103" s="257"/>
      <c r="T103" s="258"/>
      <c r="AT103" s="259" t="s">
        <v>235</v>
      </c>
      <c r="AU103" s="259" t="s">
        <v>83</v>
      </c>
      <c r="AV103" s="12" t="s">
        <v>83</v>
      </c>
      <c r="AW103" s="12" t="s">
        <v>37</v>
      </c>
      <c r="AX103" s="12" t="s">
        <v>74</v>
      </c>
      <c r="AY103" s="259" t="s">
        <v>200</v>
      </c>
    </row>
    <row r="104" s="13" customFormat="1">
      <c r="B104" s="260"/>
      <c r="C104" s="261"/>
      <c r="D104" s="250" t="s">
        <v>235</v>
      </c>
      <c r="E104" s="262" t="s">
        <v>21</v>
      </c>
      <c r="F104" s="263" t="s">
        <v>255</v>
      </c>
      <c r="G104" s="261"/>
      <c r="H104" s="264">
        <v>0.35999999999999999</v>
      </c>
      <c r="I104" s="265"/>
      <c r="J104" s="261"/>
      <c r="K104" s="261"/>
      <c r="L104" s="266"/>
      <c r="M104" s="267"/>
      <c r="N104" s="268"/>
      <c r="O104" s="268"/>
      <c r="P104" s="268"/>
      <c r="Q104" s="268"/>
      <c r="R104" s="268"/>
      <c r="S104" s="268"/>
      <c r="T104" s="269"/>
      <c r="AT104" s="270" t="s">
        <v>235</v>
      </c>
      <c r="AU104" s="270" t="s">
        <v>83</v>
      </c>
      <c r="AV104" s="13" t="s">
        <v>207</v>
      </c>
      <c r="AW104" s="13" t="s">
        <v>37</v>
      </c>
      <c r="AX104" s="13" t="s">
        <v>81</v>
      </c>
      <c r="AY104" s="270" t="s">
        <v>200</v>
      </c>
    </row>
    <row r="105" s="1" customFormat="1" ht="16.5" customHeight="1">
      <c r="B105" s="46"/>
      <c r="C105" s="236" t="s">
        <v>94</v>
      </c>
      <c r="D105" s="236" t="s">
        <v>202</v>
      </c>
      <c r="E105" s="237" t="s">
        <v>841</v>
      </c>
      <c r="F105" s="238" t="s">
        <v>842</v>
      </c>
      <c r="G105" s="239" t="s">
        <v>205</v>
      </c>
      <c r="H105" s="240">
        <v>4.6319999999999997</v>
      </c>
      <c r="I105" s="241"/>
      <c r="J105" s="242">
        <f>ROUND(I105*H105,2)</f>
        <v>0</v>
      </c>
      <c r="K105" s="238" t="s">
        <v>206</v>
      </c>
      <c r="L105" s="72"/>
      <c r="M105" s="243" t="s">
        <v>21</v>
      </c>
      <c r="N105" s="244" t="s">
        <v>45</v>
      </c>
      <c r="O105" s="47"/>
      <c r="P105" s="245">
        <f>O105*H105</f>
        <v>0</v>
      </c>
      <c r="Q105" s="245">
        <v>0</v>
      </c>
      <c r="R105" s="245">
        <f>Q105*H105</f>
        <v>0</v>
      </c>
      <c r="S105" s="245">
        <v>0</v>
      </c>
      <c r="T105" s="246">
        <f>S105*H105</f>
        <v>0</v>
      </c>
      <c r="AR105" s="24" t="s">
        <v>207</v>
      </c>
      <c r="AT105" s="24" t="s">
        <v>202</v>
      </c>
      <c r="AU105" s="24" t="s">
        <v>83</v>
      </c>
      <c r="AY105" s="24" t="s">
        <v>200</v>
      </c>
      <c r="BE105" s="247">
        <f>IF(N105="základní",J105,0)</f>
        <v>0</v>
      </c>
      <c r="BF105" s="247">
        <f>IF(N105="snížená",J105,0)</f>
        <v>0</v>
      </c>
      <c r="BG105" s="247">
        <f>IF(N105="zákl. přenesená",J105,0)</f>
        <v>0</v>
      </c>
      <c r="BH105" s="247">
        <f>IF(N105="sníž. přenesená",J105,0)</f>
        <v>0</v>
      </c>
      <c r="BI105" s="247">
        <f>IF(N105="nulová",J105,0)</f>
        <v>0</v>
      </c>
      <c r="BJ105" s="24" t="s">
        <v>81</v>
      </c>
      <c r="BK105" s="247">
        <f>ROUND(I105*H105,2)</f>
        <v>0</v>
      </c>
      <c r="BL105" s="24" t="s">
        <v>207</v>
      </c>
      <c r="BM105" s="24" t="s">
        <v>94</v>
      </c>
    </row>
    <row r="106" s="12" customFormat="1">
      <c r="B106" s="248"/>
      <c r="C106" s="249"/>
      <c r="D106" s="250" t="s">
        <v>235</v>
      </c>
      <c r="E106" s="251" t="s">
        <v>21</v>
      </c>
      <c r="F106" s="252" t="s">
        <v>843</v>
      </c>
      <c r="G106" s="249"/>
      <c r="H106" s="253">
        <v>4.6319999999999997</v>
      </c>
      <c r="I106" s="254"/>
      <c r="J106" s="249"/>
      <c r="K106" s="249"/>
      <c r="L106" s="255"/>
      <c r="M106" s="256"/>
      <c r="N106" s="257"/>
      <c r="O106" s="257"/>
      <c r="P106" s="257"/>
      <c r="Q106" s="257"/>
      <c r="R106" s="257"/>
      <c r="S106" s="257"/>
      <c r="T106" s="258"/>
      <c r="AT106" s="259" t="s">
        <v>235</v>
      </c>
      <c r="AU106" s="259" t="s">
        <v>83</v>
      </c>
      <c r="AV106" s="12" t="s">
        <v>83</v>
      </c>
      <c r="AW106" s="12" t="s">
        <v>37</v>
      </c>
      <c r="AX106" s="12" t="s">
        <v>74</v>
      </c>
      <c r="AY106" s="259" t="s">
        <v>200</v>
      </c>
    </row>
    <row r="107" s="13" customFormat="1">
      <c r="B107" s="260"/>
      <c r="C107" s="261"/>
      <c r="D107" s="250" t="s">
        <v>235</v>
      </c>
      <c r="E107" s="262" t="s">
        <v>21</v>
      </c>
      <c r="F107" s="263" t="s">
        <v>255</v>
      </c>
      <c r="G107" s="261"/>
      <c r="H107" s="264">
        <v>4.6319999999999997</v>
      </c>
      <c r="I107" s="265"/>
      <c r="J107" s="261"/>
      <c r="K107" s="261"/>
      <c r="L107" s="266"/>
      <c r="M107" s="267"/>
      <c r="N107" s="268"/>
      <c r="O107" s="268"/>
      <c r="P107" s="268"/>
      <c r="Q107" s="268"/>
      <c r="R107" s="268"/>
      <c r="S107" s="268"/>
      <c r="T107" s="269"/>
      <c r="AT107" s="270" t="s">
        <v>235</v>
      </c>
      <c r="AU107" s="270" t="s">
        <v>83</v>
      </c>
      <c r="AV107" s="13" t="s">
        <v>207</v>
      </c>
      <c r="AW107" s="13" t="s">
        <v>37</v>
      </c>
      <c r="AX107" s="13" t="s">
        <v>81</v>
      </c>
      <c r="AY107" s="270" t="s">
        <v>200</v>
      </c>
    </row>
    <row r="108" s="11" customFormat="1" ht="29.88" customHeight="1">
      <c r="B108" s="220"/>
      <c r="C108" s="221"/>
      <c r="D108" s="222" t="s">
        <v>73</v>
      </c>
      <c r="E108" s="234" t="s">
        <v>213</v>
      </c>
      <c r="F108" s="234" t="s">
        <v>844</v>
      </c>
      <c r="G108" s="221"/>
      <c r="H108" s="221"/>
      <c r="I108" s="224"/>
      <c r="J108" s="235">
        <f>BK108</f>
        <v>0</v>
      </c>
      <c r="K108" s="221"/>
      <c r="L108" s="226"/>
      <c r="M108" s="227"/>
      <c r="N108" s="228"/>
      <c r="O108" s="228"/>
      <c r="P108" s="229">
        <f>SUM(P109:P140)</f>
        <v>0</v>
      </c>
      <c r="Q108" s="228"/>
      <c r="R108" s="229">
        <f>SUM(R109:R140)</f>
        <v>0</v>
      </c>
      <c r="S108" s="228"/>
      <c r="T108" s="230">
        <f>SUM(T109:T140)</f>
        <v>0</v>
      </c>
      <c r="AR108" s="231" t="s">
        <v>81</v>
      </c>
      <c r="AT108" s="232" t="s">
        <v>73</v>
      </c>
      <c r="AU108" s="232" t="s">
        <v>81</v>
      </c>
      <c r="AY108" s="231" t="s">
        <v>200</v>
      </c>
      <c r="BK108" s="233">
        <f>SUM(BK109:BK140)</f>
        <v>0</v>
      </c>
    </row>
    <row r="109" s="1" customFormat="1" ht="16.5" customHeight="1">
      <c r="B109" s="46"/>
      <c r="C109" s="236" t="s">
        <v>207</v>
      </c>
      <c r="D109" s="236" t="s">
        <v>202</v>
      </c>
      <c r="E109" s="237" t="s">
        <v>845</v>
      </c>
      <c r="F109" s="238" t="s">
        <v>846</v>
      </c>
      <c r="G109" s="239" t="s">
        <v>249</v>
      </c>
      <c r="H109" s="240">
        <v>92.400000000000006</v>
      </c>
      <c r="I109" s="241"/>
      <c r="J109" s="242">
        <f>ROUND(I109*H109,2)</f>
        <v>0</v>
      </c>
      <c r="K109" s="238" t="s">
        <v>206</v>
      </c>
      <c r="L109" s="72"/>
      <c r="M109" s="243" t="s">
        <v>21</v>
      </c>
      <c r="N109" s="244" t="s">
        <v>45</v>
      </c>
      <c r="O109" s="47"/>
      <c r="P109" s="245">
        <f>O109*H109</f>
        <v>0</v>
      </c>
      <c r="Q109" s="245">
        <v>0</v>
      </c>
      <c r="R109" s="245">
        <f>Q109*H109</f>
        <v>0</v>
      </c>
      <c r="S109" s="245">
        <v>0</v>
      </c>
      <c r="T109" s="246">
        <f>S109*H109</f>
        <v>0</v>
      </c>
      <c r="AR109" s="24" t="s">
        <v>207</v>
      </c>
      <c r="AT109" s="24" t="s">
        <v>202</v>
      </c>
      <c r="AU109" s="24" t="s">
        <v>83</v>
      </c>
      <c r="AY109" s="24" t="s">
        <v>200</v>
      </c>
      <c r="BE109" s="247">
        <f>IF(N109="základní",J109,0)</f>
        <v>0</v>
      </c>
      <c r="BF109" s="247">
        <f>IF(N109="snížená",J109,0)</f>
        <v>0</v>
      </c>
      <c r="BG109" s="247">
        <f>IF(N109="zákl. přenesená",J109,0)</f>
        <v>0</v>
      </c>
      <c r="BH109" s="247">
        <f>IF(N109="sníž. přenesená",J109,0)</f>
        <v>0</v>
      </c>
      <c r="BI109" s="247">
        <f>IF(N109="nulová",J109,0)</f>
        <v>0</v>
      </c>
      <c r="BJ109" s="24" t="s">
        <v>81</v>
      </c>
      <c r="BK109" s="247">
        <f>ROUND(I109*H109,2)</f>
        <v>0</v>
      </c>
      <c r="BL109" s="24" t="s">
        <v>207</v>
      </c>
      <c r="BM109" s="24" t="s">
        <v>207</v>
      </c>
    </row>
    <row r="110" s="12" customFormat="1">
      <c r="B110" s="248"/>
      <c r="C110" s="249"/>
      <c r="D110" s="250" t="s">
        <v>235</v>
      </c>
      <c r="E110" s="251" t="s">
        <v>21</v>
      </c>
      <c r="F110" s="252" t="s">
        <v>847</v>
      </c>
      <c r="G110" s="249"/>
      <c r="H110" s="253">
        <v>61.200000000000003</v>
      </c>
      <c r="I110" s="254"/>
      <c r="J110" s="249"/>
      <c r="K110" s="249"/>
      <c r="L110" s="255"/>
      <c r="M110" s="256"/>
      <c r="N110" s="257"/>
      <c r="O110" s="257"/>
      <c r="P110" s="257"/>
      <c r="Q110" s="257"/>
      <c r="R110" s="257"/>
      <c r="S110" s="257"/>
      <c r="T110" s="258"/>
      <c r="AT110" s="259" t="s">
        <v>235</v>
      </c>
      <c r="AU110" s="259" t="s">
        <v>83</v>
      </c>
      <c r="AV110" s="12" t="s">
        <v>83</v>
      </c>
      <c r="AW110" s="12" t="s">
        <v>37</v>
      </c>
      <c r="AX110" s="12" t="s">
        <v>74</v>
      </c>
      <c r="AY110" s="259" t="s">
        <v>200</v>
      </c>
    </row>
    <row r="111" s="14" customFormat="1">
      <c r="B111" s="287"/>
      <c r="C111" s="288"/>
      <c r="D111" s="250" t="s">
        <v>235</v>
      </c>
      <c r="E111" s="289" t="s">
        <v>21</v>
      </c>
      <c r="F111" s="290" t="s">
        <v>848</v>
      </c>
      <c r="G111" s="288"/>
      <c r="H111" s="291">
        <v>61.200000000000003</v>
      </c>
      <c r="I111" s="292"/>
      <c r="J111" s="288"/>
      <c r="K111" s="288"/>
      <c r="L111" s="293"/>
      <c r="M111" s="294"/>
      <c r="N111" s="295"/>
      <c r="O111" s="295"/>
      <c r="P111" s="295"/>
      <c r="Q111" s="295"/>
      <c r="R111" s="295"/>
      <c r="S111" s="295"/>
      <c r="T111" s="296"/>
      <c r="AT111" s="297" t="s">
        <v>235</v>
      </c>
      <c r="AU111" s="297" t="s">
        <v>83</v>
      </c>
      <c r="AV111" s="14" t="s">
        <v>94</v>
      </c>
      <c r="AW111" s="14" t="s">
        <v>37</v>
      </c>
      <c r="AX111" s="14" t="s">
        <v>74</v>
      </c>
      <c r="AY111" s="297" t="s">
        <v>200</v>
      </c>
    </row>
    <row r="112" s="12" customFormat="1">
      <c r="B112" s="248"/>
      <c r="C112" s="249"/>
      <c r="D112" s="250" t="s">
        <v>235</v>
      </c>
      <c r="E112" s="251" t="s">
        <v>21</v>
      </c>
      <c r="F112" s="252" t="s">
        <v>849</v>
      </c>
      <c r="G112" s="249"/>
      <c r="H112" s="253">
        <v>20.800000000000001</v>
      </c>
      <c r="I112" s="254"/>
      <c r="J112" s="249"/>
      <c r="K112" s="249"/>
      <c r="L112" s="255"/>
      <c r="M112" s="256"/>
      <c r="N112" s="257"/>
      <c r="O112" s="257"/>
      <c r="P112" s="257"/>
      <c r="Q112" s="257"/>
      <c r="R112" s="257"/>
      <c r="S112" s="257"/>
      <c r="T112" s="258"/>
      <c r="AT112" s="259" t="s">
        <v>235</v>
      </c>
      <c r="AU112" s="259" t="s">
        <v>83</v>
      </c>
      <c r="AV112" s="12" t="s">
        <v>83</v>
      </c>
      <c r="AW112" s="12" t="s">
        <v>37</v>
      </c>
      <c r="AX112" s="12" t="s">
        <v>74</v>
      </c>
      <c r="AY112" s="259" t="s">
        <v>200</v>
      </c>
    </row>
    <row r="113" s="14" customFormat="1">
      <c r="B113" s="287"/>
      <c r="C113" s="288"/>
      <c r="D113" s="250" t="s">
        <v>235</v>
      </c>
      <c r="E113" s="289" t="s">
        <v>21</v>
      </c>
      <c r="F113" s="290" t="s">
        <v>850</v>
      </c>
      <c r="G113" s="288"/>
      <c r="H113" s="291">
        <v>20.800000000000001</v>
      </c>
      <c r="I113" s="292"/>
      <c r="J113" s="288"/>
      <c r="K113" s="288"/>
      <c r="L113" s="293"/>
      <c r="M113" s="294"/>
      <c r="N113" s="295"/>
      <c r="O113" s="295"/>
      <c r="P113" s="295"/>
      <c r="Q113" s="295"/>
      <c r="R113" s="295"/>
      <c r="S113" s="295"/>
      <c r="T113" s="296"/>
      <c r="AT113" s="297" t="s">
        <v>235</v>
      </c>
      <c r="AU113" s="297" t="s">
        <v>83</v>
      </c>
      <c r="AV113" s="14" t="s">
        <v>94</v>
      </c>
      <c r="AW113" s="14" t="s">
        <v>37</v>
      </c>
      <c r="AX113" s="14" t="s">
        <v>74</v>
      </c>
      <c r="AY113" s="297" t="s">
        <v>200</v>
      </c>
    </row>
    <row r="114" s="12" customFormat="1">
      <c r="B114" s="248"/>
      <c r="C114" s="249"/>
      <c r="D114" s="250" t="s">
        <v>235</v>
      </c>
      <c r="E114" s="251" t="s">
        <v>21</v>
      </c>
      <c r="F114" s="252" t="s">
        <v>851</v>
      </c>
      <c r="G114" s="249"/>
      <c r="H114" s="253">
        <v>2.3999999999999999</v>
      </c>
      <c r="I114" s="254"/>
      <c r="J114" s="249"/>
      <c r="K114" s="249"/>
      <c r="L114" s="255"/>
      <c r="M114" s="256"/>
      <c r="N114" s="257"/>
      <c r="O114" s="257"/>
      <c r="P114" s="257"/>
      <c r="Q114" s="257"/>
      <c r="R114" s="257"/>
      <c r="S114" s="257"/>
      <c r="T114" s="258"/>
      <c r="AT114" s="259" t="s">
        <v>235</v>
      </c>
      <c r="AU114" s="259" t="s">
        <v>83</v>
      </c>
      <c r="AV114" s="12" t="s">
        <v>83</v>
      </c>
      <c r="AW114" s="12" t="s">
        <v>37</v>
      </c>
      <c r="AX114" s="12" t="s">
        <v>74</v>
      </c>
      <c r="AY114" s="259" t="s">
        <v>200</v>
      </c>
    </row>
    <row r="115" s="14" customFormat="1">
      <c r="B115" s="287"/>
      <c r="C115" s="288"/>
      <c r="D115" s="250" t="s">
        <v>235</v>
      </c>
      <c r="E115" s="289" t="s">
        <v>21</v>
      </c>
      <c r="F115" s="290" t="s">
        <v>852</v>
      </c>
      <c r="G115" s="288"/>
      <c r="H115" s="291">
        <v>2.3999999999999999</v>
      </c>
      <c r="I115" s="292"/>
      <c r="J115" s="288"/>
      <c r="K115" s="288"/>
      <c r="L115" s="293"/>
      <c r="M115" s="294"/>
      <c r="N115" s="295"/>
      <c r="O115" s="295"/>
      <c r="P115" s="295"/>
      <c r="Q115" s="295"/>
      <c r="R115" s="295"/>
      <c r="S115" s="295"/>
      <c r="T115" s="296"/>
      <c r="AT115" s="297" t="s">
        <v>235</v>
      </c>
      <c r="AU115" s="297" t="s">
        <v>83</v>
      </c>
      <c r="AV115" s="14" t="s">
        <v>94</v>
      </c>
      <c r="AW115" s="14" t="s">
        <v>37</v>
      </c>
      <c r="AX115" s="14" t="s">
        <v>74</v>
      </c>
      <c r="AY115" s="297" t="s">
        <v>200</v>
      </c>
    </row>
    <row r="116" s="12" customFormat="1">
      <c r="B116" s="248"/>
      <c r="C116" s="249"/>
      <c r="D116" s="250" t="s">
        <v>235</v>
      </c>
      <c r="E116" s="251" t="s">
        <v>21</v>
      </c>
      <c r="F116" s="252" t="s">
        <v>853</v>
      </c>
      <c r="G116" s="249"/>
      <c r="H116" s="253">
        <v>8</v>
      </c>
      <c r="I116" s="254"/>
      <c r="J116" s="249"/>
      <c r="K116" s="249"/>
      <c r="L116" s="255"/>
      <c r="M116" s="256"/>
      <c r="N116" s="257"/>
      <c r="O116" s="257"/>
      <c r="P116" s="257"/>
      <c r="Q116" s="257"/>
      <c r="R116" s="257"/>
      <c r="S116" s="257"/>
      <c r="T116" s="258"/>
      <c r="AT116" s="259" t="s">
        <v>235</v>
      </c>
      <c r="AU116" s="259" t="s">
        <v>83</v>
      </c>
      <c r="AV116" s="12" t="s">
        <v>83</v>
      </c>
      <c r="AW116" s="12" t="s">
        <v>37</v>
      </c>
      <c r="AX116" s="12" t="s">
        <v>74</v>
      </c>
      <c r="AY116" s="259" t="s">
        <v>200</v>
      </c>
    </row>
    <row r="117" s="14" customFormat="1">
      <c r="B117" s="287"/>
      <c r="C117" s="288"/>
      <c r="D117" s="250" t="s">
        <v>235</v>
      </c>
      <c r="E117" s="289" t="s">
        <v>21</v>
      </c>
      <c r="F117" s="290" t="s">
        <v>854</v>
      </c>
      <c r="G117" s="288"/>
      <c r="H117" s="291">
        <v>8</v>
      </c>
      <c r="I117" s="292"/>
      <c r="J117" s="288"/>
      <c r="K117" s="288"/>
      <c r="L117" s="293"/>
      <c r="M117" s="294"/>
      <c r="N117" s="295"/>
      <c r="O117" s="295"/>
      <c r="P117" s="295"/>
      <c r="Q117" s="295"/>
      <c r="R117" s="295"/>
      <c r="S117" s="295"/>
      <c r="T117" s="296"/>
      <c r="AT117" s="297" t="s">
        <v>235</v>
      </c>
      <c r="AU117" s="297" t="s">
        <v>83</v>
      </c>
      <c r="AV117" s="14" t="s">
        <v>94</v>
      </c>
      <c r="AW117" s="14" t="s">
        <v>37</v>
      </c>
      <c r="AX117" s="14" t="s">
        <v>74</v>
      </c>
      <c r="AY117" s="297" t="s">
        <v>200</v>
      </c>
    </row>
    <row r="118" s="13" customFormat="1">
      <c r="B118" s="260"/>
      <c r="C118" s="261"/>
      <c r="D118" s="250" t="s">
        <v>235</v>
      </c>
      <c r="E118" s="262" t="s">
        <v>21</v>
      </c>
      <c r="F118" s="263" t="s">
        <v>255</v>
      </c>
      <c r="G118" s="261"/>
      <c r="H118" s="264">
        <v>92.400000000000006</v>
      </c>
      <c r="I118" s="265"/>
      <c r="J118" s="261"/>
      <c r="K118" s="261"/>
      <c r="L118" s="266"/>
      <c r="M118" s="267"/>
      <c r="N118" s="268"/>
      <c r="O118" s="268"/>
      <c r="P118" s="268"/>
      <c r="Q118" s="268"/>
      <c r="R118" s="268"/>
      <c r="S118" s="268"/>
      <c r="T118" s="269"/>
      <c r="AT118" s="270" t="s">
        <v>235</v>
      </c>
      <c r="AU118" s="270" t="s">
        <v>83</v>
      </c>
      <c r="AV118" s="13" t="s">
        <v>207</v>
      </c>
      <c r="AW118" s="13" t="s">
        <v>37</v>
      </c>
      <c r="AX118" s="13" t="s">
        <v>81</v>
      </c>
      <c r="AY118" s="270" t="s">
        <v>200</v>
      </c>
    </row>
    <row r="119" s="1" customFormat="1" ht="16.5" customHeight="1">
      <c r="B119" s="46"/>
      <c r="C119" s="236" t="s">
        <v>217</v>
      </c>
      <c r="D119" s="236" t="s">
        <v>202</v>
      </c>
      <c r="E119" s="237" t="s">
        <v>855</v>
      </c>
      <c r="F119" s="238" t="s">
        <v>856</v>
      </c>
      <c r="G119" s="239" t="s">
        <v>205</v>
      </c>
      <c r="H119" s="240">
        <v>141.02000000000001</v>
      </c>
      <c r="I119" s="241"/>
      <c r="J119" s="242">
        <f>ROUND(I119*H119,2)</f>
        <v>0</v>
      </c>
      <c r="K119" s="238" t="s">
        <v>206</v>
      </c>
      <c r="L119" s="72"/>
      <c r="M119" s="243" t="s">
        <v>21</v>
      </c>
      <c r="N119" s="244" t="s">
        <v>45</v>
      </c>
      <c r="O119" s="47"/>
      <c r="P119" s="245">
        <f>O119*H119</f>
        <v>0</v>
      </c>
      <c r="Q119" s="245">
        <v>0</v>
      </c>
      <c r="R119" s="245">
        <f>Q119*H119</f>
        <v>0</v>
      </c>
      <c r="S119" s="245">
        <v>0</v>
      </c>
      <c r="T119" s="246">
        <f>S119*H119</f>
        <v>0</v>
      </c>
      <c r="AR119" s="24" t="s">
        <v>207</v>
      </c>
      <c r="AT119" s="24" t="s">
        <v>202</v>
      </c>
      <c r="AU119" s="24" t="s">
        <v>83</v>
      </c>
      <c r="AY119" s="24" t="s">
        <v>200</v>
      </c>
      <c r="BE119" s="247">
        <f>IF(N119="základní",J119,0)</f>
        <v>0</v>
      </c>
      <c r="BF119" s="247">
        <f>IF(N119="snížená",J119,0)</f>
        <v>0</v>
      </c>
      <c r="BG119" s="247">
        <f>IF(N119="zákl. přenesená",J119,0)</f>
        <v>0</v>
      </c>
      <c r="BH119" s="247">
        <f>IF(N119="sníž. přenesená",J119,0)</f>
        <v>0</v>
      </c>
      <c r="BI119" s="247">
        <f>IF(N119="nulová",J119,0)</f>
        <v>0</v>
      </c>
      <c r="BJ119" s="24" t="s">
        <v>81</v>
      </c>
      <c r="BK119" s="247">
        <f>ROUND(I119*H119,2)</f>
        <v>0</v>
      </c>
      <c r="BL119" s="24" t="s">
        <v>207</v>
      </c>
      <c r="BM119" s="24" t="s">
        <v>217</v>
      </c>
    </row>
    <row r="120" s="1" customFormat="1" ht="25.5" customHeight="1">
      <c r="B120" s="46"/>
      <c r="C120" s="236" t="s">
        <v>213</v>
      </c>
      <c r="D120" s="236" t="s">
        <v>202</v>
      </c>
      <c r="E120" s="237" t="s">
        <v>857</v>
      </c>
      <c r="F120" s="238" t="s">
        <v>858</v>
      </c>
      <c r="G120" s="239" t="s">
        <v>205</v>
      </c>
      <c r="H120" s="240">
        <v>136.89500000000001</v>
      </c>
      <c r="I120" s="241"/>
      <c r="J120" s="242">
        <f>ROUND(I120*H120,2)</f>
        <v>0</v>
      </c>
      <c r="K120" s="238" t="s">
        <v>206</v>
      </c>
      <c r="L120" s="72"/>
      <c r="M120" s="243" t="s">
        <v>21</v>
      </c>
      <c r="N120" s="244" t="s">
        <v>45</v>
      </c>
      <c r="O120" s="47"/>
      <c r="P120" s="245">
        <f>O120*H120</f>
        <v>0</v>
      </c>
      <c r="Q120" s="245">
        <v>0</v>
      </c>
      <c r="R120" s="245">
        <f>Q120*H120</f>
        <v>0</v>
      </c>
      <c r="S120" s="245">
        <v>0</v>
      </c>
      <c r="T120" s="246">
        <f>S120*H120</f>
        <v>0</v>
      </c>
      <c r="AR120" s="24" t="s">
        <v>207</v>
      </c>
      <c r="AT120" s="24" t="s">
        <v>202</v>
      </c>
      <c r="AU120" s="24" t="s">
        <v>83</v>
      </c>
      <c r="AY120" s="24" t="s">
        <v>200</v>
      </c>
      <c r="BE120" s="247">
        <f>IF(N120="základní",J120,0)</f>
        <v>0</v>
      </c>
      <c r="BF120" s="247">
        <f>IF(N120="snížená",J120,0)</f>
        <v>0</v>
      </c>
      <c r="BG120" s="247">
        <f>IF(N120="zákl. přenesená",J120,0)</f>
        <v>0</v>
      </c>
      <c r="BH120" s="247">
        <f>IF(N120="sníž. přenesená",J120,0)</f>
        <v>0</v>
      </c>
      <c r="BI120" s="247">
        <f>IF(N120="nulová",J120,0)</f>
        <v>0</v>
      </c>
      <c r="BJ120" s="24" t="s">
        <v>81</v>
      </c>
      <c r="BK120" s="247">
        <f>ROUND(I120*H120,2)</f>
        <v>0</v>
      </c>
      <c r="BL120" s="24" t="s">
        <v>207</v>
      </c>
      <c r="BM120" s="24" t="s">
        <v>213</v>
      </c>
    </row>
    <row r="121" s="1" customFormat="1" ht="16.5" customHeight="1">
      <c r="B121" s="46"/>
      <c r="C121" s="236" t="s">
        <v>224</v>
      </c>
      <c r="D121" s="236" t="s">
        <v>202</v>
      </c>
      <c r="E121" s="237" t="s">
        <v>859</v>
      </c>
      <c r="F121" s="238" t="s">
        <v>860</v>
      </c>
      <c r="G121" s="239" t="s">
        <v>205</v>
      </c>
      <c r="H121" s="240">
        <v>9.2629999999999999</v>
      </c>
      <c r="I121" s="241"/>
      <c r="J121" s="242">
        <f>ROUND(I121*H121,2)</f>
        <v>0</v>
      </c>
      <c r="K121" s="238" t="s">
        <v>206</v>
      </c>
      <c r="L121" s="72"/>
      <c r="M121" s="243" t="s">
        <v>21</v>
      </c>
      <c r="N121" s="244" t="s">
        <v>45</v>
      </c>
      <c r="O121" s="47"/>
      <c r="P121" s="245">
        <f>O121*H121</f>
        <v>0</v>
      </c>
      <c r="Q121" s="245">
        <v>0</v>
      </c>
      <c r="R121" s="245">
        <f>Q121*H121</f>
        <v>0</v>
      </c>
      <c r="S121" s="245">
        <v>0</v>
      </c>
      <c r="T121" s="246">
        <f>S121*H121</f>
        <v>0</v>
      </c>
      <c r="AR121" s="24" t="s">
        <v>207</v>
      </c>
      <c r="AT121" s="24" t="s">
        <v>202</v>
      </c>
      <c r="AU121" s="24" t="s">
        <v>83</v>
      </c>
      <c r="AY121" s="24" t="s">
        <v>200</v>
      </c>
      <c r="BE121" s="247">
        <f>IF(N121="základní",J121,0)</f>
        <v>0</v>
      </c>
      <c r="BF121" s="247">
        <f>IF(N121="snížená",J121,0)</f>
        <v>0</v>
      </c>
      <c r="BG121" s="247">
        <f>IF(N121="zákl. přenesená",J121,0)</f>
        <v>0</v>
      </c>
      <c r="BH121" s="247">
        <f>IF(N121="sníž. přenesená",J121,0)</f>
        <v>0</v>
      </c>
      <c r="BI121" s="247">
        <f>IF(N121="nulová",J121,0)</f>
        <v>0</v>
      </c>
      <c r="BJ121" s="24" t="s">
        <v>81</v>
      </c>
      <c r="BK121" s="247">
        <f>ROUND(I121*H121,2)</f>
        <v>0</v>
      </c>
      <c r="BL121" s="24" t="s">
        <v>207</v>
      </c>
      <c r="BM121" s="24" t="s">
        <v>224</v>
      </c>
    </row>
    <row r="122" s="12" customFormat="1">
      <c r="B122" s="248"/>
      <c r="C122" s="249"/>
      <c r="D122" s="250" t="s">
        <v>235</v>
      </c>
      <c r="E122" s="251" t="s">
        <v>21</v>
      </c>
      <c r="F122" s="252" t="s">
        <v>861</v>
      </c>
      <c r="G122" s="249"/>
      <c r="H122" s="253">
        <v>9.2629999999999999</v>
      </c>
      <c r="I122" s="254"/>
      <c r="J122" s="249"/>
      <c r="K122" s="249"/>
      <c r="L122" s="255"/>
      <c r="M122" s="256"/>
      <c r="N122" s="257"/>
      <c r="O122" s="257"/>
      <c r="P122" s="257"/>
      <c r="Q122" s="257"/>
      <c r="R122" s="257"/>
      <c r="S122" s="257"/>
      <c r="T122" s="258"/>
      <c r="AT122" s="259" t="s">
        <v>235</v>
      </c>
      <c r="AU122" s="259" t="s">
        <v>83</v>
      </c>
      <c r="AV122" s="12" t="s">
        <v>83</v>
      </c>
      <c r="AW122" s="12" t="s">
        <v>37</v>
      </c>
      <c r="AX122" s="12" t="s">
        <v>74</v>
      </c>
      <c r="AY122" s="259" t="s">
        <v>200</v>
      </c>
    </row>
    <row r="123" s="13" customFormat="1">
      <c r="B123" s="260"/>
      <c r="C123" s="261"/>
      <c r="D123" s="250" t="s">
        <v>235</v>
      </c>
      <c r="E123" s="262" t="s">
        <v>21</v>
      </c>
      <c r="F123" s="263" t="s">
        <v>255</v>
      </c>
      <c r="G123" s="261"/>
      <c r="H123" s="264">
        <v>9.2629999999999999</v>
      </c>
      <c r="I123" s="265"/>
      <c r="J123" s="261"/>
      <c r="K123" s="261"/>
      <c r="L123" s="266"/>
      <c r="M123" s="267"/>
      <c r="N123" s="268"/>
      <c r="O123" s="268"/>
      <c r="P123" s="268"/>
      <c r="Q123" s="268"/>
      <c r="R123" s="268"/>
      <c r="S123" s="268"/>
      <c r="T123" s="269"/>
      <c r="AT123" s="270" t="s">
        <v>235</v>
      </c>
      <c r="AU123" s="270" t="s">
        <v>83</v>
      </c>
      <c r="AV123" s="13" t="s">
        <v>207</v>
      </c>
      <c r="AW123" s="13" t="s">
        <v>37</v>
      </c>
      <c r="AX123" s="13" t="s">
        <v>81</v>
      </c>
      <c r="AY123" s="270" t="s">
        <v>200</v>
      </c>
    </row>
    <row r="124" s="1" customFormat="1" ht="25.5" customHeight="1">
      <c r="B124" s="46"/>
      <c r="C124" s="236" t="s">
        <v>216</v>
      </c>
      <c r="D124" s="236" t="s">
        <v>202</v>
      </c>
      <c r="E124" s="237" t="s">
        <v>862</v>
      </c>
      <c r="F124" s="238" t="s">
        <v>863</v>
      </c>
      <c r="G124" s="239" t="s">
        <v>205</v>
      </c>
      <c r="H124" s="240">
        <v>141.02000000000001</v>
      </c>
      <c r="I124" s="241"/>
      <c r="J124" s="242">
        <f>ROUND(I124*H124,2)</f>
        <v>0</v>
      </c>
      <c r="K124" s="238" t="s">
        <v>206</v>
      </c>
      <c r="L124" s="72"/>
      <c r="M124" s="243" t="s">
        <v>21</v>
      </c>
      <c r="N124" s="244" t="s">
        <v>45</v>
      </c>
      <c r="O124" s="47"/>
      <c r="P124" s="245">
        <f>O124*H124</f>
        <v>0</v>
      </c>
      <c r="Q124" s="245">
        <v>0</v>
      </c>
      <c r="R124" s="245">
        <f>Q124*H124</f>
        <v>0</v>
      </c>
      <c r="S124" s="245">
        <v>0</v>
      </c>
      <c r="T124" s="246">
        <f>S124*H124</f>
        <v>0</v>
      </c>
      <c r="AR124" s="24" t="s">
        <v>207</v>
      </c>
      <c r="AT124" s="24" t="s">
        <v>202</v>
      </c>
      <c r="AU124" s="24" t="s">
        <v>83</v>
      </c>
      <c r="AY124" s="24" t="s">
        <v>200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24" t="s">
        <v>81</v>
      </c>
      <c r="BK124" s="247">
        <f>ROUND(I124*H124,2)</f>
        <v>0</v>
      </c>
      <c r="BL124" s="24" t="s">
        <v>207</v>
      </c>
      <c r="BM124" s="24" t="s">
        <v>216</v>
      </c>
    </row>
    <row r="125" s="1" customFormat="1" ht="16.5" customHeight="1">
      <c r="B125" s="46"/>
      <c r="C125" s="236" t="s">
        <v>231</v>
      </c>
      <c r="D125" s="236" t="s">
        <v>202</v>
      </c>
      <c r="E125" s="237" t="s">
        <v>864</v>
      </c>
      <c r="F125" s="238" t="s">
        <v>865</v>
      </c>
      <c r="G125" s="239" t="s">
        <v>205</v>
      </c>
      <c r="H125" s="240">
        <v>9.8930000000000007</v>
      </c>
      <c r="I125" s="241"/>
      <c r="J125" s="242">
        <f>ROUND(I125*H125,2)</f>
        <v>0</v>
      </c>
      <c r="K125" s="238" t="s">
        <v>206</v>
      </c>
      <c r="L125" s="72"/>
      <c r="M125" s="243" t="s">
        <v>21</v>
      </c>
      <c r="N125" s="244" t="s">
        <v>45</v>
      </c>
      <c r="O125" s="47"/>
      <c r="P125" s="245">
        <f>O125*H125</f>
        <v>0</v>
      </c>
      <c r="Q125" s="245">
        <v>0</v>
      </c>
      <c r="R125" s="245">
        <f>Q125*H125</f>
        <v>0</v>
      </c>
      <c r="S125" s="245">
        <v>0</v>
      </c>
      <c r="T125" s="246">
        <f>S125*H125</f>
        <v>0</v>
      </c>
      <c r="AR125" s="24" t="s">
        <v>207</v>
      </c>
      <c r="AT125" s="24" t="s">
        <v>202</v>
      </c>
      <c r="AU125" s="24" t="s">
        <v>83</v>
      </c>
      <c r="AY125" s="24" t="s">
        <v>200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24" t="s">
        <v>81</v>
      </c>
      <c r="BK125" s="247">
        <f>ROUND(I125*H125,2)</f>
        <v>0</v>
      </c>
      <c r="BL125" s="24" t="s">
        <v>207</v>
      </c>
      <c r="BM125" s="24" t="s">
        <v>231</v>
      </c>
    </row>
    <row r="126" s="12" customFormat="1">
      <c r="B126" s="248"/>
      <c r="C126" s="249"/>
      <c r="D126" s="250" t="s">
        <v>235</v>
      </c>
      <c r="E126" s="251" t="s">
        <v>21</v>
      </c>
      <c r="F126" s="252" t="s">
        <v>866</v>
      </c>
      <c r="G126" s="249"/>
      <c r="H126" s="253">
        <v>4.2000000000000002</v>
      </c>
      <c r="I126" s="254"/>
      <c r="J126" s="249"/>
      <c r="K126" s="249"/>
      <c r="L126" s="255"/>
      <c r="M126" s="256"/>
      <c r="N126" s="257"/>
      <c r="O126" s="257"/>
      <c r="P126" s="257"/>
      <c r="Q126" s="257"/>
      <c r="R126" s="257"/>
      <c r="S126" s="257"/>
      <c r="T126" s="258"/>
      <c r="AT126" s="259" t="s">
        <v>235</v>
      </c>
      <c r="AU126" s="259" t="s">
        <v>83</v>
      </c>
      <c r="AV126" s="12" t="s">
        <v>83</v>
      </c>
      <c r="AW126" s="12" t="s">
        <v>37</v>
      </c>
      <c r="AX126" s="12" t="s">
        <v>74</v>
      </c>
      <c r="AY126" s="259" t="s">
        <v>200</v>
      </c>
    </row>
    <row r="127" s="12" customFormat="1">
      <c r="B127" s="248"/>
      <c r="C127" s="249"/>
      <c r="D127" s="250" t="s">
        <v>235</v>
      </c>
      <c r="E127" s="251" t="s">
        <v>21</v>
      </c>
      <c r="F127" s="252" t="s">
        <v>867</v>
      </c>
      <c r="G127" s="249"/>
      <c r="H127" s="253">
        <v>5.6929999999999996</v>
      </c>
      <c r="I127" s="254"/>
      <c r="J127" s="249"/>
      <c r="K127" s="249"/>
      <c r="L127" s="255"/>
      <c r="M127" s="256"/>
      <c r="N127" s="257"/>
      <c r="O127" s="257"/>
      <c r="P127" s="257"/>
      <c r="Q127" s="257"/>
      <c r="R127" s="257"/>
      <c r="S127" s="257"/>
      <c r="T127" s="258"/>
      <c r="AT127" s="259" t="s">
        <v>235</v>
      </c>
      <c r="AU127" s="259" t="s">
        <v>83</v>
      </c>
      <c r="AV127" s="12" t="s">
        <v>83</v>
      </c>
      <c r="AW127" s="12" t="s">
        <v>37</v>
      </c>
      <c r="AX127" s="12" t="s">
        <v>74</v>
      </c>
      <c r="AY127" s="259" t="s">
        <v>200</v>
      </c>
    </row>
    <row r="128" s="13" customFormat="1">
      <c r="B128" s="260"/>
      <c r="C128" s="261"/>
      <c r="D128" s="250" t="s">
        <v>235</v>
      </c>
      <c r="E128" s="262" t="s">
        <v>21</v>
      </c>
      <c r="F128" s="263" t="s">
        <v>255</v>
      </c>
      <c r="G128" s="261"/>
      <c r="H128" s="264">
        <v>9.8930000000000007</v>
      </c>
      <c r="I128" s="265"/>
      <c r="J128" s="261"/>
      <c r="K128" s="261"/>
      <c r="L128" s="266"/>
      <c r="M128" s="267"/>
      <c r="N128" s="268"/>
      <c r="O128" s="268"/>
      <c r="P128" s="268"/>
      <c r="Q128" s="268"/>
      <c r="R128" s="268"/>
      <c r="S128" s="268"/>
      <c r="T128" s="269"/>
      <c r="AT128" s="270" t="s">
        <v>235</v>
      </c>
      <c r="AU128" s="270" t="s">
        <v>83</v>
      </c>
      <c r="AV128" s="13" t="s">
        <v>207</v>
      </c>
      <c r="AW128" s="13" t="s">
        <v>37</v>
      </c>
      <c r="AX128" s="13" t="s">
        <v>81</v>
      </c>
      <c r="AY128" s="270" t="s">
        <v>200</v>
      </c>
    </row>
    <row r="129" s="1" customFormat="1" ht="16.5" customHeight="1">
      <c r="B129" s="46"/>
      <c r="C129" s="236" t="s">
        <v>220</v>
      </c>
      <c r="D129" s="236" t="s">
        <v>202</v>
      </c>
      <c r="E129" s="237" t="s">
        <v>868</v>
      </c>
      <c r="F129" s="238" t="s">
        <v>869</v>
      </c>
      <c r="G129" s="239" t="s">
        <v>205</v>
      </c>
      <c r="H129" s="240">
        <v>136.89500000000001</v>
      </c>
      <c r="I129" s="241"/>
      <c r="J129" s="242">
        <f>ROUND(I129*H129,2)</f>
        <v>0</v>
      </c>
      <c r="K129" s="238" t="s">
        <v>206</v>
      </c>
      <c r="L129" s="72"/>
      <c r="M129" s="243" t="s">
        <v>21</v>
      </c>
      <c r="N129" s="244" t="s">
        <v>45</v>
      </c>
      <c r="O129" s="47"/>
      <c r="P129" s="245">
        <f>O129*H129</f>
        <v>0</v>
      </c>
      <c r="Q129" s="245">
        <v>0</v>
      </c>
      <c r="R129" s="245">
        <f>Q129*H129</f>
        <v>0</v>
      </c>
      <c r="S129" s="245">
        <v>0</v>
      </c>
      <c r="T129" s="246">
        <f>S129*H129</f>
        <v>0</v>
      </c>
      <c r="AR129" s="24" t="s">
        <v>207</v>
      </c>
      <c r="AT129" s="24" t="s">
        <v>202</v>
      </c>
      <c r="AU129" s="24" t="s">
        <v>83</v>
      </c>
      <c r="AY129" s="24" t="s">
        <v>200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24" t="s">
        <v>81</v>
      </c>
      <c r="BK129" s="247">
        <f>ROUND(I129*H129,2)</f>
        <v>0</v>
      </c>
      <c r="BL129" s="24" t="s">
        <v>207</v>
      </c>
      <c r="BM129" s="24" t="s">
        <v>220</v>
      </c>
    </row>
    <row r="130" s="1" customFormat="1" ht="25.5" customHeight="1">
      <c r="B130" s="46"/>
      <c r="C130" s="236" t="s">
        <v>241</v>
      </c>
      <c r="D130" s="236" t="s">
        <v>202</v>
      </c>
      <c r="E130" s="237" t="s">
        <v>870</v>
      </c>
      <c r="F130" s="238" t="s">
        <v>871</v>
      </c>
      <c r="G130" s="239" t="s">
        <v>205</v>
      </c>
      <c r="H130" s="240">
        <v>6.7199999999999998</v>
      </c>
      <c r="I130" s="241"/>
      <c r="J130" s="242">
        <f>ROUND(I130*H130,2)</f>
        <v>0</v>
      </c>
      <c r="K130" s="238" t="s">
        <v>206</v>
      </c>
      <c r="L130" s="72"/>
      <c r="M130" s="243" t="s">
        <v>21</v>
      </c>
      <c r="N130" s="244" t="s">
        <v>45</v>
      </c>
      <c r="O130" s="47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AR130" s="24" t="s">
        <v>207</v>
      </c>
      <c r="AT130" s="24" t="s">
        <v>202</v>
      </c>
      <c r="AU130" s="24" t="s">
        <v>83</v>
      </c>
      <c r="AY130" s="24" t="s">
        <v>200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24" t="s">
        <v>81</v>
      </c>
      <c r="BK130" s="247">
        <f>ROUND(I130*H130,2)</f>
        <v>0</v>
      </c>
      <c r="BL130" s="24" t="s">
        <v>207</v>
      </c>
      <c r="BM130" s="24" t="s">
        <v>241</v>
      </c>
    </row>
    <row r="131" s="12" customFormat="1">
      <c r="B131" s="248"/>
      <c r="C131" s="249"/>
      <c r="D131" s="250" t="s">
        <v>235</v>
      </c>
      <c r="E131" s="251" t="s">
        <v>21</v>
      </c>
      <c r="F131" s="252" t="s">
        <v>872</v>
      </c>
      <c r="G131" s="249"/>
      <c r="H131" s="253">
        <v>6.7199999999999998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AT131" s="259" t="s">
        <v>235</v>
      </c>
      <c r="AU131" s="259" t="s">
        <v>83</v>
      </c>
      <c r="AV131" s="12" t="s">
        <v>83</v>
      </c>
      <c r="AW131" s="12" t="s">
        <v>37</v>
      </c>
      <c r="AX131" s="12" t="s">
        <v>74</v>
      </c>
      <c r="AY131" s="259" t="s">
        <v>200</v>
      </c>
    </row>
    <row r="132" s="13" customFormat="1">
      <c r="B132" s="260"/>
      <c r="C132" s="261"/>
      <c r="D132" s="250" t="s">
        <v>235</v>
      </c>
      <c r="E132" s="262" t="s">
        <v>21</v>
      </c>
      <c r="F132" s="263" t="s">
        <v>255</v>
      </c>
      <c r="G132" s="261"/>
      <c r="H132" s="264">
        <v>6.7199999999999998</v>
      </c>
      <c r="I132" s="265"/>
      <c r="J132" s="261"/>
      <c r="K132" s="261"/>
      <c r="L132" s="266"/>
      <c r="M132" s="267"/>
      <c r="N132" s="268"/>
      <c r="O132" s="268"/>
      <c r="P132" s="268"/>
      <c r="Q132" s="268"/>
      <c r="R132" s="268"/>
      <c r="S132" s="268"/>
      <c r="T132" s="269"/>
      <c r="AT132" s="270" t="s">
        <v>235</v>
      </c>
      <c r="AU132" s="270" t="s">
        <v>83</v>
      </c>
      <c r="AV132" s="13" t="s">
        <v>207</v>
      </c>
      <c r="AW132" s="13" t="s">
        <v>37</v>
      </c>
      <c r="AX132" s="13" t="s">
        <v>81</v>
      </c>
      <c r="AY132" s="270" t="s">
        <v>200</v>
      </c>
    </row>
    <row r="133" s="1" customFormat="1" ht="16.5" customHeight="1">
      <c r="B133" s="46"/>
      <c r="C133" s="236" t="s">
        <v>223</v>
      </c>
      <c r="D133" s="236" t="s">
        <v>202</v>
      </c>
      <c r="E133" s="237" t="s">
        <v>873</v>
      </c>
      <c r="F133" s="238" t="s">
        <v>874</v>
      </c>
      <c r="G133" s="239" t="s">
        <v>205</v>
      </c>
      <c r="H133" s="240">
        <v>1.4850000000000001</v>
      </c>
      <c r="I133" s="241"/>
      <c r="J133" s="242">
        <f>ROUND(I133*H133,2)</f>
        <v>0</v>
      </c>
      <c r="K133" s="238" t="s">
        <v>206</v>
      </c>
      <c r="L133" s="72"/>
      <c r="M133" s="243" t="s">
        <v>21</v>
      </c>
      <c r="N133" s="244" t="s">
        <v>45</v>
      </c>
      <c r="O133" s="47"/>
      <c r="P133" s="245">
        <f>O133*H133</f>
        <v>0</v>
      </c>
      <c r="Q133" s="245">
        <v>0</v>
      </c>
      <c r="R133" s="245">
        <f>Q133*H133</f>
        <v>0</v>
      </c>
      <c r="S133" s="245">
        <v>0</v>
      </c>
      <c r="T133" s="246">
        <f>S133*H133</f>
        <v>0</v>
      </c>
      <c r="AR133" s="24" t="s">
        <v>207</v>
      </c>
      <c r="AT133" s="24" t="s">
        <v>202</v>
      </c>
      <c r="AU133" s="24" t="s">
        <v>83</v>
      </c>
      <c r="AY133" s="24" t="s">
        <v>200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24" t="s">
        <v>81</v>
      </c>
      <c r="BK133" s="247">
        <f>ROUND(I133*H133,2)</f>
        <v>0</v>
      </c>
      <c r="BL133" s="24" t="s">
        <v>207</v>
      </c>
      <c r="BM133" s="24" t="s">
        <v>223</v>
      </c>
    </row>
    <row r="134" s="12" customFormat="1">
      <c r="B134" s="248"/>
      <c r="C134" s="249"/>
      <c r="D134" s="250" t="s">
        <v>235</v>
      </c>
      <c r="E134" s="251" t="s">
        <v>21</v>
      </c>
      <c r="F134" s="252" t="s">
        <v>875</v>
      </c>
      <c r="G134" s="249"/>
      <c r="H134" s="253">
        <v>1.4850000000000001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235</v>
      </c>
      <c r="AU134" s="259" t="s">
        <v>83</v>
      </c>
      <c r="AV134" s="12" t="s">
        <v>83</v>
      </c>
      <c r="AW134" s="12" t="s">
        <v>37</v>
      </c>
      <c r="AX134" s="12" t="s">
        <v>74</v>
      </c>
      <c r="AY134" s="259" t="s">
        <v>200</v>
      </c>
    </row>
    <row r="135" s="13" customFormat="1">
      <c r="B135" s="260"/>
      <c r="C135" s="261"/>
      <c r="D135" s="250" t="s">
        <v>235</v>
      </c>
      <c r="E135" s="262" t="s">
        <v>21</v>
      </c>
      <c r="F135" s="263" t="s">
        <v>255</v>
      </c>
      <c r="G135" s="261"/>
      <c r="H135" s="264">
        <v>1.4850000000000001</v>
      </c>
      <c r="I135" s="265"/>
      <c r="J135" s="261"/>
      <c r="K135" s="261"/>
      <c r="L135" s="266"/>
      <c r="M135" s="267"/>
      <c r="N135" s="268"/>
      <c r="O135" s="268"/>
      <c r="P135" s="268"/>
      <c r="Q135" s="268"/>
      <c r="R135" s="268"/>
      <c r="S135" s="268"/>
      <c r="T135" s="269"/>
      <c r="AT135" s="270" t="s">
        <v>235</v>
      </c>
      <c r="AU135" s="270" t="s">
        <v>83</v>
      </c>
      <c r="AV135" s="13" t="s">
        <v>207</v>
      </c>
      <c r="AW135" s="13" t="s">
        <v>37</v>
      </c>
      <c r="AX135" s="13" t="s">
        <v>81</v>
      </c>
      <c r="AY135" s="270" t="s">
        <v>200</v>
      </c>
    </row>
    <row r="136" s="1" customFormat="1" ht="16.5" customHeight="1">
      <c r="B136" s="46"/>
      <c r="C136" s="236" t="s">
        <v>256</v>
      </c>
      <c r="D136" s="236" t="s">
        <v>202</v>
      </c>
      <c r="E136" s="237" t="s">
        <v>876</v>
      </c>
      <c r="F136" s="238" t="s">
        <v>877</v>
      </c>
      <c r="G136" s="239" t="s">
        <v>322</v>
      </c>
      <c r="H136" s="240">
        <v>10</v>
      </c>
      <c r="I136" s="241"/>
      <c r="J136" s="242">
        <f>ROUND(I136*H136,2)</f>
        <v>0</v>
      </c>
      <c r="K136" s="238" t="s">
        <v>206</v>
      </c>
      <c r="L136" s="72"/>
      <c r="M136" s="243" t="s">
        <v>21</v>
      </c>
      <c r="N136" s="244" t="s">
        <v>45</v>
      </c>
      <c r="O136" s="47"/>
      <c r="P136" s="245">
        <f>O136*H136</f>
        <v>0</v>
      </c>
      <c r="Q136" s="245">
        <v>0</v>
      </c>
      <c r="R136" s="245">
        <f>Q136*H136</f>
        <v>0</v>
      </c>
      <c r="S136" s="245">
        <v>0</v>
      </c>
      <c r="T136" s="246">
        <f>S136*H136</f>
        <v>0</v>
      </c>
      <c r="AR136" s="24" t="s">
        <v>207</v>
      </c>
      <c r="AT136" s="24" t="s">
        <v>202</v>
      </c>
      <c r="AU136" s="24" t="s">
        <v>83</v>
      </c>
      <c r="AY136" s="24" t="s">
        <v>200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24" t="s">
        <v>81</v>
      </c>
      <c r="BK136" s="247">
        <f>ROUND(I136*H136,2)</f>
        <v>0</v>
      </c>
      <c r="BL136" s="24" t="s">
        <v>207</v>
      </c>
      <c r="BM136" s="24" t="s">
        <v>256</v>
      </c>
    </row>
    <row r="137" s="1" customFormat="1" ht="16.5" customHeight="1">
      <c r="B137" s="46"/>
      <c r="C137" s="236" t="s">
        <v>227</v>
      </c>
      <c r="D137" s="236" t="s">
        <v>202</v>
      </c>
      <c r="E137" s="237" t="s">
        <v>878</v>
      </c>
      <c r="F137" s="238" t="s">
        <v>879</v>
      </c>
      <c r="G137" s="239" t="s">
        <v>322</v>
      </c>
      <c r="H137" s="240">
        <v>10</v>
      </c>
      <c r="I137" s="241"/>
      <c r="J137" s="242">
        <f>ROUND(I137*H137,2)</f>
        <v>0</v>
      </c>
      <c r="K137" s="238" t="s">
        <v>206</v>
      </c>
      <c r="L137" s="72"/>
      <c r="M137" s="243" t="s">
        <v>21</v>
      </c>
      <c r="N137" s="244" t="s">
        <v>45</v>
      </c>
      <c r="O137" s="47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AR137" s="24" t="s">
        <v>207</v>
      </c>
      <c r="AT137" s="24" t="s">
        <v>202</v>
      </c>
      <c r="AU137" s="24" t="s">
        <v>83</v>
      </c>
      <c r="AY137" s="24" t="s">
        <v>200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24" t="s">
        <v>81</v>
      </c>
      <c r="BK137" s="247">
        <f>ROUND(I137*H137,2)</f>
        <v>0</v>
      </c>
      <c r="BL137" s="24" t="s">
        <v>207</v>
      </c>
      <c r="BM137" s="24" t="s">
        <v>227</v>
      </c>
    </row>
    <row r="138" s="1" customFormat="1" ht="16.5" customHeight="1">
      <c r="B138" s="46"/>
      <c r="C138" s="271" t="s">
        <v>10</v>
      </c>
      <c r="D138" s="271" t="s">
        <v>260</v>
      </c>
      <c r="E138" s="272" t="s">
        <v>880</v>
      </c>
      <c r="F138" s="273" t="s">
        <v>881</v>
      </c>
      <c r="G138" s="274" t="s">
        <v>322</v>
      </c>
      <c r="H138" s="275">
        <v>10</v>
      </c>
      <c r="I138" s="276"/>
      <c r="J138" s="277">
        <f>ROUND(I138*H138,2)</f>
        <v>0</v>
      </c>
      <c r="K138" s="273" t="s">
        <v>206</v>
      </c>
      <c r="L138" s="278"/>
      <c r="M138" s="279" t="s">
        <v>21</v>
      </c>
      <c r="N138" s="280" t="s">
        <v>45</v>
      </c>
      <c r="O138" s="47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AR138" s="24" t="s">
        <v>216</v>
      </c>
      <c r="AT138" s="24" t="s">
        <v>260</v>
      </c>
      <c r="AU138" s="24" t="s">
        <v>83</v>
      </c>
      <c r="AY138" s="24" t="s">
        <v>200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24" t="s">
        <v>81</v>
      </c>
      <c r="BK138" s="247">
        <f>ROUND(I138*H138,2)</f>
        <v>0</v>
      </c>
      <c r="BL138" s="24" t="s">
        <v>207</v>
      </c>
      <c r="BM138" s="24" t="s">
        <v>10</v>
      </c>
    </row>
    <row r="139" s="1" customFormat="1" ht="16.5" customHeight="1">
      <c r="B139" s="46"/>
      <c r="C139" s="236" t="s">
        <v>230</v>
      </c>
      <c r="D139" s="236" t="s">
        <v>202</v>
      </c>
      <c r="E139" s="237" t="s">
        <v>882</v>
      </c>
      <c r="F139" s="238" t="s">
        <v>883</v>
      </c>
      <c r="G139" s="239" t="s">
        <v>322</v>
      </c>
      <c r="H139" s="240">
        <v>5</v>
      </c>
      <c r="I139" s="241"/>
      <c r="J139" s="242">
        <f>ROUND(I139*H139,2)</f>
        <v>0</v>
      </c>
      <c r="K139" s="238" t="s">
        <v>206</v>
      </c>
      <c r="L139" s="72"/>
      <c r="M139" s="243" t="s">
        <v>21</v>
      </c>
      <c r="N139" s="244" t="s">
        <v>45</v>
      </c>
      <c r="O139" s="47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AR139" s="24" t="s">
        <v>207</v>
      </c>
      <c r="AT139" s="24" t="s">
        <v>202</v>
      </c>
      <c r="AU139" s="24" t="s">
        <v>83</v>
      </c>
      <c r="AY139" s="24" t="s">
        <v>200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24" t="s">
        <v>81</v>
      </c>
      <c r="BK139" s="247">
        <f>ROUND(I139*H139,2)</f>
        <v>0</v>
      </c>
      <c r="BL139" s="24" t="s">
        <v>207</v>
      </c>
      <c r="BM139" s="24" t="s">
        <v>230</v>
      </c>
    </row>
    <row r="140" s="1" customFormat="1" ht="16.5" customHeight="1">
      <c r="B140" s="46"/>
      <c r="C140" s="271" t="s">
        <v>278</v>
      </c>
      <c r="D140" s="271" t="s">
        <v>260</v>
      </c>
      <c r="E140" s="272" t="s">
        <v>884</v>
      </c>
      <c r="F140" s="273" t="s">
        <v>885</v>
      </c>
      <c r="G140" s="274" t="s">
        <v>322</v>
      </c>
      <c r="H140" s="275">
        <v>1</v>
      </c>
      <c r="I140" s="276"/>
      <c r="J140" s="277">
        <f>ROUND(I140*H140,2)</f>
        <v>0</v>
      </c>
      <c r="K140" s="273" t="s">
        <v>206</v>
      </c>
      <c r="L140" s="278"/>
      <c r="M140" s="279" t="s">
        <v>21</v>
      </c>
      <c r="N140" s="280" t="s">
        <v>45</v>
      </c>
      <c r="O140" s="47"/>
      <c r="P140" s="245">
        <f>O140*H140</f>
        <v>0</v>
      </c>
      <c r="Q140" s="245">
        <v>0</v>
      </c>
      <c r="R140" s="245">
        <f>Q140*H140</f>
        <v>0</v>
      </c>
      <c r="S140" s="245">
        <v>0</v>
      </c>
      <c r="T140" s="246">
        <f>S140*H140</f>
        <v>0</v>
      </c>
      <c r="AR140" s="24" t="s">
        <v>216</v>
      </c>
      <c r="AT140" s="24" t="s">
        <v>260</v>
      </c>
      <c r="AU140" s="24" t="s">
        <v>83</v>
      </c>
      <c r="AY140" s="24" t="s">
        <v>200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24" t="s">
        <v>81</v>
      </c>
      <c r="BK140" s="247">
        <f>ROUND(I140*H140,2)</f>
        <v>0</v>
      </c>
      <c r="BL140" s="24" t="s">
        <v>207</v>
      </c>
      <c r="BM140" s="24" t="s">
        <v>278</v>
      </c>
    </row>
    <row r="141" s="11" customFormat="1" ht="29.88" customHeight="1">
      <c r="B141" s="220"/>
      <c r="C141" s="221"/>
      <c r="D141" s="222" t="s">
        <v>73</v>
      </c>
      <c r="E141" s="234" t="s">
        <v>231</v>
      </c>
      <c r="F141" s="234" t="s">
        <v>886</v>
      </c>
      <c r="G141" s="221"/>
      <c r="H141" s="221"/>
      <c r="I141" s="224"/>
      <c r="J141" s="235">
        <f>BK141</f>
        <v>0</v>
      </c>
      <c r="K141" s="221"/>
      <c r="L141" s="226"/>
      <c r="M141" s="227"/>
      <c r="N141" s="228"/>
      <c r="O141" s="228"/>
      <c r="P141" s="229">
        <f>SUM(P142:P178)</f>
        <v>0</v>
      </c>
      <c r="Q141" s="228"/>
      <c r="R141" s="229">
        <f>SUM(R142:R178)</f>
        <v>0</v>
      </c>
      <c r="S141" s="228"/>
      <c r="T141" s="230">
        <f>SUM(T142:T178)</f>
        <v>0</v>
      </c>
      <c r="AR141" s="231" t="s">
        <v>81</v>
      </c>
      <c r="AT141" s="232" t="s">
        <v>73</v>
      </c>
      <c r="AU141" s="232" t="s">
        <v>81</v>
      </c>
      <c r="AY141" s="231" t="s">
        <v>200</v>
      </c>
      <c r="BK141" s="233">
        <f>SUM(BK142:BK178)</f>
        <v>0</v>
      </c>
    </row>
    <row r="142" s="1" customFormat="1" ht="25.5" customHeight="1">
      <c r="B142" s="46"/>
      <c r="C142" s="236" t="s">
        <v>234</v>
      </c>
      <c r="D142" s="236" t="s">
        <v>202</v>
      </c>
      <c r="E142" s="237" t="s">
        <v>887</v>
      </c>
      <c r="F142" s="238" t="s">
        <v>888</v>
      </c>
      <c r="G142" s="239" t="s">
        <v>205</v>
      </c>
      <c r="H142" s="240">
        <v>142.56</v>
      </c>
      <c r="I142" s="241"/>
      <c r="J142" s="242">
        <f>ROUND(I142*H142,2)</f>
        <v>0</v>
      </c>
      <c r="K142" s="238" t="s">
        <v>206</v>
      </c>
      <c r="L142" s="72"/>
      <c r="M142" s="243" t="s">
        <v>21</v>
      </c>
      <c r="N142" s="244" t="s">
        <v>45</v>
      </c>
      <c r="O142" s="47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AR142" s="24" t="s">
        <v>207</v>
      </c>
      <c r="AT142" s="24" t="s">
        <v>202</v>
      </c>
      <c r="AU142" s="24" t="s">
        <v>83</v>
      </c>
      <c r="AY142" s="24" t="s">
        <v>200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24" t="s">
        <v>81</v>
      </c>
      <c r="BK142" s="247">
        <f>ROUND(I142*H142,2)</f>
        <v>0</v>
      </c>
      <c r="BL142" s="24" t="s">
        <v>207</v>
      </c>
      <c r="BM142" s="24" t="s">
        <v>234</v>
      </c>
    </row>
    <row r="143" s="12" customFormat="1">
      <c r="B143" s="248"/>
      <c r="C143" s="249"/>
      <c r="D143" s="250" t="s">
        <v>235</v>
      </c>
      <c r="E143" s="251" t="s">
        <v>21</v>
      </c>
      <c r="F143" s="252" t="s">
        <v>889</v>
      </c>
      <c r="G143" s="249"/>
      <c r="H143" s="253">
        <v>142.56</v>
      </c>
      <c r="I143" s="254"/>
      <c r="J143" s="249"/>
      <c r="K143" s="249"/>
      <c r="L143" s="255"/>
      <c r="M143" s="256"/>
      <c r="N143" s="257"/>
      <c r="O143" s="257"/>
      <c r="P143" s="257"/>
      <c r="Q143" s="257"/>
      <c r="R143" s="257"/>
      <c r="S143" s="257"/>
      <c r="T143" s="258"/>
      <c r="AT143" s="259" t="s">
        <v>235</v>
      </c>
      <c r="AU143" s="259" t="s">
        <v>83</v>
      </c>
      <c r="AV143" s="12" t="s">
        <v>83</v>
      </c>
      <c r="AW143" s="12" t="s">
        <v>37</v>
      </c>
      <c r="AX143" s="12" t="s">
        <v>74</v>
      </c>
      <c r="AY143" s="259" t="s">
        <v>200</v>
      </c>
    </row>
    <row r="144" s="13" customFormat="1">
      <c r="B144" s="260"/>
      <c r="C144" s="261"/>
      <c r="D144" s="250" t="s">
        <v>235</v>
      </c>
      <c r="E144" s="262" t="s">
        <v>21</v>
      </c>
      <c r="F144" s="263" t="s">
        <v>255</v>
      </c>
      <c r="G144" s="261"/>
      <c r="H144" s="264">
        <v>142.56</v>
      </c>
      <c r="I144" s="265"/>
      <c r="J144" s="261"/>
      <c r="K144" s="261"/>
      <c r="L144" s="266"/>
      <c r="M144" s="267"/>
      <c r="N144" s="268"/>
      <c r="O144" s="268"/>
      <c r="P144" s="268"/>
      <c r="Q144" s="268"/>
      <c r="R144" s="268"/>
      <c r="S144" s="268"/>
      <c r="T144" s="269"/>
      <c r="AT144" s="270" t="s">
        <v>235</v>
      </c>
      <c r="AU144" s="270" t="s">
        <v>83</v>
      </c>
      <c r="AV144" s="13" t="s">
        <v>207</v>
      </c>
      <c r="AW144" s="13" t="s">
        <v>37</v>
      </c>
      <c r="AX144" s="13" t="s">
        <v>81</v>
      </c>
      <c r="AY144" s="270" t="s">
        <v>200</v>
      </c>
    </row>
    <row r="145" s="1" customFormat="1" ht="25.5" customHeight="1">
      <c r="B145" s="46"/>
      <c r="C145" s="236" t="s">
        <v>286</v>
      </c>
      <c r="D145" s="236" t="s">
        <v>202</v>
      </c>
      <c r="E145" s="237" t="s">
        <v>890</v>
      </c>
      <c r="F145" s="238" t="s">
        <v>891</v>
      </c>
      <c r="G145" s="239" t="s">
        <v>205</v>
      </c>
      <c r="H145" s="240">
        <v>4276.8000000000002</v>
      </c>
      <c r="I145" s="241"/>
      <c r="J145" s="242">
        <f>ROUND(I145*H145,2)</f>
        <v>0</v>
      </c>
      <c r="K145" s="238" t="s">
        <v>206</v>
      </c>
      <c r="L145" s="72"/>
      <c r="M145" s="243" t="s">
        <v>21</v>
      </c>
      <c r="N145" s="244" t="s">
        <v>45</v>
      </c>
      <c r="O145" s="47"/>
      <c r="P145" s="245">
        <f>O145*H145</f>
        <v>0</v>
      </c>
      <c r="Q145" s="245">
        <v>0</v>
      </c>
      <c r="R145" s="245">
        <f>Q145*H145</f>
        <v>0</v>
      </c>
      <c r="S145" s="245">
        <v>0</v>
      </c>
      <c r="T145" s="246">
        <f>S145*H145</f>
        <v>0</v>
      </c>
      <c r="AR145" s="24" t="s">
        <v>207</v>
      </c>
      <c r="AT145" s="24" t="s">
        <v>202</v>
      </c>
      <c r="AU145" s="24" t="s">
        <v>83</v>
      </c>
      <c r="AY145" s="24" t="s">
        <v>200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24" t="s">
        <v>81</v>
      </c>
      <c r="BK145" s="247">
        <f>ROUND(I145*H145,2)</f>
        <v>0</v>
      </c>
      <c r="BL145" s="24" t="s">
        <v>207</v>
      </c>
      <c r="BM145" s="24" t="s">
        <v>286</v>
      </c>
    </row>
    <row r="146" s="12" customFormat="1">
      <c r="B146" s="248"/>
      <c r="C146" s="249"/>
      <c r="D146" s="250" t="s">
        <v>235</v>
      </c>
      <c r="E146" s="251" t="s">
        <v>21</v>
      </c>
      <c r="F146" s="252" t="s">
        <v>892</v>
      </c>
      <c r="G146" s="249"/>
      <c r="H146" s="253">
        <v>4276.8000000000002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AT146" s="259" t="s">
        <v>235</v>
      </c>
      <c r="AU146" s="259" t="s">
        <v>83</v>
      </c>
      <c r="AV146" s="12" t="s">
        <v>83</v>
      </c>
      <c r="AW146" s="12" t="s">
        <v>37</v>
      </c>
      <c r="AX146" s="12" t="s">
        <v>74</v>
      </c>
      <c r="AY146" s="259" t="s">
        <v>200</v>
      </c>
    </row>
    <row r="147" s="13" customFormat="1">
      <c r="B147" s="260"/>
      <c r="C147" s="261"/>
      <c r="D147" s="250" t="s">
        <v>235</v>
      </c>
      <c r="E147" s="262" t="s">
        <v>21</v>
      </c>
      <c r="F147" s="263" t="s">
        <v>255</v>
      </c>
      <c r="G147" s="261"/>
      <c r="H147" s="264">
        <v>4276.8000000000002</v>
      </c>
      <c r="I147" s="265"/>
      <c r="J147" s="261"/>
      <c r="K147" s="261"/>
      <c r="L147" s="266"/>
      <c r="M147" s="267"/>
      <c r="N147" s="268"/>
      <c r="O147" s="268"/>
      <c r="P147" s="268"/>
      <c r="Q147" s="268"/>
      <c r="R147" s="268"/>
      <c r="S147" s="268"/>
      <c r="T147" s="269"/>
      <c r="AT147" s="270" t="s">
        <v>235</v>
      </c>
      <c r="AU147" s="270" t="s">
        <v>83</v>
      </c>
      <c r="AV147" s="13" t="s">
        <v>207</v>
      </c>
      <c r="AW147" s="13" t="s">
        <v>37</v>
      </c>
      <c r="AX147" s="13" t="s">
        <v>81</v>
      </c>
      <c r="AY147" s="270" t="s">
        <v>200</v>
      </c>
    </row>
    <row r="148" s="1" customFormat="1" ht="25.5" customHeight="1">
      <c r="B148" s="46"/>
      <c r="C148" s="236" t="s">
        <v>239</v>
      </c>
      <c r="D148" s="236" t="s">
        <v>202</v>
      </c>
      <c r="E148" s="237" t="s">
        <v>893</v>
      </c>
      <c r="F148" s="238" t="s">
        <v>894</v>
      </c>
      <c r="G148" s="239" t="s">
        <v>205</v>
      </c>
      <c r="H148" s="240">
        <v>142.56</v>
      </c>
      <c r="I148" s="241"/>
      <c r="J148" s="242">
        <f>ROUND(I148*H148,2)</f>
        <v>0</v>
      </c>
      <c r="K148" s="238" t="s">
        <v>206</v>
      </c>
      <c r="L148" s="72"/>
      <c r="M148" s="243" t="s">
        <v>21</v>
      </c>
      <c r="N148" s="244" t="s">
        <v>45</v>
      </c>
      <c r="O148" s="47"/>
      <c r="P148" s="245">
        <f>O148*H148</f>
        <v>0</v>
      </c>
      <c r="Q148" s="245">
        <v>0</v>
      </c>
      <c r="R148" s="245">
        <f>Q148*H148</f>
        <v>0</v>
      </c>
      <c r="S148" s="245">
        <v>0</v>
      </c>
      <c r="T148" s="246">
        <f>S148*H148</f>
        <v>0</v>
      </c>
      <c r="AR148" s="24" t="s">
        <v>207</v>
      </c>
      <c r="AT148" s="24" t="s">
        <v>202</v>
      </c>
      <c r="AU148" s="24" t="s">
        <v>83</v>
      </c>
      <c r="AY148" s="24" t="s">
        <v>200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24" t="s">
        <v>81</v>
      </c>
      <c r="BK148" s="247">
        <f>ROUND(I148*H148,2)</f>
        <v>0</v>
      </c>
      <c r="BL148" s="24" t="s">
        <v>207</v>
      </c>
      <c r="BM148" s="24" t="s">
        <v>239</v>
      </c>
    </row>
    <row r="149" s="1" customFormat="1" ht="16.5" customHeight="1">
      <c r="B149" s="46"/>
      <c r="C149" s="236" t="s">
        <v>9</v>
      </c>
      <c r="D149" s="236" t="s">
        <v>202</v>
      </c>
      <c r="E149" s="237" t="s">
        <v>895</v>
      </c>
      <c r="F149" s="238" t="s">
        <v>896</v>
      </c>
      <c r="G149" s="239" t="s">
        <v>205</v>
      </c>
      <c r="H149" s="240">
        <v>59.399999999999999</v>
      </c>
      <c r="I149" s="241"/>
      <c r="J149" s="242">
        <f>ROUND(I149*H149,2)</f>
        <v>0</v>
      </c>
      <c r="K149" s="238" t="s">
        <v>206</v>
      </c>
      <c r="L149" s="72"/>
      <c r="M149" s="243" t="s">
        <v>21</v>
      </c>
      <c r="N149" s="244" t="s">
        <v>45</v>
      </c>
      <c r="O149" s="47"/>
      <c r="P149" s="245">
        <f>O149*H149</f>
        <v>0</v>
      </c>
      <c r="Q149" s="245">
        <v>0</v>
      </c>
      <c r="R149" s="245">
        <f>Q149*H149</f>
        <v>0</v>
      </c>
      <c r="S149" s="245">
        <v>0</v>
      </c>
      <c r="T149" s="246">
        <f>S149*H149</f>
        <v>0</v>
      </c>
      <c r="AR149" s="24" t="s">
        <v>207</v>
      </c>
      <c r="AT149" s="24" t="s">
        <v>202</v>
      </c>
      <c r="AU149" s="24" t="s">
        <v>83</v>
      </c>
      <c r="AY149" s="24" t="s">
        <v>200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24" t="s">
        <v>81</v>
      </c>
      <c r="BK149" s="247">
        <f>ROUND(I149*H149,2)</f>
        <v>0</v>
      </c>
      <c r="BL149" s="24" t="s">
        <v>207</v>
      </c>
      <c r="BM149" s="24" t="s">
        <v>9</v>
      </c>
    </row>
    <row r="150" s="12" customFormat="1">
      <c r="B150" s="248"/>
      <c r="C150" s="249"/>
      <c r="D150" s="250" t="s">
        <v>235</v>
      </c>
      <c r="E150" s="251" t="s">
        <v>21</v>
      </c>
      <c r="F150" s="252" t="s">
        <v>897</v>
      </c>
      <c r="G150" s="249"/>
      <c r="H150" s="253">
        <v>59.399999999999999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AT150" s="259" t="s">
        <v>235</v>
      </c>
      <c r="AU150" s="259" t="s">
        <v>83</v>
      </c>
      <c r="AV150" s="12" t="s">
        <v>83</v>
      </c>
      <c r="AW150" s="12" t="s">
        <v>37</v>
      </c>
      <c r="AX150" s="12" t="s">
        <v>74</v>
      </c>
      <c r="AY150" s="259" t="s">
        <v>200</v>
      </c>
    </row>
    <row r="151" s="13" customFormat="1">
      <c r="B151" s="260"/>
      <c r="C151" s="261"/>
      <c r="D151" s="250" t="s">
        <v>235</v>
      </c>
      <c r="E151" s="262" t="s">
        <v>21</v>
      </c>
      <c r="F151" s="263" t="s">
        <v>255</v>
      </c>
      <c r="G151" s="261"/>
      <c r="H151" s="264">
        <v>59.399999999999999</v>
      </c>
      <c r="I151" s="265"/>
      <c r="J151" s="261"/>
      <c r="K151" s="261"/>
      <c r="L151" s="266"/>
      <c r="M151" s="267"/>
      <c r="N151" s="268"/>
      <c r="O151" s="268"/>
      <c r="P151" s="268"/>
      <c r="Q151" s="268"/>
      <c r="R151" s="268"/>
      <c r="S151" s="268"/>
      <c r="T151" s="269"/>
      <c r="AT151" s="270" t="s">
        <v>235</v>
      </c>
      <c r="AU151" s="270" t="s">
        <v>83</v>
      </c>
      <c r="AV151" s="13" t="s">
        <v>207</v>
      </c>
      <c r="AW151" s="13" t="s">
        <v>37</v>
      </c>
      <c r="AX151" s="13" t="s">
        <v>81</v>
      </c>
      <c r="AY151" s="270" t="s">
        <v>200</v>
      </c>
    </row>
    <row r="152" s="1" customFormat="1" ht="25.5" customHeight="1">
      <c r="B152" s="46"/>
      <c r="C152" s="236" t="s">
        <v>244</v>
      </c>
      <c r="D152" s="236" t="s">
        <v>202</v>
      </c>
      <c r="E152" s="237" t="s">
        <v>898</v>
      </c>
      <c r="F152" s="238" t="s">
        <v>899</v>
      </c>
      <c r="G152" s="239" t="s">
        <v>322</v>
      </c>
      <c r="H152" s="240">
        <v>74.667000000000002</v>
      </c>
      <c r="I152" s="241"/>
      <c r="J152" s="242">
        <f>ROUND(I152*H152,2)</f>
        <v>0</v>
      </c>
      <c r="K152" s="238" t="s">
        <v>206</v>
      </c>
      <c r="L152" s="72"/>
      <c r="M152" s="243" t="s">
        <v>21</v>
      </c>
      <c r="N152" s="244" t="s">
        <v>45</v>
      </c>
      <c r="O152" s="47"/>
      <c r="P152" s="245">
        <f>O152*H152</f>
        <v>0</v>
      </c>
      <c r="Q152" s="245">
        <v>0</v>
      </c>
      <c r="R152" s="245">
        <f>Q152*H152</f>
        <v>0</v>
      </c>
      <c r="S152" s="245">
        <v>0</v>
      </c>
      <c r="T152" s="246">
        <f>S152*H152</f>
        <v>0</v>
      </c>
      <c r="AR152" s="24" t="s">
        <v>207</v>
      </c>
      <c r="AT152" s="24" t="s">
        <v>202</v>
      </c>
      <c r="AU152" s="24" t="s">
        <v>83</v>
      </c>
      <c r="AY152" s="24" t="s">
        <v>200</v>
      </c>
      <c r="BE152" s="247">
        <f>IF(N152="základní",J152,0)</f>
        <v>0</v>
      </c>
      <c r="BF152" s="247">
        <f>IF(N152="snížená",J152,0)</f>
        <v>0</v>
      </c>
      <c r="BG152" s="247">
        <f>IF(N152="zákl. přenesená",J152,0)</f>
        <v>0</v>
      </c>
      <c r="BH152" s="247">
        <f>IF(N152="sníž. přenesená",J152,0)</f>
        <v>0</v>
      </c>
      <c r="BI152" s="247">
        <f>IF(N152="nulová",J152,0)</f>
        <v>0</v>
      </c>
      <c r="BJ152" s="24" t="s">
        <v>81</v>
      </c>
      <c r="BK152" s="247">
        <f>ROUND(I152*H152,2)</f>
        <v>0</v>
      </c>
      <c r="BL152" s="24" t="s">
        <v>207</v>
      </c>
      <c r="BM152" s="24" t="s">
        <v>244</v>
      </c>
    </row>
    <row r="153" s="12" customFormat="1">
      <c r="B153" s="248"/>
      <c r="C153" s="249"/>
      <c r="D153" s="250" t="s">
        <v>235</v>
      </c>
      <c r="E153" s="251" t="s">
        <v>21</v>
      </c>
      <c r="F153" s="252" t="s">
        <v>900</v>
      </c>
      <c r="G153" s="249"/>
      <c r="H153" s="253">
        <v>74.667000000000002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235</v>
      </c>
      <c r="AU153" s="259" t="s">
        <v>83</v>
      </c>
      <c r="AV153" s="12" t="s">
        <v>83</v>
      </c>
      <c r="AW153" s="12" t="s">
        <v>37</v>
      </c>
      <c r="AX153" s="12" t="s">
        <v>74</v>
      </c>
      <c r="AY153" s="259" t="s">
        <v>200</v>
      </c>
    </row>
    <row r="154" s="13" customFormat="1">
      <c r="B154" s="260"/>
      <c r="C154" s="261"/>
      <c r="D154" s="250" t="s">
        <v>235</v>
      </c>
      <c r="E154" s="262" t="s">
        <v>21</v>
      </c>
      <c r="F154" s="263" t="s">
        <v>255</v>
      </c>
      <c r="G154" s="261"/>
      <c r="H154" s="264">
        <v>74.667000000000002</v>
      </c>
      <c r="I154" s="265"/>
      <c r="J154" s="261"/>
      <c r="K154" s="261"/>
      <c r="L154" s="266"/>
      <c r="M154" s="267"/>
      <c r="N154" s="268"/>
      <c r="O154" s="268"/>
      <c r="P154" s="268"/>
      <c r="Q154" s="268"/>
      <c r="R154" s="268"/>
      <c r="S154" s="268"/>
      <c r="T154" s="269"/>
      <c r="AT154" s="270" t="s">
        <v>235</v>
      </c>
      <c r="AU154" s="270" t="s">
        <v>83</v>
      </c>
      <c r="AV154" s="13" t="s">
        <v>207</v>
      </c>
      <c r="AW154" s="13" t="s">
        <v>37</v>
      </c>
      <c r="AX154" s="13" t="s">
        <v>81</v>
      </c>
      <c r="AY154" s="270" t="s">
        <v>200</v>
      </c>
    </row>
    <row r="155" s="1" customFormat="1" ht="25.5" customHeight="1">
      <c r="B155" s="46"/>
      <c r="C155" s="236" t="s">
        <v>299</v>
      </c>
      <c r="D155" s="236" t="s">
        <v>202</v>
      </c>
      <c r="E155" s="237" t="s">
        <v>901</v>
      </c>
      <c r="F155" s="238" t="s">
        <v>902</v>
      </c>
      <c r="G155" s="239" t="s">
        <v>210</v>
      </c>
      <c r="H155" s="240">
        <v>0.33600000000000002</v>
      </c>
      <c r="I155" s="241"/>
      <c r="J155" s="242">
        <f>ROUND(I155*H155,2)</f>
        <v>0</v>
      </c>
      <c r="K155" s="238" t="s">
        <v>206</v>
      </c>
      <c r="L155" s="72"/>
      <c r="M155" s="243" t="s">
        <v>21</v>
      </c>
      <c r="N155" s="244" t="s">
        <v>45</v>
      </c>
      <c r="O155" s="47"/>
      <c r="P155" s="245">
        <f>O155*H155</f>
        <v>0</v>
      </c>
      <c r="Q155" s="245">
        <v>0</v>
      </c>
      <c r="R155" s="245">
        <f>Q155*H155</f>
        <v>0</v>
      </c>
      <c r="S155" s="245">
        <v>0</v>
      </c>
      <c r="T155" s="246">
        <f>S155*H155</f>
        <v>0</v>
      </c>
      <c r="AR155" s="24" t="s">
        <v>207</v>
      </c>
      <c r="AT155" s="24" t="s">
        <v>202</v>
      </c>
      <c r="AU155" s="24" t="s">
        <v>83</v>
      </c>
      <c r="AY155" s="24" t="s">
        <v>200</v>
      </c>
      <c r="BE155" s="247">
        <f>IF(N155="základní",J155,0)</f>
        <v>0</v>
      </c>
      <c r="BF155" s="247">
        <f>IF(N155="snížená",J155,0)</f>
        <v>0</v>
      </c>
      <c r="BG155" s="247">
        <f>IF(N155="zákl. přenesená",J155,0)</f>
        <v>0</v>
      </c>
      <c r="BH155" s="247">
        <f>IF(N155="sníž. přenesená",J155,0)</f>
        <v>0</v>
      </c>
      <c r="BI155" s="247">
        <f>IF(N155="nulová",J155,0)</f>
        <v>0</v>
      </c>
      <c r="BJ155" s="24" t="s">
        <v>81</v>
      </c>
      <c r="BK155" s="247">
        <f>ROUND(I155*H155,2)</f>
        <v>0</v>
      </c>
      <c r="BL155" s="24" t="s">
        <v>207</v>
      </c>
      <c r="BM155" s="24" t="s">
        <v>299</v>
      </c>
    </row>
    <row r="156" s="12" customFormat="1">
      <c r="B156" s="248"/>
      <c r="C156" s="249"/>
      <c r="D156" s="250" t="s">
        <v>235</v>
      </c>
      <c r="E156" s="251" t="s">
        <v>21</v>
      </c>
      <c r="F156" s="252" t="s">
        <v>903</v>
      </c>
      <c r="G156" s="249"/>
      <c r="H156" s="253">
        <v>0.33600000000000002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AT156" s="259" t="s">
        <v>235</v>
      </c>
      <c r="AU156" s="259" t="s">
        <v>83</v>
      </c>
      <c r="AV156" s="12" t="s">
        <v>83</v>
      </c>
      <c r="AW156" s="12" t="s">
        <v>37</v>
      </c>
      <c r="AX156" s="12" t="s">
        <v>74</v>
      </c>
      <c r="AY156" s="259" t="s">
        <v>200</v>
      </c>
    </row>
    <row r="157" s="13" customFormat="1">
      <c r="B157" s="260"/>
      <c r="C157" s="261"/>
      <c r="D157" s="250" t="s">
        <v>235</v>
      </c>
      <c r="E157" s="262" t="s">
        <v>21</v>
      </c>
      <c r="F157" s="263" t="s">
        <v>255</v>
      </c>
      <c r="G157" s="261"/>
      <c r="H157" s="264">
        <v>0.33600000000000002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AT157" s="270" t="s">
        <v>235</v>
      </c>
      <c r="AU157" s="270" t="s">
        <v>83</v>
      </c>
      <c r="AV157" s="13" t="s">
        <v>207</v>
      </c>
      <c r="AW157" s="13" t="s">
        <v>37</v>
      </c>
      <c r="AX157" s="13" t="s">
        <v>81</v>
      </c>
      <c r="AY157" s="270" t="s">
        <v>200</v>
      </c>
    </row>
    <row r="158" s="1" customFormat="1" ht="16.5" customHeight="1">
      <c r="B158" s="46"/>
      <c r="C158" s="236" t="s">
        <v>250</v>
      </c>
      <c r="D158" s="236" t="s">
        <v>202</v>
      </c>
      <c r="E158" s="237" t="s">
        <v>904</v>
      </c>
      <c r="F158" s="238" t="s">
        <v>905</v>
      </c>
      <c r="G158" s="239" t="s">
        <v>205</v>
      </c>
      <c r="H158" s="240">
        <v>5.6929999999999996</v>
      </c>
      <c r="I158" s="241"/>
      <c r="J158" s="242">
        <f>ROUND(I158*H158,2)</f>
        <v>0</v>
      </c>
      <c r="K158" s="238" t="s">
        <v>206</v>
      </c>
      <c r="L158" s="72"/>
      <c r="M158" s="243" t="s">
        <v>21</v>
      </c>
      <c r="N158" s="244" t="s">
        <v>45</v>
      </c>
      <c r="O158" s="47"/>
      <c r="P158" s="245">
        <f>O158*H158</f>
        <v>0</v>
      </c>
      <c r="Q158" s="245">
        <v>0</v>
      </c>
      <c r="R158" s="245">
        <f>Q158*H158</f>
        <v>0</v>
      </c>
      <c r="S158" s="245">
        <v>0</v>
      </c>
      <c r="T158" s="246">
        <f>S158*H158</f>
        <v>0</v>
      </c>
      <c r="AR158" s="24" t="s">
        <v>207</v>
      </c>
      <c r="AT158" s="24" t="s">
        <v>202</v>
      </c>
      <c r="AU158" s="24" t="s">
        <v>83</v>
      </c>
      <c r="AY158" s="24" t="s">
        <v>200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24" t="s">
        <v>81</v>
      </c>
      <c r="BK158" s="247">
        <f>ROUND(I158*H158,2)</f>
        <v>0</v>
      </c>
      <c r="BL158" s="24" t="s">
        <v>207</v>
      </c>
      <c r="BM158" s="24" t="s">
        <v>250</v>
      </c>
    </row>
    <row r="159" s="12" customFormat="1">
      <c r="B159" s="248"/>
      <c r="C159" s="249"/>
      <c r="D159" s="250" t="s">
        <v>235</v>
      </c>
      <c r="E159" s="251" t="s">
        <v>21</v>
      </c>
      <c r="F159" s="252" t="s">
        <v>906</v>
      </c>
      <c r="G159" s="249"/>
      <c r="H159" s="253">
        <v>5.6929999999999996</v>
      </c>
      <c r="I159" s="254"/>
      <c r="J159" s="249"/>
      <c r="K159" s="249"/>
      <c r="L159" s="255"/>
      <c r="M159" s="256"/>
      <c r="N159" s="257"/>
      <c r="O159" s="257"/>
      <c r="P159" s="257"/>
      <c r="Q159" s="257"/>
      <c r="R159" s="257"/>
      <c r="S159" s="257"/>
      <c r="T159" s="258"/>
      <c r="AT159" s="259" t="s">
        <v>235</v>
      </c>
      <c r="AU159" s="259" t="s">
        <v>83</v>
      </c>
      <c r="AV159" s="12" t="s">
        <v>83</v>
      </c>
      <c r="AW159" s="12" t="s">
        <v>37</v>
      </c>
      <c r="AX159" s="12" t="s">
        <v>74</v>
      </c>
      <c r="AY159" s="259" t="s">
        <v>200</v>
      </c>
    </row>
    <row r="160" s="13" customFormat="1">
      <c r="B160" s="260"/>
      <c r="C160" s="261"/>
      <c r="D160" s="250" t="s">
        <v>235</v>
      </c>
      <c r="E160" s="262" t="s">
        <v>21</v>
      </c>
      <c r="F160" s="263" t="s">
        <v>255</v>
      </c>
      <c r="G160" s="261"/>
      <c r="H160" s="264">
        <v>5.6929999999999996</v>
      </c>
      <c r="I160" s="265"/>
      <c r="J160" s="261"/>
      <c r="K160" s="261"/>
      <c r="L160" s="266"/>
      <c r="M160" s="267"/>
      <c r="N160" s="268"/>
      <c r="O160" s="268"/>
      <c r="P160" s="268"/>
      <c r="Q160" s="268"/>
      <c r="R160" s="268"/>
      <c r="S160" s="268"/>
      <c r="T160" s="269"/>
      <c r="AT160" s="270" t="s">
        <v>235</v>
      </c>
      <c r="AU160" s="270" t="s">
        <v>83</v>
      </c>
      <c r="AV160" s="13" t="s">
        <v>207</v>
      </c>
      <c r="AW160" s="13" t="s">
        <v>37</v>
      </c>
      <c r="AX160" s="13" t="s">
        <v>81</v>
      </c>
      <c r="AY160" s="270" t="s">
        <v>200</v>
      </c>
    </row>
    <row r="161" s="1" customFormat="1" ht="16.5" customHeight="1">
      <c r="B161" s="46"/>
      <c r="C161" s="236" t="s">
        <v>307</v>
      </c>
      <c r="D161" s="236" t="s">
        <v>202</v>
      </c>
      <c r="E161" s="237" t="s">
        <v>907</v>
      </c>
      <c r="F161" s="238" t="s">
        <v>908</v>
      </c>
      <c r="G161" s="239" t="s">
        <v>205</v>
      </c>
      <c r="H161" s="240">
        <v>3.6899999999999999</v>
      </c>
      <c r="I161" s="241"/>
      <c r="J161" s="242">
        <f>ROUND(I161*H161,2)</f>
        <v>0</v>
      </c>
      <c r="K161" s="238" t="s">
        <v>206</v>
      </c>
      <c r="L161" s="72"/>
      <c r="M161" s="243" t="s">
        <v>21</v>
      </c>
      <c r="N161" s="244" t="s">
        <v>45</v>
      </c>
      <c r="O161" s="47"/>
      <c r="P161" s="245">
        <f>O161*H161</f>
        <v>0</v>
      </c>
      <c r="Q161" s="245">
        <v>0</v>
      </c>
      <c r="R161" s="245">
        <f>Q161*H161</f>
        <v>0</v>
      </c>
      <c r="S161" s="245">
        <v>0</v>
      </c>
      <c r="T161" s="246">
        <f>S161*H161</f>
        <v>0</v>
      </c>
      <c r="AR161" s="24" t="s">
        <v>207</v>
      </c>
      <c r="AT161" s="24" t="s">
        <v>202</v>
      </c>
      <c r="AU161" s="24" t="s">
        <v>83</v>
      </c>
      <c r="AY161" s="24" t="s">
        <v>200</v>
      </c>
      <c r="BE161" s="247">
        <f>IF(N161="základní",J161,0)</f>
        <v>0</v>
      </c>
      <c r="BF161" s="247">
        <f>IF(N161="snížená",J161,0)</f>
        <v>0</v>
      </c>
      <c r="BG161" s="247">
        <f>IF(N161="zákl. přenesená",J161,0)</f>
        <v>0</v>
      </c>
      <c r="BH161" s="247">
        <f>IF(N161="sníž. přenesená",J161,0)</f>
        <v>0</v>
      </c>
      <c r="BI161" s="247">
        <f>IF(N161="nulová",J161,0)</f>
        <v>0</v>
      </c>
      <c r="BJ161" s="24" t="s">
        <v>81</v>
      </c>
      <c r="BK161" s="247">
        <f>ROUND(I161*H161,2)</f>
        <v>0</v>
      </c>
      <c r="BL161" s="24" t="s">
        <v>207</v>
      </c>
      <c r="BM161" s="24" t="s">
        <v>307</v>
      </c>
    </row>
    <row r="162" s="12" customFormat="1">
      <c r="B162" s="248"/>
      <c r="C162" s="249"/>
      <c r="D162" s="250" t="s">
        <v>235</v>
      </c>
      <c r="E162" s="251" t="s">
        <v>21</v>
      </c>
      <c r="F162" s="252" t="s">
        <v>909</v>
      </c>
      <c r="G162" s="249"/>
      <c r="H162" s="253">
        <v>3.6899999999999999</v>
      </c>
      <c r="I162" s="254"/>
      <c r="J162" s="249"/>
      <c r="K162" s="249"/>
      <c r="L162" s="255"/>
      <c r="M162" s="256"/>
      <c r="N162" s="257"/>
      <c r="O162" s="257"/>
      <c r="P162" s="257"/>
      <c r="Q162" s="257"/>
      <c r="R162" s="257"/>
      <c r="S162" s="257"/>
      <c r="T162" s="258"/>
      <c r="AT162" s="259" t="s">
        <v>235</v>
      </c>
      <c r="AU162" s="259" t="s">
        <v>83</v>
      </c>
      <c r="AV162" s="12" t="s">
        <v>83</v>
      </c>
      <c r="AW162" s="12" t="s">
        <v>37</v>
      </c>
      <c r="AX162" s="12" t="s">
        <v>74</v>
      </c>
      <c r="AY162" s="259" t="s">
        <v>200</v>
      </c>
    </row>
    <row r="163" s="13" customFormat="1">
      <c r="B163" s="260"/>
      <c r="C163" s="261"/>
      <c r="D163" s="250" t="s">
        <v>235</v>
      </c>
      <c r="E163" s="262" t="s">
        <v>21</v>
      </c>
      <c r="F163" s="263" t="s">
        <v>255</v>
      </c>
      <c r="G163" s="261"/>
      <c r="H163" s="264">
        <v>3.6899999999999999</v>
      </c>
      <c r="I163" s="265"/>
      <c r="J163" s="261"/>
      <c r="K163" s="261"/>
      <c r="L163" s="266"/>
      <c r="M163" s="267"/>
      <c r="N163" s="268"/>
      <c r="O163" s="268"/>
      <c r="P163" s="268"/>
      <c r="Q163" s="268"/>
      <c r="R163" s="268"/>
      <c r="S163" s="268"/>
      <c r="T163" s="269"/>
      <c r="AT163" s="270" t="s">
        <v>235</v>
      </c>
      <c r="AU163" s="270" t="s">
        <v>83</v>
      </c>
      <c r="AV163" s="13" t="s">
        <v>207</v>
      </c>
      <c r="AW163" s="13" t="s">
        <v>37</v>
      </c>
      <c r="AX163" s="13" t="s">
        <v>81</v>
      </c>
      <c r="AY163" s="270" t="s">
        <v>200</v>
      </c>
    </row>
    <row r="164" s="1" customFormat="1" ht="25.5" customHeight="1">
      <c r="B164" s="46"/>
      <c r="C164" s="236" t="s">
        <v>259</v>
      </c>
      <c r="D164" s="236" t="s">
        <v>202</v>
      </c>
      <c r="E164" s="237" t="s">
        <v>910</v>
      </c>
      <c r="F164" s="238" t="s">
        <v>911</v>
      </c>
      <c r="G164" s="239" t="s">
        <v>205</v>
      </c>
      <c r="H164" s="240">
        <v>141.02000000000001</v>
      </c>
      <c r="I164" s="241"/>
      <c r="J164" s="242">
        <f>ROUND(I164*H164,2)</f>
        <v>0</v>
      </c>
      <c r="K164" s="238" t="s">
        <v>206</v>
      </c>
      <c r="L164" s="72"/>
      <c r="M164" s="243" t="s">
        <v>21</v>
      </c>
      <c r="N164" s="244" t="s">
        <v>45</v>
      </c>
      <c r="O164" s="47"/>
      <c r="P164" s="245">
        <f>O164*H164</f>
        <v>0</v>
      </c>
      <c r="Q164" s="245">
        <v>0</v>
      </c>
      <c r="R164" s="245">
        <f>Q164*H164</f>
        <v>0</v>
      </c>
      <c r="S164" s="245">
        <v>0</v>
      </c>
      <c r="T164" s="246">
        <f>S164*H164</f>
        <v>0</v>
      </c>
      <c r="AR164" s="24" t="s">
        <v>207</v>
      </c>
      <c r="AT164" s="24" t="s">
        <v>202</v>
      </c>
      <c r="AU164" s="24" t="s">
        <v>83</v>
      </c>
      <c r="AY164" s="24" t="s">
        <v>200</v>
      </c>
      <c r="BE164" s="247">
        <f>IF(N164="základní",J164,0)</f>
        <v>0</v>
      </c>
      <c r="BF164" s="247">
        <f>IF(N164="snížená",J164,0)</f>
        <v>0</v>
      </c>
      <c r="BG164" s="247">
        <f>IF(N164="zákl. přenesená",J164,0)</f>
        <v>0</v>
      </c>
      <c r="BH164" s="247">
        <f>IF(N164="sníž. přenesená",J164,0)</f>
        <v>0</v>
      </c>
      <c r="BI164" s="247">
        <f>IF(N164="nulová",J164,0)</f>
        <v>0</v>
      </c>
      <c r="BJ164" s="24" t="s">
        <v>81</v>
      </c>
      <c r="BK164" s="247">
        <f>ROUND(I164*H164,2)</f>
        <v>0</v>
      </c>
      <c r="BL164" s="24" t="s">
        <v>207</v>
      </c>
      <c r="BM164" s="24" t="s">
        <v>259</v>
      </c>
    </row>
    <row r="165" s="12" customFormat="1">
      <c r="B165" s="248"/>
      <c r="C165" s="249"/>
      <c r="D165" s="250" t="s">
        <v>235</v>
      </c>
      <c r="E165" s="251" t="s">
        <v>21</v>
      </c>
      <c r="F165" s="252" t="s">
        <v>912</v>
      </c>
      <c r="G165" s="249"/>
      <c r="H165" s="253">
        <v>117.59999999999999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AT165" s="259" t="s">
        <v>235</v>
      </c>
      <c r="AU165" s="259" t="s">
        <v>83</v>
      </c>
      <c r="AV165" s="12" t="s">
        <v>83</v>
      </c>
      <c r="AW165" s="12" t="s">
        <v>37</v>
      </c>
      <c r="AX165" s="12" t="s">
        <v>74</v>
      </c>
      <c r="AY165" s="259" t="s">
        <v>200</v>
      </c>
    </row>
    <row r="166" s="12" customFormat="1">
      <c r="B166" s="248"/>
      <c r="C166" s="249"/>
      <c r="D166" s="250" t="s">
        <v>235</v>
      </c>
      <c r="E166" s="251" t="s">
        <v>21</v>
      </c>
      <c r="F166" s="252" t="s">
        <v>913</v>
      </c>
      <c r="G166" s="249"/>
      <c r="H166" s="253">
        <v>-4.2000000000000002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AT166" s="259" t="s">
        <v>235</v>
      </c>
      <c r="AU166" s="259" t="s">
        <v>83</v>
      </c>
      <c r="AV166" s="12" t="s">
        <v>83</v>
      </c>
      <c r="AW166" s="12" t="s">
        <v>37</v>
      </c>
      <c r="AX166" s="12" t="s">
        <v>74</v>
      </c>
      <c r="AY166" s="259" t="s">
        <v>200</v>
      </c>
    </row>
    <row r="167" s="12" customFormat="1">
      <c r="B167" s="248"/>
      <c r="C167" s="249"/>
      <c r="D167" s="250" t="s">
        <v>235</v>
      </c>
      <c r="E167" s="251" t="s">
        <v>21</v>
      </c>
      <c r="F167" s="252" t="s">
        <v>914</v>
      </c>
      <c r="G167" s="249"/>
      <c r="H167" s="253">
        <v>-5.0599999999999996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AT167" s="259" t="s">
        <v>235</v>
      </c>
      <c r="AU167" s="259" t="s">
        <v>83</v>
      </c>
      <c r="AV167" s="12" t="s">
        <v>83</v>
      </c>
      <c r="AW167" s="12" t="s">
        <v>37</v>
      </c>
      <c r="AX167" s="12" t="s">
        <v>74</v>
      </c>
      <c r="AY167" s="259" t="s">
        <v>200</v>
      </c>
    </row>
    <row r="168" s="14" customFormat="1">
      <c r="B168" s="287"/>
      <c r="C168" s="288"/>
      <c r="D168" s="250" t="s">
        <v>235</v>
      </c>
      <c r="E168" s="289" t="s">
        <v>21</v>
      </c>
      <c r="F168" s="290" t="s">
        <v>915</v>
      </c>
      <c r="G168" s="288"/>
      <c r="H168" s="291">
        <v>108.34</v>
      </c>
      <c r="I168" s="292"/>
      <c r="J168" s="288"/>
      <c r="K168" s="288"/>
      <c r="L168" s="293"/>
      <c r="M168" s="294"/>
      <c r="N168" s="295"/>
      <c r="O168" s="295"/>
      <c r="P168" s="295"/>
      <c r="Q168" s="295"/>
      <c r="R168" s="295"/>
      <c r="S168" s="295"/>
      <c r="T168" s="296"/>
      <c r="AT168" s="297" t="s">
        <v>235</v>
      </c>
      <c r="AU168" s="297" t="s">
        <v>83</v>
      </c>
      <c r="AV168" s="14" t="s">
        <v>94</v>
      </c>
      <c r="AW168" s="14" t="s">
        <v>37</v>
      </c>
      <c r="AX168" s="14" t="s">
        <v>74</v>
      </c>
      <c r="AY168" s="297" t="s">
        <v>200</v>
      </c>
    </row>
    <row r="169" s="12" customFormat="1">
      <c r="B169" s="248"/>
      <c r="C169" s="249"/>
      <c r="D169" s="250" t="s">
        <v>235</v>
      </c>
      <c r="E169" s="251" t="s">
        <v>21</v>
      </c>
      <c r="F169" s="252" t="s">
        <v>916</v>
      </c>
      <c r="G169" s="249"/>
      <c r="H169" s="253">
        <v>2.1699999999999999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AT169" s="259" t="s">
        <v>235</v>
      </c>
      <c r="AU169" s="259" t="s">
        <v>83</v>
      </c>
      <c r="AV169" s="12" t="s">
        <v>83</v>
      </c>
      <c r="AW169" s="12" t="s">
        <v>37</v>
      </c>
      <c r="AX169" s="12" t="s">
        <v>74</v>
      </c>
      <c r="AY169" s="259" t="s">
        <v>200</v>
      </c>
    </row>
    <row r="170" s="12" customFormat="1">
      <c r="B170" s="248"/>
      <c r="C170" s="249"/>
      <c r="D170" s="250" t="s">
        <v>235</v>
      </c>
      <c r="E170" s="251" t="s">
        <v>21</v>
      </c>
      <c r="F170" s="252" t="s">
        <v>917</v>
      </c>
      <c r="G170" s="249"/>
      <c r="H170" s="253">
        <v>3.1000000000000001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AT170" s="259" t="s">
        <v>235</v>
      </c>
      <c r="AU170" s="259" t="s">
        <v>83</v>
      </c>
      <c r="AV170" s="12" t="s">
        <v>83</v>
      </c>
      <c r="AW170" s="12" t="s">
        <v>37</v>
      </c>
      <c r="AX170" s="12" t="s">
        <v>74</v>
      </c>
      <c r="AY170" s="259" t="s">
        <v>200</v>
      </c>
    </row>
    <row r="171" s="12" customFormat="1">
      <c r="B171" s="248"/>
      <c r="C171" s="249"/>
      <c r="D171" s="250" t="s">
        <v>235</v>
      </c>
      <c r="E171" s="251" t="s">
        <v>21</v>
      </c>
      <c r="F171" s="252" t="s">
        <v>918</v>
      </c>
      <c r="G171" s="249"/>
      <c r="H171" s="253">
        <v>19.079999999999998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AT171" s="259" t="s">
        <v>235</v>
      </c>
      <c r="AU171" s="259" t="s">
        <v>83</v>
      </c>
      <c r="AV171" s="12" t="s">
        <v>83</v>
      </c>
      <c r="AW171" s="12" t="s">
        <v>37</v>
      </c>
      <c r="AX171" s="12" t="s">
        <v>74</v>
      </c>
      <c r="AY171" s="259" t="s">
        <v>200</v>
      </c>
    </row>
    <row r="172" s="12" customFormat="1">
      <c r="B172" s="248"/>
      <c r="C172" s="249"/>
      <c r="D172" s="250" t="s">
        <v>235</v>
      </c>
      <c r="E172" s="251" t="s">
        <v>21</v>
      </c>
      <c r="F172" s="252" t="s">
        <v>919</v>
      </c>
      <c r="G172" s="249"/>
      <c r="H172" s="253">
        <v>4.5049999999999999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235</v>
      </c>
      <c r="AU172" s="259" t="s">
        <v>83</v>
      </c>
      <c r="AV172" s="12" t="s">
        <v>83</v>
      </c>
      <c r="AW172" s="12" t="s">
        <v>37</v>
      </c>
      <c r="AX172" s="12" t="s">
        <v>74</v>
      </c>
      <c r="AY172" s="259" t="s">
        <v>200</v>
      </c>
    </row>
    <row r="173" s="12" customFormat="1">
      <c r="B173" s="248"/>
      <c r="C173" s="249"/>
      <c r="D173" s="250" t="s">
        <v>235</v>
      </c>
      <c r="E173" s="251" t="s">
        <v>21</v>
      </c>
      <c r="F173" s="252" t="s">
        <v>920</v>
      </c>
      <c r="G173" s="249"/>
      <c r="H173" s="253">
        <v>-0.29999999999999999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235</v>
      </c>
      <c r="AU173" s="259" t="s">
        <v>83</v>
      </c>
      <c r="AV173" s="12" t="s">
        <v>83</v>
      </c>
      <c r="AW173" s="12" t="s">
        <v>37</v>
      </c>
      <c r="AX173" s="12" t="s">
        <v>74</v>
      </c>
      <c r="AY173" s="259" t="s">
        <v>200</v>
      </c>
    </row>
    <row r="174" s="14" customFormat="1">
      <c r="B174" s="287"/>
      <c r="C174" s="288"/>
      <c r="D174" s="250" t="s">
        <v>235</v>
      </c>
      <c r="E174" s="289" t="s">
        <v>21</v>
      </c>
      <c r="F174" s="290" t="s">
        <v>921</v>
      </c>
      <c r="G174" s="288"/>
      <c r="H174" s="291">
        <v>28.555</v>
      </c>
      <c r="I174" s="292"/>
      <c r="J174" s="288"/>
      <c r="K174" s="288"/>
      <c r="L174" s="293"/>
      <c r="M174" s="294"/>
      <c r="N174" s="295"/>
      <c r="O174" s="295"/>
      <c r="P174" s="295"/>
      <c r="Q174" s="295"/>
      <c r="R174" s="295"/>
      <c r="S174" s="295"/>
      <c r="T174" s="296"/>
      <c r="AT174" s="297" t="s">
        <v>235</v>
      </c>
      <c r="AU174" s="297" t="s">
        <v>83</v>
      </c>
      <c r="AV174" s="14" t="s">
        <v>94</v>
      </c>
      <c r="AW174" s="14" t="s">
        <v>37</v>
      </c>
      <c r="AX174" s="14" t="s">
        <v>74</v>
      </c>
      <c r="AY174" s="297" t="s">
        <v>200</v>
      </c>
    </row>
    <row r="175" s="12" customFormat="1">
      <c r="B175" s="248"/>
      <c r="C175" s="249"/>
      <c r="D175" s="250" t="s">
        <v>235</v>
      </c>
      <c r="E175" s="251" t="s">
        <v>21</v>
      </c>
      <c r="F175" s="252" t="s">
        <v>922</v>
      </c>
      <c r="G175" s="249"/>
      <c r="H175" s="253">
        <v>2.5649999999999999</v>
      </c>
      <c r="I175" s="254"/>
      <c r="J175" s="249"/>
      <c r="K175" s="249"/>
      <c r="L175" s="255"/>
      <c r="M175" s="256"/>
      <c r="N175" s="257"/>
      <c r="O175" s="257"/>
      <c r="P175" s="257"/>
      <c r="Q175" s="257"/>
      <c r="R175" s="257"/>
      <c r="S175" s="257"/>
      <c r="T175" s="258"/>
      <c r="AT175" s="259" t="s">
        <v>235</v>
      </c>
      <c r="AU175" s="259" t="s">
        <v>83</v>
      </c>
      <c r="AV175" s="12" t="s">
        <v>83</v>
      </c>
      <c r="AW175" s="12" t="s">
        <v>37</v>
      </c>
      <c r="AX175" s="12" t="s">
        <v>74</v>
      </c>
      <c r="AY175" s="259" t="s">
        <v>200</v>
      </c>
    </row>
    <row r="176" s="12" customFormat="1">
      <c r="B176" s="248"/>
      <c r="C176" s="249"/>
      <c r="D176" s="250" t="s">
        <v>235</v>
      </c>
      <c r="E176" s="251" t="s">
        <v>21</v>
      </c>
      <c r="F176" s="252" t="s">
        <v>923</v>
      </c>
      <c r="G176" s="249"/>
      <c r="H176" s="253">
        <v>1.5600000000000001</v>
      </c>
      <c r="I176" s="254"/>
      <c r="J176" s="249"/>
      <c r="K176" s="249"/>
      <c r="L176" s="255"/>
      <c r="M176" s="256"/>
      <c r="N176" s="257"/>
      <c r="O176" s="257"/>
      <c r="P176" s="257"/>
      <c r="Q176" s="257"/>
      <c r="R176" s="257"/>
      <c r="S176" s="257"/>
      <c r="T176" s="258"/>
      <c r="AT176" s="259" t="s">
        <v>235</v>
      </c>
      <c r="AU176" s="259" t="s">
        <v>83</v>
      </c>
      <c r="AV176" s="12" t="s">
        <v>83</v>
      </c>
      <c r="AW176" s="12" t="s">
        <v>37</v>
      </c>
      <c r="AX176" s="12" t="s">
        <v>74</v>
      </c>
      <c r="AY176" s="259" t="s">
        <v>200</v>
      </c>
    </row>
    <row r="177" s="14" customFormat="1">
      <c r="B177" s="287"/>
      <c r="C177" s="288"/>
      <c r="D177" s="250" t="s">
        <v>235</v>
      </c>
      <c r="E177" s="289" t="s">
        <v>21</v>
      </c>
      <c r="F177" s="290" t="s">
        <v>924</v>
      </c>
      <c r="G177" s="288"/>
      <c r="H177" s="291">
        <v>4.125</v>
      </c>
      <c r="I177" s="292"/>
      <c r="J177" s="288"/>
      <c r="K177" s="288"/>
      <c r="L177" s="293"/>
      <c r="M177" s="294"/>
      <c r="N177" s="295"/>
      <c r="O177" s="295"/>
      <c r="P177" s="295"/>
      <c r="Q177" s="295"/>
      <c r="R177" s="295"/>
      <c r="S177" s="295"/>
      <c r="T177" s="296"/>
      <c r="AT177" s="297" t="s">
        <v>235</v>
      </c>
      <c r="AU177" s="297" t="s">
        <v>83</v>
      </c>
      <c r="AV177" s="14" t="s">
        <v>94</v>
      </c>
      <c r="AW177" s="14" t="s">
        <v>37</v>
      </c>
      <c r="AX177" s="14" t="s">
        <v>74</v>
      </c>
      <c r="AY177" s="297" t="s">
        <v>200</v>
      </c>
    </row>
    <row r="178" s="13" customFormat="1">
      <c r="B178" s="260"/>
      <c r="C178" s="261"/>
      <c r="D178" s="250" t="s">
        <v>235</v>
      </c>
      <c r="E178" s="262" t="s">
        <v>21</v>
      </c>
      <c r="F178" s="263" t="s">
        <v>255</v>
      </c>
      <c r="G178" s="261"/>
      <c r="H178" s="264">
        <v>141.02000000000001</v>
      </c>
      <c r="I178" s="265"/>
      <c r="J178" s="261"/>
      <c r="K178" s="261"/>
      <c r="L178" s="266"/>
      <c r="M178" s="267"/>
      <c r="N178" s="268"/>
      <c r="O178" s="268"/>
      <c r="P178" s="268"/>
      <c r="Q178" s="268"/>
      <c r="R178" s="268"/>
      <c r="S178" s="268"/>
      <c r="T178" s="269"/>
      <c r="AT178" s="270" t="s">
        <v>235</v>
      </c>
      <c r="AU178" s="270" t="s">
        <v>83</v>
      </c>
      <c r="AV178" s="13" t="s">
        <v>207</v>
      </c>
      <c r="AW178" s="13" t="s">
        <v>37</v>
      </c>
      <c r="AX178" s="13" t="s">
        <v>81</v>
      </c>
      <c r="AY178" s="270" t="s">
        <v>200</v>
      </c>
    </row>
    <row r="179" s="11" customFormat="1" ht="29.88" customHeight="1">
      <c r="B179" s="220"/>
      <c r="C179" s="221"/>
      <c r="D179" s="222" t="s">
        <v>73</v>
      </c>
      <c r="E179" s="234" t="s">
        <v>394</v>
      </c>
      <c r="F179" s="234" t="s">
        <v>395</v>
      </c>
      <c r="G179" s="221"/>
      <c r="H179" s="221"/>
      <c r="I179" s="224"/>
      <c r="J179" s="235">
        <f>BK179</f>
        <v>0</v>
      </c>
      <c r="K179" s="221"/>
      <c r="L179" s="226"/>
      <c r="M179" s="227"/>
      <c r="N179" s="228"/>
      <c r="O179" s="228"/>
      <c r="P179" s="229">
        <f>SUM(P180:P185)</f>
        <v>0</v>
      </c>
      <c r="Q179" s="228"/>
      <c r="R179" s="229">
        <f>SUM(R180:R185)</f>
        <v>0</v>
      </c>
      <c r="S179" s="228"/>
      <c r="T179" s="230">
        <f>SUM(T180:T185)</f>
        <v>0</v>
      </c>
      <c r="AR179" s="231" t="s">
        <v>81</v>
      </c>
      <c r="AT179" s="232" t="s">
        <v>73</v>
      </c>
      <c r="AU179" s="232" t="s">
        <v>81</v>
      </c>
      <c r="AY179" s="231" t="s">
        <v>200</v>
      </c>
      <c r="BK179" s="233">
        <f>SUM(BK180:BK185)</f>
        <v>0</v>
      </c>
    </row>
    <row r="180" s="1" customFormat="1" ht="25.5" customHeight="1">
      <c r="B180" s="46"/>
      <c r="C180" s="236" t="s">
        <v>312</v>
      </c>
      <c r="D180" s="236" t="s">
        <v>202</v>
      </c>
      <c r="E180" s="237" t="s">
        <v>925</v>
      </c>
      <c r="F180" s="238" t="s">
        <v>926</v>
      </c>
      <c r="G180" s="239" t="s">
        <v>274</v>
      </c>
      <c r="H180" s="240">
        <v>3.8300000000000001</v>
      </c>
      <c r="I180" s="241"/>
      <c r="J180" s="242">
        <f>ROUND(I180*H180,2)</f>
        <v>0</v>
      </c>
      <c r="K180" s="238" t="s">
        <v>206</v>
      </c>
      <c r="L180" s="72"/>
      <c r="M180" s="243" t="s">
        <v>21</v>
      </c>
      <c r="N180" s="244" t="s">
        <v>45</v>
      </c>
      <c r="O180" s="47"/>
      <c r="P180" s="245">
        <f>O180*H180</f>
        <v>0</v>
      </c>
      <c r="Q180" s="245">
        <v>0</v>
      </c>
      <c r="R180" s="245">
        <f>Q180*H180</f>
        <v>0</v>
      </c>
      <c r="S180" s="245">
        <v>0</v>
      </c>
      <c r="T180" s="246">
        <f>S180*H180</f>
        <v>0</v>
      </c>
      <c r="AR180" s="24" t="s">
        <v>207</v>
      </c>
      <c r="AT180" s="24" t="s">
        <v>202</v>
      </c>
      <c r="AU180" s="24" t="s">
        <v>83</v>
      </c>
      <c r="AY180" s="24" t="s">
        <v>200</v>
      </c>
      <c r="BE180" s="247">
        <f>IF(N180="základní",J180,0)</f>
        <v>0</v>
      </c>
      <c r="BF180" s="247">
        <f>IF(N180="snížená",J180,0)</f>
        <v>0</v>
      </c>
      <c r="BG180" s="247">
        <f>IF(N180="zákl. přenesená",J180,0)</f>
        <v>0</v>
      </c>
      <c r="BH180" s="247">
        <f>IF(N180="sníž. přenesená",J180,0)</f>
        <v>0</v>
      </c>
      <c r="BI180" s="247">
        <f>IF(N180="nulová",J180,0)</f>
        <v>0</v>
      </c>
      <c r="BJ180" s="24" t="s">
        <v>81</v>
      </c>
      <c r="BK180" s="247">
        <f>ROUND(I180*H180,2)</f>
        <v>0</v>
      </c>
      <c r="BL180" s="24" t="s">
        <v>207</v>
      </c>
      <c r="BM180" s="24" t="s">
        <v>312</v>
      </c>
    </row>
    <row r="181" s="1" customFormat="1" ht="25.5" customHeight="1">
      <c r="B181" s="46"/>
      <c r="C181" s="236" t="s">
        <v>263</v>
      </c>
      <c r="D181" s="236" t="s">
        <v>202</v>
      </c>
      <c r="E181" s="237" t="s">
        <v>927</v>
      </c>
      <c r="F181" s="238" t="s">
        <v>928</v>
      </c>
      <c r="G181" s="239" t="s">
        <v>274</v>
      </c>
      <c r="H181" s="240">
        <v>37.740000000000002</v>
      </c>
      <c r="I181" s="241"/>
      <c r="J181" s="242">
        <f>ROUND(I181*H181,2)</f>
        <v>0</v>
      </c>
      <c r="K181" s="238" t="s">
        <v>206</v>
      </c>
      <c r="L181" s="72"/>
      <c r="M181" s="243" t="s">
        <v>21</v>
      </c>
      <c r="N181" s="244" t="s">
        <v>45</v>
      </c>
      <c r="O181" s="47"/>
      <c r="P181" s="245">
        <f>O181*H181</f>
        <v>0</v>
      </c>
      <c r="Q181" s="245">
        <v>0</v>
      </c>
      <c r="R181" s="245">
        <f>Q181*H181</f>
        <v>0</v>
      </c>
      <c r="S181" s="245">
        <v>0</v>
      </c>
      <c r="T181" s="246">
        <f>S181*H181</f>
        <v>0</v>
      </c>
      <c r="AR181" s="24" t="s">
        <v>207</v>
      </c>
      <c r="AT181" s="24" t="s">
        <v>202</v>
      </c>
      <c r="AU181" s="24" t="s">
        <v>83</v>
      </c>
      <c r="AY181" s="24" t="s">
        <v>200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24" t="s">
        <v>81</v>
      </c>
      <c r="BK181" s="247">
        <f>ROUND(I181*H181,2)</f>
        <v>0</v>
      </c>
      <c r="BL181" s="24" t="s">
        <v>207</v>
      </c>
      <c r="BM181" s="24" t="s">
        <v>263</v>
      </c>
    </row>
    <row r="182" s="12" customFormat="1">
      <c r="B182" s="248"/>
      <c r="C182" s="249"/>
      <c r="D182" s="250" t="s">
        <v>235</v>
      </c>
      <c r="E182" s="251" t="s">
        <v>21</v>
      </c>
      <c r="F182" s="252" t="s">
        <v>929</v>
      </c>
      <c r="G182" s="249"/>
      <c r="H182" s="253">
        <v>37.740000000000002</v>
      </c>
      <c r="I182" s="254"/>
      <c r="J182" s="249"/>
      <c r="K182" s="249"/>
      <c r="L182" s="255"/>
      <c r="M182" s="256"/>
      <c r="N182" s="257"/>
      <c r="O182" s="257"/>
      <c r="P182" s="257"/>
      <c r="Q182" s="257"/>
      <c r="R182" s="257"/>
      <c r="S182" s="257"/>
      <c r="T182" s="258"/>
      <c r="AT182" s="259" t="s">
        <v>235</v>
      </c>
      <c r="AU182" s="259" t="s">
        <v>83</v>
      </c>
      <c r="AV182" s="12" t="s">
        <v>83</v>
      </c>
      <c r="AW182" s="12" t="s">
        <v>37</v>
      </c>
      <c r="AX182" s="12" t="s">
        <v>74</v>
      </c>
      <c r="AY182" s="259" t="s">
        <v>200</v>
      </c>
    </row>
    <row r="183" s="13" customFormat="1">
      <c r="B183" s="260"/>
      <c r="C183" s="261"/>
      <c r="D183" s="250" t="s">
        <v>235</v>
      </c>
      <c r="E183" s="262" t="s">
        <v>21</v>
      </c>
      <c r="F183" s="263" t="s">
        <v>255</v>
      </c>
      <c r="G183" s="261"/>
      <c r="H183" s="264">
        <v>37.740000000000002</v>
      </c>
      <c r="I183" s="265"/>
      <c r="J183" s="261"/>
      <c r="K183" s="261"/>
      <c r="L183" s="266"/>
      <c r="M183" s="267"/>
      <c r="N183" s="268"/>
      <c r="O183" s="268"/>
      <c r="P183" s="268"/>
      <c r="Q183" s="268"/>
      <c r="R183" s="268"/>
      <c r="S183" s="268"/>
      <c r="T183" s="269"/>
      <c r="AT183" s="270" t="s">
        <v>235</v>
      </c>
      <c r="AU183" s="270" t="s">
        <v>83</v>
      </c>
      <c r="AV183" s="13" t="s">
        <v>207</v>
      </c>
      <c r="AW183" s="13" t="s">
        <v>37</v>
      </c>
      <c r="AX183" s="13" t="s">
        <v>81</v>
      </c>
      <c r="AY183" s="270" t="s">
        <v>200</v>
      </c>
    </row>
    <row r="184" s="1" customFormat="1" ht="25.5" customHeight="1">
      <c r="B184" s="46"/>
      <c r="C184" s="236" t="s">
        <v>319</v>
      </c>
      <c r="D184" s="236" t="s">
        <v>202</v>
      </c>
      <c r="E184" s="237" t="s">
        <v>930</v>
      </c>
      <c r="F184" s="238" t="s">
        <v>931</v>
      </c>
      <c r="G184" s="239" t="s">
        <v>274</v>
      </c>
      <c r="H184" s="240">
        <v>3.8300000000000001</v>
      </c>
      <c r="I184" s="241"/>
      <c r="J184" s="242">
        <f>ROUND(I184*H184,2)</f>
        <v>0</v>
      </c>
      <c r="K184" s="238" t="s">
        <v>206</v>
      </c>
      <c r="L184" s="72"/>
      <c r="M184" s="243" t="s">
        <v>21</v>
      </c>
      <c r="N184" s="244" t="s">
        <v>45</v>
      </c>
      <c r="O184" s="47"/>
      <c r="P184" s="245">
        <f>O184*H184</f>
        <v>0</v>
      </c>
      <c r="Q184" s="245">
        <v>0</v>
      </c>
      <c r="R184" s="245">
        <f>Q184*H184</f>
        <v>0</v>
      </c>
      <c r="S184" s="245">
        <v>0</v>
      </c>
      <c r="T184" s="246">
        <f>S184*H184</f>
        <v>0</v>
      </c>
      <c r="AR184" s="24" t="s">
        <v>207</v>
      </c>
      <c r="AT184" s="24" t="s">
        <v>202</v>
      </c>
      <c r="AU184" s="24" t="s">
        <v>83</v>
      </c>
      <c r="AY184" s="24" t="s">
        <v>200</v>
      </c>
      <c r="BE184" s="247">
        <f>IF(N184="základní",J184,0)</f>
        <v>0</v>
      </c>
      <c r="BF184" s="247">
        <f>IF(N184="snížená",J184,0)</f>
        <v>0</v>
      </c>
      <c r="BG184" s="247">
        <f>IF(N184="zákl. přenesená",J184,0)</f>
        <v>0</v>
      </c>
      <c r="BH184" s="247">
        <f>IF(N184="sníž. přenesená",J184,0)</f>
        <v>0</v>
      </c>
      <c r="BI184" s="247">
        <f>IF(N184="nulová",J184,0)</f>
        <v>0</v>
      </c>
      <c r="BJ184" s="24" t="s">
        <v>81</v>
      </c>
      <c r="BK184" s="247">
        <f>ROUND(I184*H184,2)</f>
        <v>0</v>
      </c>
      <c r="BL184" s="24" t="s">
        <v>207</v>
      </c>
      <c r="BM184" s="24" t="s">
        <v>319</v>
      </c>
    </row>
    <row r="185" s="1" customFormat="1" ht="16.5" customHeight="1">
      <c r="B185" s="46"/>
      <c r="C185" s="236" t="s">
        <v>267</v>
      </c>
      <c r="D185" s="236" t="s">
        <v>202</v>
      </c>
      <c r="E185" s="237" t="s">
        <v>932</v>
      </c>
      <c r="F185" s="238" t="s">
        <v>933</v>
      </c>
      <c r="G185" s="239" t="s">
        <v>274</v>
      </c>
      <c r="H185" s="240">
        <v>3.8300000000000001</v>
      </c>
      <c r="I185" s="241"/>
      <c r="J185" s="242">
        <f>ROUND(I185*H185,2)</f>
        <v>0</v>
      </c>
      <c r="K185" s="238" t="s">
        <v>206</v>
      </c>
      <c r="L185" s="72"/>
      <c r="M185" s="243" t="s">
        <v>21</v>
      </c>
      <c r="N185" s="244" t="s">
        <v>45</v>
      </c>
      <c r="O185" s="47"/>
      <c r="P185" s="245">
        <f>O185*H185</f>
        <v>0</v>
      </c>
      <c r="Q185" s="245">
        <v>0</v>
      </c>
      <c r="R185" s="245">
        <f>Q185*H185</f>
        <v>0</v>
      </c>
      <c r="S185" s="245">
        <v>0</v>
      </c>
      <c r="T185" s="246">
        <f>S185*H185</f>
        <v>0</v>
      </c>
      <c r="AR185" s="24" t="s">
        <v>207</v>
      </c>
      <c r="AT185" s="24" t="s">
        <v>202</v>
      </c>
      <c r="AU185" s="24" t="s">
        <v>83</v>
      </c>
      <c r="AY185" s="24" t="s">
        <v>200</v>
      </c>
      <c r="BE185" s="247">
        <f>IF(N185="základní",J185,0)</f>
        <v>0</v>
      </c>
      <c r="BF185" s="247">
        <f>IF(N185="snížená",J185,0)</f>
        <v>0</v>
      </c>
      <c r="BG185" s="247">
        <f>IF(N185="zákl. přenesená",J185,0)</f>
        <v>0</v>
      </c>
      <c r="BH185" s="247">
        <f>IF(N185="sníž. přenesená",J185,0)</f>
        <v>0</v>
      </c>
      <c r="BI185" s="247">
        <f>IF(N185="nulová",J185,0)</f>
        <v>0</v>
      </c>
      <c r="BJ185" s="24" t="s">
        <v>81</v>
      </c>
      <c r="BK185" s="247">
        <f>ROUND(I185*H185,2)</f>
        <v>0</v>
      </c>
      <c r="BL185" s="24" t="s">
        <v>207</v>
      </c>
      <c r="BM185" s="24" t="s">
        <v>267</v>
      </c>
    </row>
    <row r="186" s="11" customFormat="1" ht="29.88" customHeight="1">
      <c r="B186" s="220"/>
      <c r="C186" s="221"/>
      <c r="D186" s="222" t="s">
        <v>73</v>
      </c>
      <c r="E186" s="234" t="s">
        <v>934</v>
      </c>
      <c r="F186" s="234" t="s">
        <v>935</v>
      </c>
      <c r="G186" s="221"/>
      <c r="H186" s="221"/>
      <c r="I186" s="224"/>
      <c r="J186" s="235">
        <f>BK186</f>
        <v>0</v>
      </c>
      <c r="K186" s="221"/>
      <c r="L186" s="226"/>
      <c r="M186" s="227"/>
      <c r="N186" s="228"/>
      <c r="O186" s="228"/>
      <c r="P186" s="229">
        <f>P187</f>
        <v>0</v>
      </c>
      <c r="Q186" s="228"/>
      <c r="R186" s="229">
        <f>R187</f>
        <v>0</v>
      </c>
      <c r="S186" s="228"/>
      <c r="T186" s="230">
        <f>T187</f>
        <v>0</v>
      </c>
      <c r="AR186" s="231" t="s">
        <v>81</v>
      </c>
      <c r="AT186" s="232" t="s">
        <v>73</v>
      </c>
      <c r="AU186" s="232" t="s">
        <v>81</v>
      </c>
      <c r="AY186" s="231" t="s">
        <v>200</v>
      </c>
      <c r="BK186" s="233">
        <f>BK187</f>
        <v>0</v>
      </c>
    </row>
    <row r="187" s="1" customFormat="1" ht="16.5" customHeight="1">
      <c r="B187" s="46"/>
      <c r="C187" s="236" t="s">
        <v>328</v>
      </c>
      <c r="D187" s="236" t="s">
        <v>202</v>
      </c>
      <c r="E187" s="237" t="s">
        <v>936</v>
      </c>
      <c r="F187" s="238" t="s">
        <v>937</v>
      </c>
      <c r="G187" s="239" t="s">
        <v>274</v>
      </c>
      <c r="H187" s="240">
        <v>5.1150000000000002</v>
      </c>
      <c r="I187" s="241"/>
      <c r="J187" s="242">
        <f>ROUND(I187*H187,2)</f>
        <v>0</v>
      </c>
      <c r="K187" s="238" t="s">
        <v>206</v>
      </c>
      <c r="L187" s="72"/>
      <c r="M187" s="243" t="s">
        <v>21</v>
      </c>
      <c r="N187" s="244" t="s">
        <v>45</v>
      </c>
      <c r="O187" s="47"/>
      <c r="P187" s="245">
        <f>O187*H187</f>
        <v>0</v>
      </c>
      <c r="Q187" s="245">
        <v>0</v>
      </c>
      <c r="R187" s="245">
        <f>Q187*H187</f>
        <v>0</v>
      </c>
      <c r="S187" s="245">
        <v>0</v>
      </c>
      <c r="T187" s="246">
        <f>S187*H187</f>
        <v>0</v>
      </c>
      <c r="AR187" s="24" t="s">
        <v>207</v>
      </c>
      <c r="AT187" s="24" t="s">
        <v>202</v>
      </c>
      <c r="AU187" s="24" t="s">
        <v>83</v>
      </c>
      <c r="AY187" s="24" t="s">
        <v>200</v>
      </c>
      <c r="BE187" s="247">
        <f>IF(N187="základní",J187,0)</f>
        <v>0</v>
      </c>
      <c r="BF187" s="247">
        <f>IF(N187="snížená",J187,0)</f>
        <v>0</v>
      </c>
      <c r="BG187" s="247">
        <f>IF(N187="zákl. přenesená",J187,0)</f>
        <v>0</v>
      </c>
      <c r="BH187" s="247">
        <f>IF(N187="sníž. přenesená",J187,0)</f>
        <v>0</v>
      </c>
      <c r="BI187" s="247">
        <f>IF(N187="nulová",J187,0)</f>
        <v>0</v>
      </c>
      <c r="BJ187" s="24" t="s">
        <v>81</v>
      </c>
      <c r="BK187" s="247">
        <f>ROUND(I187*H187,2)</f>
        <v>0</v>
      </c>
      <c r="BL187" s="24" t="s">
        <v>207</v>
      </c>
      <c r="BM187" s="24" t="s">
        <v>328</v>
      </c>
    </row>
    <row r="188" s="11" customFormat="1" ht="37.44" customHeight="1">
      <c r="B188" s="220"/>
      <c r="C188" s="221"/>
      <c r="D188" s="222" t="s">
        <v>73</v>
      </c>
      <c r="E188" s="223" t="s">
        <v>938</v>
      </c>
      <c r="F188" s="223" t="s">
        <v>939</v>
      </c>
      <c r="G188" s="221"/>
      <c r="H188" s="221"/>
      <c r="I188" s="224"/>
      <c r="J188" s="225">
        <f>BK188</f>
        <v>0</v>
      </c>
      <c r="K188" s="221"/>
      <c r="L188" s="226"/>
      <c r="M188" s="227"/>
      <c r="N188" s="228"/>
      <c r="O188" s="228"/>
      <c r="P188" s="229">
        <f>P189+P233+P251+P255+P266+P276</f>
        <v>0</v>
      </c>
      <c r="Q188" s="228"/>
      <c r="R188" s="229">
        <f>R189+R233+R251+R255+R266+R276</f>
        <v>0</v>
      </c>
      <c r="S188" s="228"/>
      <c r="T188" s="230">
        <f>T189+T233+T251+T255+T266+T276</f>
        <v>0</v>
      </c>
      <c r="AR188" s="231" t="s">
        <v>83</v>
      </c>
      <c r="AT188" s="232" t="s">
        <v>73</v>
      </c>
      <c r="AU188" s="232" t="s">
        <v>74</v>
      </c>
      <c r="AY188" s="231" t="s">
        <v>200</v>
      </c>
      <c r="BK188" s="233">
        <f>BK189+BK233+BK251+BK255+BK266+BK276</f>
        <v>0</v>
      </c>
    </row>
    <row r="189" s="11" customFormat="1" ht="19.92" customHeight="1">
      <c r="B189" s="220"/>
      <c r="C189" s="221"/>
      <c r="D189" s="222" t="s">
        <v>73</v>
      </c>
      <c r="E189" s="234" t="s">
        <v>940</v>
      </c>
      <c r="F189" s="234" t="s">
        <v>941</v>
      </c>
      <c r="G189" s="221"/>
      <c r="H189" s="221"/>
      <c r="I189" s="224"/>
      <c r="J189" s="235">
        <f>BK189</f>
        <v>0</v>
      </c>
      <c r="K189" s="221"/>
      <c r="L189" s="226"/>
      <c r="M189" s="227"/>
      <c r="N189" s="228"/>
      <c r="O189" s="228"/>
      <c r="P189" s="229">
        <f>SUM(P190:P232)</f>
        <v>0</v>
      </c>
      <c r="Q189" s="228"/>
      <c r="R189" s="229">
        <f>SUM(R190:R232)</f>
        <v>0</v>
      </c>
      <c r="S189" s="228"/>
      <c r="T189" s="230">
        <f>SUM(T190:T232)</f>
        <v>0</v>
      </c>
      <c r="AR189" s="231" t="s">
        <v>83</v>
      </c>
      <c r="AT189" s="232" t="s">
        <v>73</v>
      </c>
      <c r="AU189" s="232" t="s">
        <v>81</v>
      </c>
      <c r="AY189" s="231" t="s">
        <v>200</v>
      </c>
      <c r="BK189" s="233">
        <f>SUM(BK190:BK232)</f>
        <v>0</v>
      </c>
    </row>
    <row r="190" s="1" customFormat="1" ht="16.5" customHeight="1">
      <c r="B190" s="46"/>
      <c r="C190" s="236" t="s">
        <v>270</v>
      </c>
      <c r="D190" s="236" t="s">
        <v>202</v>
      </c>
      <c r="E190" s="237" t="s">
        <v>942</v>
      </c>
      <c r="F190" s="238" t="s">
        <v>943</v>
      </c>
      <c r="G190" s="239" t="s">
        <v>249</v>
      </c>
      <c r="H190" s="240">
        <v>152.721</v>
      </c>
      <c r="I190" s="241"/>
      <c r="J190" s="242">
        <f>ROUND(I190*H190,2)</f>
        <v>0</v>
      </c>
      <c r="K190" s="238" t="s">
        <v>206</v>
      </c>
      <c r="L190" s="72"/>
      <c r="M190" s="243" t="s">
        <v>21</v>
      </c>
      <c r="N190" s="244" t="s">
        <v>45</v>
      </c>
      <c r="O190" s="47"/>
      <c r="P190" s="245">
        <f>O190*H190</f>
        <v>0</v>
      </c>
      <c r="Q190" s="245">
        <v>0</v>
      </c>
      <c r="R190" s="245">
        <f>Q190*H190</f>
        <v>0</v>
      </c>
      <c r="S190" s="245">
        <v>0</v>
      </c>
      <c r="T190" s="246">
        <f>S190*H190</f>
        <v>0</v>
      </c>
      <c r="AR190" s="24" t="s">
        <v>230</v>
      </c>
      <c r="AT190" s="24" t="s">
        <v>202</v>
      </c>
      <c r="AU190" s="24" t="s">
        <v>83</v>
      </c>
      <c r="AY190" s="24" t="s">
        <v>200</v>
      </c>
      <c r="BE190" s="247">
        <f>IF(N190="základní",J190,0)</f>
        <v>0</v>
      </c>
      <c r="BF190" s="247">
        <f>IF(N190="snížená",J190,0)</f>
        <v>0</v>
      </c>
      <c r="BG190" s="247">
        <f>IF(N190="zákl. přenesená",J190,0)</f>
        <v>0</v>
      </c>
      <c r="BH190" s="247">
        <f>IF(N190="sníž. přenesená",J190,0)</f>
        <v>0</v>
      </c>
      <c r="BI190" s="247">
        <f>IF(N190="nulová",J190,0)</f>
        <v>0</v>
      </c>
      <c r="BJ190" s="24" t="s">
        <v>81</v>
      </c>
      <c r="BK190" s="247">
        <f>ROUND(I190*H190,2)</f>
        <v>0</v>
      </c>
      <c r="BL190" s="24" t="s">
        <v>230</v>
      </c>
      <c r="BM190" s="24" t="s">
        <v>270</v>
      </c>
    </row>
    <row r="191" s="12" customFormat="1">
      <c r="B191" s="248"/>
      <c r="C191" s="249"/>
      <c r="D191" s="250" t="s">
        <v>235</v>
      </c>
      <c r="E191" s="251" t="s">
        <v>21</v>
      </c>
      <c r="F191" s="252" t="s">
        <v>944</v>
      </c>
      <c r="G191" s="249"/>
      <c r="H191" s="253">
        <v>152.721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235</v>
      </c>
      <c r="AU191" s="259" t="s">
        <v>83</v>
      </c>
      <c r="AV191" s="12" t="s">
        <v>83</v>
      </c>
      <c r="AW191" s="12" t="s">
        <v>37</v>
      </c>
      <c r="AX191" s="12" t="s">
        <v>74</v>
      </c>
      <c r="AY191" s="259" t="s">
        <v>200</v>
      </c>
    </row>
    <row r="192" s="13" customFormat="1">
      <c r="B192" s="260"/>
      <c r="C192" s="261"/>
      <c r="D192" s="250" t="s">
        <v>235</v>
      </c>
      <c r="E192" s="262" t="s">
        <v>21</v>
      </c>
      <c r="F192" s="263" t="s">
        <v>255</v>
      </c>
      <c r="G192" s="261"/>
      <c r="H192" s="264">
        <v>152.721</v>
      </c>
      <c r="I192" s="265"/>
      <c r="J192" s="261"/>
      <c r="K192" s="261"/>
      <c r="L192" s="266"/>
      <c r="M192" s="267"/>
      <c r="N192" s="268"/>
      <c r="O192" s="268"/>
      <c r="P192" s="268"/>
      <c r="Q192" s="268"/>
      <c r="R192" s="268"/>
      <c r="S192" s="268"/>
      <c r="T192" s="269"/>
      <c r="AT192" s="270" t="s">
        <v>235</v>
      </c>
      <c r="AU192" s="270" t="s">
        <v>83</v>
      </c>
      <c r="AV192" s="13" t="s">
        <v>207</v>
      </c>
      <c r="AW192" s="13" t="s">
        <v>37</v>
      </c>
      <c r="AX192" s="13" t="s">
        <v>81</v>
      </c>
      <c r="AY192" s="270" t="s">
        <v>200</v>
      </c>
    </row>
    <row r="193" s="1" customFormat="1" ht="16.5" customHeight="1">
      <c r="B193" s="46"/>
      <c r="C193" s="271" t="s">
        <v>333</v>
      </c>
      <c r="D193" s="271" t="s">
        <v>260</v>
      </c>
      <c r="E193" s="272" t="s">
        <v>945</v>
      </c>
      <c r="F193" s="273" t="s">
        <v>946</v>
      </c>
      <c r="G193" s="274" t="s">
        <v>210</v>
      </c>
      <c r="H193" s="275">
        <v>0.41999999999999998</v>
      </c>
      <c r="I193" s="276"/>
      <c r="J193" s="277">
        <f>ROUND(I193*H193,2)</f>
        <v>0</v>
      </c>
      <c r="K193" s="273" t="s">
        <v>206</v>
      </c>
      <c r="L193" s="278"/>
      <c r="M193" s="279" t="s">
        <v>21</v>
      </c>
      <c r="N193" s="280" t="s">
        <v>45</v>
      </c>
      <c r="O193" s="47"/>
      <c r="P193" s="245">
        <f>O193*H193</f>
        <v>0</v>
      </c>
      <c r="Q193" s="245">
        <v>0</v>
      </c>
      <c r="R193" s="245">
        <f>Q193*H193</f>
        <v>0</v>
      </c>
      <c r="S193" s="245">
        <v>0</v>
      </c>
      <c r="T193" s="246">
        <f>S193*H193</f>
        <v>0</v>
      </c>
      <c r="AR193" s="24" t="s">
        <v>270</v>
      </c>
      <c r="AT193" s="24" t="s">
        <v>260</v>
      </c>
      <c r="AU193" s="24" t="s">
        <v>83</v>
      </c>
      <c r="AY193" s="24" t="s">
        <v>200</v>
      </c>
      <c r="BE193" s="247">
        <f>IF(N193="základní",J193,0)</f>
        <v>0</v>
      </c>
      <c r="BF193" s="247">
        <f>IF(N193="snížená",J193,0)</f>
        <v>0</v>
      </c>
      <c r="BG193" s="247">
        <f>IF(N193="zákl. přenesená",J193,0)</f>
        <v>0</v>
      </c>
      <c r="BH193" s="247">
        <f>IF(N193="sníž. přenesená",J193,0)</f>
        <v>0</v>
      </c>
      <c r="BI193" s="247">
        <f>IF(N193="nulová",J193,0)</f>
        <v>0</v>
      </c>
      <c r="BJ193" s="24" t="s">
        <v>81</v>
      </c>
      <c r="BK193" s="247">
        <f>ROUND(I193*H193,2)</f>
        <v>0</v>
      </c>
      <c r="BL193" s="24" t="s">
        <v>230</v>
      </c>
      <c r="BM193" s="24" t="s">
        <v>333</v>
      </c>
    </row>
    <row r="194" s="12" customFormat="1">
      <c r="B194" s="248"/>
      <c r="C194" s="249"/>
      <c r="D194" s="250" t="s">
        <v>235</v>
      </c>
      <c r="E194" s="251" t="s">
        <v>21</v>
      </c>
      <c r="F194" s="252" t="s">
        <v>947</v>
      </c>
      <c r="G194" s="249"/>
      <c r="H194" s="253">
        <v>0.41999999999999998</v>
      </c>
      <c r="I194" s="254"/>
      <c r="J194" s="249"/>
      <c r="K194" s="249"/>
      <c r="L194" s="255"/>
      <c r="M194" s="256"/>
      <c r="N194" s="257"/>
      <c r="O194" s="257"/>
      <c r="P194" s="257"/>
      <c r="Q194" s="257"/>
      <c r="R194" s="257"/>
      <c r="S194" s="257"/>
      <c r="T194" s="258"/>
      <c r="AT194" s="259" t="s">
        <v>235</v>
      </c>
      <c r="AU194" s="259" t="s">
        <v>83</v>
      </c>
      <c r="AV194" s="12" t="s">
        <v>83</v>
      </c>
      <c r="AW194" s="12" t="s">
        <v>37</v>
      </c>
      <c r="AX194" s="12" t="s">
        <v>74</v>
      </c>
      <c r="AY194" s="259" t="s">
        <v>200</v>
      </c>
    </row>
    <row r="195" s="13" customFormat="1">
      <c r="B195" s="260"/>
      <c r="C195" s="261"/>
      <c r="D195" s="250" t="s">
        <v>235</v>
      </c>
      <c r="E195" s="262" t="s">
        <v>21</v>
      </c>
      <c r="F195" s="263" t="s">
        <v>255</v>
      </c>
      <c r="G195" s="261"/>
      <c r="H195" s="264">
        <v>0.41999999999999998</v>
      </c>
      <c r="I195" s="265"/>
      <c r="J195" s="261"/>
      <c r="K195" s="261"/>
      <c r="L195" s="266"/>
      <c r="M195" s="267"/>
      <c r="N195" s="268"/>
      <c r="O195" s="268"/>
      <c r="P195" s="268"/>
      <c r="Q195" s="268"/>
      <c r="R195" s="268"/>
      <c r="S195" s="268"/>
      <c r="T195" s="269"/>
      <c r="AT195" s="270" t="s">
        <v>235</v>
      </c>
      <c r="AU195" s="270" t="s">
        <v>83</v>
      </c>
      <c r="AV195" s="13" t="s">
        <v>207</v>
      </c>
      <c r="AW195" s="13" t="s">
        <v>37</v>
      </c>
      <c r="AX195" s="13" t="s">
        <v>81</v>
      </c>
      <c r="AY195" s="270" t="s">
        <v>200</v>
      </c>
    </row>
    <row r="196" s="1" customFormat="1" ht="25.5" customHeight="1">
      <c r="B196" s="46"/>
      <c r="C196" s="236" t="s">
        <v>275</v>
      </c>
      <c r="D196" s="236" t="s">
        <v>202</v>
      </c>
      <c r="E196" s="237" t="s">
        <v>948</v>
      </c>
      <c r="F196" s="238" t="s">
        <v>949</v>
      </c>
      <c r="G196" s="239" t="s">
        <v>210</v>
      </c>
      <c r="H196" s="240">
        <v>0.38200000000000001</v>
      </c>
      <c r="I196" s="241"/>
      <c r="J196" s="242">
        <f>ROUND(I196*H196,2)</f>
        <v>0</v>
      </c>
      <c r="K196" s="238" t="s">
        <v>206</v>
      </c>
      <c r="L196" s="72"/>
      <c r="M196" s="243" t="s">
        <v>21</v>
      </c>
      <c r="N196" s="244" t="s">
        <v>45</v>
      </c>
      <c r="O196" s="47"/>
      <c r="P196" s="245">
        <f>O196*H196</f>
        <v>0</v>
      </c>
      <c r="Q196" s="245">
        <v>0</v>
      </c>
      <c r="R196" s="245">
        <f>Q196*H196</f>
        <v>0</v>
      </c>
      <c r="S196" s="245">
        <v>0</v>
      </c>
      <c r="T196" s="246">
        <f>S196*H196</f>
        <v>0</v>
      </c>
      <c r="AR196" s="24" t="s">
        <v>230</v>
      </c>
      <c r="AT196" s="24" t="s">
        <v>202</v>
      </c>
      <c r="AU196" s="24" t="s">
        <v>83</v>
      </c>
      <c r="AY196" s="24" t="s">
        <v>200</v>
      </c>
      <c r="BE196" s="247">
        <f>IF(N196="základní",J196,0)</f>
        <v>0</v>
      </c>
      <c r="BF196" s="247">
        <f>IF(N196="snížená",J196,0)</f>
        <v>0</v>
      </c>
      <c r="BG196" s="247">
        <f>IF(N196="zákl. přenesená",J196,0)</f>
        <v>0</v>
      </c>
      <c r="BH196" s="247">
        <f>IF(N196="sníž. přenesená",J196,0)</f>
        <v>0</v>
      </c>
      <c r="BI196" s="247">
        <f>IF(N196="nulová",J196,0)</f>
        <v>0</v>
      </c>
      <c r="BJ196" s="24" t="s">
        <v>81</v>
      </c>
      <c r="BK196" s="247">
        <f>ROUND(I196*H196,2)</f>
        <v>0</v>
      </c>
      <c r="BL196" s="24" t="s">
        <v>230</v>
      </c>
      <c r="BM196" s="24" t="s">
        <v>275</v>
      </c>
    </row>
    <row r="197" s="12" customFormat="1">
      <c r="B197" s="248"/>
      <c r="C197" s="249"/>
      <c r="D197" s="250" t="s">
        <v>235</v>
      </c>
      <c r="E197" s="251" t="s">
        <v>21</v>
      </c>
      <c r="F197" s="252" t="s">
        <v>950</v>
      </c>
      <c r="G197" s="249"/>
      <c r="H197" s="253">
        <v>0.38200000000000001</v>
      </c>
      <c r="I197" s="254"/>
      <c r="J197" s="249"/>
      <c r="K197" s="249"/>
      <c r="L197" s="255"/>
      <c r="M197" s="256"/>
      <c r="N197" s="257"/>
      <c r="O197" s="257"/>
      <c r="P197" s="257"/>
      <c r="Q197" s="257"/>
      <c r="R197" s="257"/>
      <c r="S197" s="257"/>
      <c r="T197" s="258"/>
      <c r="AT197" s="259" t="s">
        <v>235</v>
      </c>
      <c r="AU197" s="259" t="s">
        <v>83</v>
      </c>
      <c r="AV197" s="12" t="s">
        <v>83</v>
      </c>
      <c r="AW197" s="12" t="s">
        <v>37</v>
      </c>
      <c r="AX197" s="12" t="s">
        <v>74</v>
      </c>
      <c r="AY197" s="259" t="s">
        <v>200</v>
      </c>
    </row>
    <row r="198" s="13" customFormat="1">
      <c r="B198" s="260"/>
      <c r="C198" s="261"/>
      <c r="D198" s="250" t="s">
        <v>235</v>
      </c>
      <c r="E198" s="262" t="s">
        <v>21</v>
      </c>
      <c r="F198" s="263" t="s">
        <v>255</v>
      </c>
      <c r="G198" s="261"/>
      <c r="H198" s="264">
        <v>0.38200000000000001</v>
      </c>
      <c r="I198" s="265"/>
      <c r="J198" s="261"/>
      <c r="K198" s="261"/>
      <c r="L198" s="266"/>
      <c r="M198" s="267"/>
      <c r="N198" s="268"/>
      <c r="O198" s="268"/>
      <c r="P198" s="268"/>
      <c r="Q198" s="268"/>
      <c r="R198" s="268"/>
      <c r="S198" s="268"/>
      <c r="T198" s="269"/>
      <c r="AT198" s="270" t="s">
        <v>235</v>
      </c>
      <c r="AU198" s="270" t="s">
        <v>83</v>
      </c>
      <c r="AV198" s="13" t="s">
        <v>207</v>
      </c>
      <c r="AW198" s="13" t="s">
        <v>37</v>
      </c>
      <c r="AX198" s="13" t="s">
        <v>81</v>
      </c>
      <c r="AY198" s="270" t="s">
        <v>200</v>
      </c>
    </row>
    <row r="199" s="1" customFormat="1" ht="16.5" customHeight="1">
      <c r="B199" s="46"/>
      <c r="C199" s="236" t="s">
        <v>337</v>
      </c>
      <c r="D199" s="236" t="s">
        <v>202</v>
      </c>
      <c r="E199" s="237" t="s">
        <v>951</v>
      </c>
      <c r="F199" s="238" t="s">
        <v>952</v>
      </c>
      <c r="G199" s="239" t="s">
        <v>205</v>
      </c>
      <c r="H199" s="240">
        <v>212.113</v>
      </c>
      <c r="I199" s="241"/>
      <c r="J199" s="242">
        <f>ROUND(I199*H199,2)</f>
        <v>0</v>
      </c>
      <c r="K199" s="238" t="s">
        <v>206</v>
      </c>
      <c r="L199" s="72"/>
      <c r="M199" s="243" t="s">
        <v>21</v>
      </c>
      <c r="N199" s="244" t="s">
        <v>45</v>
      </c>
      <c r="O199" s="47"/>
      <c r="P199" s="245">
        <f>O199*H199</f>
        <v>0</v>
      </c>
      <c r="Q199" s="245">
        <v>0</v>
      </c>
      <c r="R199" s="245">
        <f>Q199*H199</f>
        <v>0</v>
      </c>
      <c r="S199" s="245">
        <v>0</v>
      </c>
      <c r="T199" s="246">
        <f>S199*H199</f>
        <v>0</v>
      </c>
      <c r="AR199" s="24" t="s">
        <v>230</v>
      </c>
      <c r="AT199" s="24" t="s">
        <v>202</v>
      </c>
      <c r="AU199" s="24" t="s">
        <v>83</v>
      </c>
      <c r="AY199" s="24" t="s">
        <v>200</v>
      </c>
      <c r="BE199" s="247">
        <f>IF(N199="základní",J199,0)</f>
        <v>0</v>
      </c>
      <c r="BF199" s="247">
        <f>IF(N199="snížená",J199,0)</f>
        <v>0</v>
      </c>
      <c r="BG199" s="247">
        <f>IF(N199="zákl. přenesená",J199,0)</f>
        <v>0</v>
      </c>
      <c r="BH199" s="247">
        <f>IF(N199="sníž. přenesená",J199,0)</f>
        <v>0</v>
      </c>
      <c r="BI199" s="247">
        <f>IF(N199="nulová",J199,0)</f>
        <v>0</v>
      </c>
      <c r="BJ199" s="24" t="s">
        <v>81</v>
      </c>
      <c r="BK199" s="247">
        <f>ROUND(I199*H199,2)</f>
        <v>0</v>
      </c>
      <c r="BL199" s="24" t="s">
        <v>230</v>
      </c>
      <c r="BM199" s="24" t="s">
        <v>337</v>
      </c>
    </row>
    <row r="200" s="12" customFormat="1">
      <c r="B200" s="248"/>
      <c r="C200" s="249"/>
      <c r="D200" s="250" t="s">
        <v>235</v>
      </c>
      <c r="E200" s="251" t="s">
        <v>21</v>
      </c>
      <c r="F200" s="252" t="s">
        <v>912</v>
      </c>
      <c r="G200" s="249"/>
      <c r="H200" s="253">
        <v>117.59999999999999</v>
      </c>
      <c r="I200" s="254"/>
      <c r="J200" s="249"/>
      <c r="K200" s="249"/>
      <c r="L200" s="255"/>
      <c r="M200" s="256"/>
      <c r="N200" s="257"/>
      <c r="O200" s="257"/>
      <c r="P200" s="257"/>
      <c r="Q200" s="257"/>
      <c r="R200" s="257"/>
      <c r="S200" s="257"/>
      <c r="T200" s="258"/>
      <c r="AT200" s="259" t="s">
        <v>235</v>
      </c>
      <c r="AU200" s="259" t="s">
        <v>83</v>
      </c>
      <c r="AV200" s="12" t="s">
        <v>83</v>
      </c>
      <c r="AW200" s="12" t="s">
        <v>37</v>
      </c>
      <c r="AX200" s="12" t="s">
        <v>74</v>
      </c>
      <c r="AY200" s="259" t="s">
        <v>200</v>
      </c>
    </row>
    <row r="201" s="12" customFormat="1">
      <c r="B201" s="248"/>
      <c r="C201" s="249"/>
      <c r="D201" s="250" t="s">
        <v>235</v>
      </c>
      <c r="E201" s="251" t="s">
        <v>21</v>
      </c>
      <c r="F201" s="252" t="s">
        <v>913</v>
      </c>
      <c r="G201" s="249"/>
      <c r="H201" s="253">
        <v>-4.2000000000000002</v>
      </c>
      <c r="I201" s="254"/>
      <c r="J201" s="249"/>
      <c r="K201" s="249"/>
      <c r="L201" s="255"/>
      <c r="M201" s="256"/>
      <c r="N201" s="257"/>
      <c r="O201" s="257"/>
      <c r="P201" s="257"/>
      <c r="Q201" s="257"/>
      <c r="R201" s="257"/>
      <c r="S201" s="257"/>
      <c r="T201" s="258"/>
      <c r="AT201" s="259" t="s">
        <v>235</v>
      </c>
      <c r="AU201" s="259" t="s">
        <v>83</v>
      </c>
      <c r="AV201" s="12" t="s">
        <v>83</v>
      </c>
      <c r="AW201" s="12" t="s">
        <v>37</v>
      </c>
      <c r="AX201" s="12" t="s">
        <v>74</v>
      </c>
      <c r="AY201" s="259" t="s">
        <v>200</v>
      </c>
    </row>
    <row r="202" s="14" customFormat="1">
      <c r="B202" s="287"/>
      <c r="C202" s="288"/>
      <c r="D202" s="250" t="s">
        <v>235</v>
      </c>
      <c r="E202" s="289" t="s">
        <v>21</v>
      </c>
      <c r="F202" s="290" t="s">
        <v>953</v>
      </c>
      <c r="G202" s="288"/>
      <c r="H202" s="291">
        <v>113.40000000000001</v>
      </c>
      <c r="I202" s="292"/>
      <c r="J202" s="288"/>
      <c r="K202" s="288"/>
      <c r="L202" s="293"/>
      <c r="M202" s="294"/>
      <c r="N202" s="295"/>
      <c r="O202" s="295"/>
      <c r="P202" s="295"/>
      <c r="Q202" s="295"/>
      <c r="R202" s="295"/>
      <c r="S202" s="295"/>
      <c r="T202" s="296"/>
      <c r="AT202" s="297" t="s">
        <v>235</v>
      </c>
      <c r="AU202" s="297" t="s">
        <v>83</v>
      </c>
      <c r="AV202" s="14" t="s">
        <v>94</v>
      </c>
      <c r="AW202" s="14" t="s">
        <v>37</v>
      </c>
      <c r="AX202" s="14" t="s">
        <v>74</v>
      </c>
      <c r="AY202" s="297" t="s">
        <v>200</v>
      </c>
    </row>
    <row r="203" s="12" customFormat="1">
      <c r="B203" s="248"/>
      <c r="C203" s="249"/>
      <c r="D203" s="250" t="s">
        <v>235</v>
      </c>
      <c r="E203" s="251" t="s">
        <v>21</v>
      </c>
      <c r="F203" s="252" t="s">
        <v>916</v>
      </c>
      <c r="G203" s="249"/>
      <c r="H203" s="253">
        <v>2.1699999999999999</v>
      </c>
      <c r="I203" s="254"/>
      <c r="J203" s="249"/>
      <c r="K203" s="249"/>
      <c r="L203" s="255"/>
      <c r="M203" s="256"/>
      <c r="N203" s="257"/>
      <c r="O203" s="257"/>
      <c r="P203" s="257"/>
      <c r="Q203" s="257"/>
      <c r="R203" s="257"/>
      <c r="S203" s="257"/>
      <c r="T203" s="258"/>
      <c r="AT203" s="259" t="s">
        <v>235</v>
      </c>
      <c r="AU203" s="259" t="s">
        <v>83</v>
      </c>
      <c r="AV203" s="12" t="s">
        <v>83</v>
      </c>
      <c r="AW203" s="12" t="s">
        <v>37</v>
      </c>
      <c r="AX203" s="12" t="s">
        <v>74</v>
      </c>
      <c r="AY203" s="259" t="s">
        <v>200</v>
      </c>
    </row>
    <row r="204" s="12" customFormat="1">
      <c r="B204" s="248"/>
      <c r="C204" s="249"/>
      <c r="D204" s="250" t="s">
        <v>235</v>
      </c>
      <c r="E204" s="251" t="s">
        <v>21</v>
      </c>
      <c r="F204" s="252" t="s">
        <v>917</v>
      </c>
      <c r="G204" s="249"/>
      <c r="H204" s="253">
        <v>3.1000000000000001</v>
      </c>
      <c r="I204" s="254"/>
      <c r="J204" s="249"/>
      <c r="K204" s="249"/>
      <c r="L204" s="255"/>
      <c r="M204" s="256"/>
      <c r="N204" s="257"/>
      <c r="O204" s="257"/>
      <c r="P204" s="257"/>
      <c r="Q204" s="257"/>
      <c r="R204" s="257"/>
      <c r="S204" s="257"/>
      <c r="T204" s="258"/>
      <c r="AT204" s="259" t="s">
        <v>235</v>
      </c>
      <c r="AU204" s="259" t="s">
        <v>83</v>
      </c>
      <c r="AV204" s="12" t="s">
        <v>83</v>
      </c>
      <c r="AW204" s="12" t="s">
        <v>37</v>
      </c>
      <c r="AX204" s="12" t="s">
        <v>74</v>
      </c>
      <c r="AY204" s="259" t="s">
        <v>200</v>
      </c>
    </row>
    <row r="205" s="12" customFormat="1">
      <c r="B205" s="248"/>
      <c r="C205" s="249"/>
      <c r="D205" s="250" t="s">
        <v>235</v>
      </c>
      <c r="E205" s="251" t="s">
        <v>21</v>
      </c>
      <c r="F205" s="252" t="s">
        <v>918</v>
      </c>
      <c r="G205" s="249"/>
      <c r="H205" s="253">
        <v>19.079999999999998</v>
      </c>
      <c r="I205" s="254"/>
      <c r="J205" s="249"/>
      <c r="K205" s="249"/>
      <c r="L205" s="255"/>
      <c r="M205" s="256"/>
      <c r="N205" s="257"/>
      <c r="O205" s="257"/>
      <c r="P205" s="257"/>
      <c r="Q205" s="257"/>
      <c r="R205" s="257"/>
      <c r="S205" s="257"/>
      <c r="T205" s="258"/>
      <c r="AT205" s="259" t="s">
        <v>235</v>
      </c>
      <c r="AU205" s="259" t="s">
        <v>83</v>
      </c>
      <c r="AV205" s="12" t="s">
        <v>83</v>
      </c>
      <c r="AW205" s="12" t="s">
        <v>37</v>
      </c>
      <c r="AX205" s="12" t="s">
        <v>74</v>
      </c>
      <c r="AY205" s="259" t="s">
        <v>200</v>
      </c>
    </row>
    <row r="206" s="12" customFormat="1">
      <c r="B206" s="248"/>
      <c r="C206" s="249"/>
      <c r="D206" s="250" t="s">
        <v>235</v>
      </c>
      <c r="E206" s="251" t="s">
        <v>21</v>
      </c>
      <c r="F206" s="252" t="s">
        <v>919</v>
      </c>
      <c r="G206" s="249"/>
      <c r="H206" s="253">
        <v>4.5049999999999999</v>
      </c>
      <c r="I206" s="254"/>
      <c r="J206" s="249"/>
      <c r="K206" s="249"/>
      <c r="L206" s="255"/>
      <c r="M206" s="256"/>
      <c r="N206" s="257"/>
      <c r="O206" s="257"/>
      <c r="P206" s="257"/>
      <c r="Q206" s="257"/>
      <c r="R206" s="257"/>
      <c r="S206" s="257"/>
      <c r="T206" s="258"/>
      <c r="AT206" s="259" t="s">
        <v>235</v>
      </c>
      <c r="AU206" s="259" t="s">
        <v>83</v>
      </c>
      <c r="AV206" s="12" t="s">
        <v>83</v>
      </c>
      <c r="AW206" s="12" t="s">
        <v>37</v>
      </c>
      <c r="AX206" s="12" t="s">
        <v>74</v>
      </c>
      <c r="AY206" s="259" t="s">
        <v>200</v>
      </c>
    </row>
    <row r="207" s="12" customFormat="1">
      <c r="B207" s="248"/>
      <c r="C207" s="249"/>
      <c r="D207" s="250" t="s">
        <v>235</v>
      </c>
      <c r="E207" s="251" t="s">
        <v>21</v>
      </c>
      <c r="F207" s="252" t="s">
        <v>920</v>
      </c>
      <c r="G207" s="249"/>
      <c r="H207" s="253">
        <v>-0.29999999999999999</v>
      </c>
      <c r="I207" s="254"/>
      <c r="J207" s="249"/>
      <c r="K207" s="249"/>
      <c r="L207" s="255"/>
      <c r="M207" s="256"/>
      <c r="N207" s="257"/>
      <c r="O207" s="257"/>
      <c r="P207" s="257"/>
      <c r="Q207" s="257"/>
      <c r="R207" s="257"/>
      <c r="S207" s="257"/>
      <c r="T207" s="258"/>
      <c r="AT207" s="259" t="s">
        <v>235</v>
      </c>
      <c r="AU207" s="259" t="s">
        <v>83</v>
      </c>
      <c r="AV207" s="12" t="s">
        <v>83</v>
      </c>
      <c r="AW207" s="12" t="s">
        <v>37</v>
      </c>
      <c r="AX207" s="12" t="s">
        <v>74</v>
      </c>
      <c r="AY207" s="259" t="s">
        <v>200</v>
      </c>
    </row>
    <row r="208" s="14" customFormat="1">
      <c r="B208" s="287"/>
      <c r="C208" s="288"/>
      <c r="D208" s="250" t="s">
        <v>235</v>
      </c>
      <c r="E208" s="289" t="s">
        <v>21</v>
      </c>
      <c r="F208" s="290" t="s">
        <v>953</v>
      </c>
      <c r="G208" s="288"/>
      <c r="H208" s="291">
        <v>28.555</v>
      </c>
      <c r="I208" s="292"/>
      <c r="J208" s="288"/>
      <c r="K208" s="288"/>
      <c r="L208" s="293"/>
      <c r="M208" s="294"/>
      <c r="N208" s="295"/>
      <c r="O208" s="295"/>
      <c r="P208" s="295"/>
      <c r="Q208" s="295"/>
      <c r="R208" s="295"/>
      <c r="S208" s="295"/>
      <c r="T208" s="296"/>
      <c r="AT208" s="297" t="s">
        <v>235</v>
      </c>
      <c r="AU208" s="297" t="s">
        <v>83</v>
      </c>
      <c r="AV208" s="14" t="s">
        <v>94</v>
      </c>
      <c r="AW208" s="14" t="s">
        <v>37</v>
      </c>
      <c r="AX208" s="14" t="s">
        <v>74</v>
      </c>
      <c r="AY208" s="297" t="s">
        <v>200</v>
      </c>
    </row>
    <row r="209" s="12" customFormat="1">
      <c r="B209" s="248"/>
      <c r="C209" s="249"/>
      <c r="D209" s="250" t="s">
        <v>235</v>
      </c>
      <c r="E209" s="251" t="s">
        <v>21</v>
      </c>
      <c r="F209" s="252" t="s">
        <v>954</v>
      </c>
      <c r="G209" s="249"/>
      <c r="H209" s="253">
        <v>-57.109999999999999</v>
      </c>
      <c r="I209" s="254"/>
      <c r="J209" s="249"/>
      <c r="K209" s="249"/>
      <c r="L209" s="255"/>
      <c r="M209" s="256"/>
      <c r="N209" s="257"/>
      <c r="O209" s="257"/>
      <c r="P209" s="257"/>
      <c r="Q209" s="257"/>
      <c r="R209" s="257"/>
      <c r="S209" s="257"/>
      <c r="T209" s="258"/>
      <c r="AT209" s="259" t="s">
        <v>235</v>
      </c>
      <c r="AU209" s="259" t="s">
        <v>83</v>
      </c>
      <c r="AV209" s="12" t="s">
        <v>83</v>
      </c>
      <c r="AW209" s="12" t="s">
        <v>37</v>
      </c>
      <c r="AX209" s="12" t="s">
        <v>74</v>
      </c>
      <c r="AY209" s="259" t="s">
        <v>200</v>
      </c>
    </row>
    <row r="210" s="13" customFormat="1">
      <c r="B210" s="260"/>
      <c r="C210" s="261"/>
      <c r="D210" s="250" t="s">
        <v>235</v>
      </c>
      <c r="E210" s="262" t="s">
        <v>21</v>
      </c>
      <c r="F210" s="263" t="s">
        <v>255</v>
      </c>
      <c r="G210" s="261"/>
      <c r="H210" s="264">
        <v>84.844999999999999</v>
      </c>
      <c r="I210" s="265"/>
      <c r="J210" s="261"/>
      <c r="K210" s="261"/>
      <c r="L210" s="266"/>
      <c r="M210" s="267"/>
      <c r="N210" s="268"/>
      <c r="O210" s="268"/>
      <c r="P210" s="268"/>
      <c r="Q210" s="268"/>
      <c r="R210" s="268"/>
      <c r="S210" s="268"/>
      <c r="T210" s="269"/>
      <c r="AT210" s="270" t="s">
        <v>235</v>
      </c>
      <c r="AU210" s="270" t="s">
        <v>83</v>
      </c>
      <c r="AV210" s="13" t="s">
        <v>207</v>
      </c>
      <c r="AW210" s="13" t="s">
        <v>37</v>
      </c>
      <c r="AX210" s="13" t="s">
        <v>74</v>
      </c>
      <c r="AY210" s="270" t="s">
        <v>200</v>
      </c>
    </row>
    <row r="211" s="12" customFormat="1">
      <c r="B211" s="248"/>
      <c r="C211" s="249"/>
      <c r="D211" s="250" t="s">
        <v>235</v>
      </c>
      <c r="E211" s="251" t="s">
        <v>21</v>
      </c>
      <c r="F211" s="252" t="s">
        <v>955</v>
      </c>
      <c r="G211" s="249"/>
      <c r="H211" s="253">
        <v>212.113</v>
      </c>
      <c r="I211" s="254"/>
      <c r="J211" s="249"/>
      <c r="K211" s="249"/>
      <c r="L211" s="255"/>
      <c r="M211" s="256"/>
      <c r="N211" s="257"/>
      <c r="O211" s="257"/>
      <c r="P211" s="257"/>
      <c r="Q211" s="257"/>
      <c r="R211" s="257"/>
      <c r="S211" s="257"/>
      <c r="T211" s="258"/>
      <c r="AT211" s="259" t="s">
        <v>235</v>
      </c>
      <c r="AU211" s="259" t="s">
        <v>83</v>
      </c>
      <c r="AV211" s="12" t="s">
        <v>83</v>
      </c>
      <c r="AW211" s="12" t="s">
        <v>37</v>
      </c>
      <c r="AX211" s="12" t="s">
        <v>74</v>
      </c>
      <c r="AY211" s="259" t="s">
        <v>200</v>
      </c>
    </row>
    <row r="212" s="14" customFormat="1">
      <c r="B212" s="287"/>
      <c r="C212" s="288"/>
      <c r="D212" s="250" t="s">
        <v>235</v>
      </c>
      <c r="E212" s="289" t="s">
        <v>21</v>
      </c>
      <c r="F212" s="290" t="s">
        <v>953</v>
      </c>
      <c r="G212" s="288"/>
      <c r="H212" s="291">
        <v>212.113</v>
      </c>
      <c r="I212" s="292"/>
      <c r="J212" s="288"/>
      <c r="K212" s="288"/>
      <c r="L212" s="293"/>
      <c r="M212" s="294"/>
      <c r="N212" s="295"/>
      <c r="O212" s="295"/>
      <c r="P212" s="295"/>
      <c r="Q212" s="295"/>
      <c r="R212" s="295"/>
      <c r="S212" s="295"/>
      <c r="T212" s="296"/>
      <c r="AT212" s="297" t="s">
        <v>235</v>
      </c>
      <c r="AU212" s="297" t="s">
        <v>83</v>
      </c>
      <c r="AV212" s="14" t="s">
        <v>94</v>
      </c>
      <c r="AW212" s="14" t="s">
        <v>37</v>
      </c>
      <c r="AX212" s="14" t="s">
        <v>74</v>
      </c>
      <c r="AY212" s="297" t="s">
        <v>200</v>
      </c>
    </row>
    <row r="213" s="13" customFormat="1">
      <c r="B213" s="260"/>
      <c r="C213" s="261"/>
      <c r="D213" s="250" t="s">
        <v>235</v>
      </c>
      <c r="E213" s="262" t="s">
        <v>21</v>
      </c>
      <c r="F213" s="263" t="s">
        <v>255</v>
      </c>
      <c r="G213" s="261"/>
      <c r="H213" s="264">
        <v>212.113</v>
      </c>
      <c r="I213" s="265"/>
      <c r="J213" s="261"/>
      <c r="K213" s="261"/>
      <c r="L213" s="266"/>
      <c r="M213" s="267"/>
      <c r="N213" s="268"/>
      <c r="O213" s="268"/>
      <c r="P213" s="268"/>
      <c r="Q213" s="268"/>
      <c r="R213" s="268"/>
      <c r="S213" s="268"/>
      <c r="T213" s="269"/>
      <c r="AT213" s="270" t="s">
        <v>235</v>
      </c>
      <c r="AU213" s="270" t="s">
        <v>83</v>
      </c>
      <c r="AV213" s="13" t="s">
        <v>207</v>
      </c>
      <c r="AW213" s="13" t="s">
        <v>37</v>
      </c>
      <c r="AX213" s="13" t="s">
        <v>81</v>
      </c>
      <c r="AY213" s="270" t="s">
        <v>200</v>
      </c>
    </row>
    <row r="214" s="1" customFormat="1" ht="16.5" customHeight="1">
      <c r="B214" s="46"/>
      <c r="C214" s="236" t="s">
        <v>281</v>
      </c>
      <c r="D214" s="236" t="s">
        <v>202</v>
      </c>
      <c r="E214" s="237" t="s">
        <v>956</v>
      </c>
      <c r="F214" s="238" t="s">
        <v>957</v>
      </c>
      <c r="G214" s="239" t="s">
        <v>205</v>
      </c>
      <c r="H214" s="240">
        <v>212.113</v>
      </c>
      <c r="I214" s="241"/>
      <c r="J214" s="242">
        <f>ROUND(I214*H214,2)</f>
        <v>0</v>
      </c>
      <c r="K214" s="238" t="s">
        <v>206</v>
      </c>
      <c r="L214" s="72"/>
      <c r="M214" s="243" t="s">
        <v>21</v>
      </c>
      <c r="N214" s="244" t="s">
        <v>45</v>
      </c>
      <c r="O214" s="47"/>
      <c r="P214" s="245">
        <f>O214*H214</f>
        <v>0</v>
      </c>
      <c r="Q214" s="245">
        <v>0</v>
      </c>
      <c r="R214" s="245">
        <f>Q214*H214</f>
        <v>0</v>
      </c>
      <c r="S214" s="245">
        <v>0</v>
      </c>
      <c r="T214" s="246">
        <f>S214*H214</f>
        <v>0</v>
      </c>
      <c r="AR214" s="24" t="s">
        <v>230</v>
      </c>
      <c r="AT214" s="24" t="s">
        <v>202</v>
      </c>
      <c r="AU214" s="24" t="s">
        <v>83</v>
      </c>
      <c r="AY214" s="24" t="s">
        <v>200</v>
      </c>
      <c r="BE214" s="247">
        <f>IF(N214="základní",J214,0)</f>
        <v>0</v>
      </c>
      <c r="BF214" s="247">
        <f>IF(N214="snížená",J214,0)</f>
        <v>0</v>
      </c>
      <c r="BG214" s="247">
        <f>IF(N214="zákl. přenesená",J214,0)</f>
        <v>0</v>
      </c>
      <c r="BH214" s="247">
        <f>IF(N214="sníž. přenesená",J214,0)</f>
        <v>0</v>
      </c>
      <c r="BI214" s="247">
        <f>IF(N214="nulová",J214,0)</f>
        <v>0</v>
      </c>
      <c r="BJ214" s="24" t="s">
        <v>81</v>
      </c>
      <c r="BK214" s="247">
        <f>ROUND(I214*H214,2)</f>
        <v>0</v>
      </c>
      <c r="BL214" s="24" t="s">
        <v>230</v>
      </c>
      <c r="BM214" s="24" t="s">
        <v>281</v>
      </c>
    </row>
    <row r="215" s="1" customFormat="1" ht="16.5" customHeight="1">
      <c r="B215" s="46"/>
      <c r="C215" s="236" t="s">
        <v>340</v>
      </c>
      <c r="D215" s="236" t="s">
        <v>202</v>
      </c>
      <c r="E215" s="237" t="s">
        <v>958</v>
      </c>
      <c r="F215" s="238" t="s">
        <v>959</v>
      </c>
      <c r="G215" s="239" t="s">
        <v>205</v>
      </c>
      <c r="H215" s="240">
        <v>84.844999999999999</v>
      </c>
      <c r="I215" s="241"/>
      <c r="J215" s="242">
        <f>ROUND(I215*H215,2)</f>
        <v>0</v>
      </c>
      <c r="K215" s="238" t="s">
        <v>206</v>
      </c>
      <c r="L215" s="72"/>
      <c r="M215" s="243" t="s">
        <v>21</v>
      </c>
      <c r="N215" s="244" t="s">
        <v>45</v>
      </c>
      <c r="O215" s="47"/>
      <c r="P215" s="245">
        <f>O215*H215</f>
        <v>0</v>
      </c>
      <c r="Q215" s="245">
        <v>0</v>
      </c>
      <c r="R215" s="245">
        <f>Q215*H215</f>
        <v>0</v>
      </c>
      <c r="S215" s="245">
        <v>0</v>
      </c>
      <c r="T215" s="246">
        <f>S215*H215</f>
        <v>0</v>
      </c>
      <c r="AR215" s="24" t="s">
        <v>230</v>
      </c>
      <c r="AT215" s="24" t="s">
        <v>202</v>
      </c>
      <c r="AU215" s="24" t="s">
        <v>83</v>
      </c>
      <c r="AY215" s="24" t="s">
        <v>200</v>
      </c>
      <c r="BE215" s="247">
        <f>IF(N215="základní",J215,0)</f>
        <v>0</v>
      </c>
      <c r="BF215" s="247">
        <f>IF(N215="snížená",J215,0)</f>
        <v>0</v>
      </c>
      <c r="BG215" s="247">
        <f>IF(N215="zákl. přenesená",J215,0)</f>
        <v>0</v>
      </c>
      <c r="BH215" s="247">
        <f>IF(N215="sníž. přenesená",J215,0)</f>
        <v>0</v>
      </c>
      <c r="BI215" s="247">
        <f>IF(N215="nulová",J215,0)</f>
        <v>0</v>
      </c>
      <c r="BJ215" s="24" t="s">
        <v>81</v>
      </c>
      <c r="BK215" s="247">
        <f>ROUND(I215*H215,2)</f>
        <v>0</v>
      </c>
      <c r="BL215" s="24" t="s">
        <v>230</v>
      </c>
      <c r="BM215" s="24" t="s">
        <v>340</v>
      </c>
    </row>
    <row r="216" s="12" customFormat="1">
      <c r="B216" s="248"/>
      <c r="C216" s="249"/>
      <c r="D216" s="250" t="s">
        <v>235</v>
      </c>
      <c r="E216" s="251" t="s">
        <v>21</v>
      </c>
      <c r="F216" s="252" t="s">
        <v>912</v>
      </c>
      <c r="G216" s="249"/>
      <c r="H216" s="253">
        <v>117.59999999999999</v>
      </c>
      <c r="I216" s="254"/>
      <c r="J216" s="249"/>
      <c r="K216" s="249"/>
      <c r="L216" s="255"/>
      <c r="M216" s="256"/>
      <c r="N216" s="257"/>
      <c r="O216" s="257"/>
      <c r="P216" s="257"/>
      <c r="Q216" s="257"/>
      <c r="R216" s="257"/>
      <c r="S216" s="257"/>
      <c r="T216" s="258"/>
      <c r="AT216" s="259" t="s">
        <v>235</v>
      </c>
      <c r="AU216" s="259" t="s">
        <v>83</v>
      </c>
      <c r="AV216" s="12" t="s">
        <v>83</v>
      </c>
      <c r="AW216" s="12" t="s">
        <v>37</v>
      </c>
      <c r="AX216" s="12" t="s">
        <v>74</v>
      </c>
      <c r="AY216" s="259" t="s">
        <v>200</v>
      </c>
    </row>
    <row r="217" s="12" customFormat="1">
      <c r="B217" s="248"/>
      <c r="C217" s="249"/>
      <c r="D217" s="250" t="s">
        <v>235</v>
      </c>
      <c r="E217" s="251" t="s">
        <v>21</v>
      </c>
      <c r="F217" s="252" t="s">
        <v>913</v>
      </c>
      <c r="G217" s="249"/>
      <c r="H217" s="253">
        <v>-4.2000000000000002</v>
      </c>
      <c r="I217" s="254"/>
      <c r="J217" s="249"/>
      <c r="K217" s="249"/>
      <c r="L217" s="255"/>
      <c r="M217" s="256"/>
      <c r="N217" s="257"/>
      <c r="O217" s="257"/>
      <c r="P217" s="257"/>
      <c r="Q217" s="257"/>
      <c r="R217" s="257"/>
      <c r="S217" s="257"/>
      <c r="T217" s="258"/>
      <c r="AT217" s="259" t="s">
        <v>235</v>
      </c>
      <c r="AU217" s="259" t="s">
        <v>83</v>
      </c>
      <c r="AV217" s="12" t="s">
        <v>83</v>
      </c>
      <c r="AW217" s="12" t="s">
        <v>37</v>
      </c>
      <c r="AX217" s="12" t="s">
        <v>74</v>
      </c>
      <c r="AY217" s="259" t="s">
        <v>200</v>
      </c>
    </row>
    <row r="218" s="14" customFormat="1">
      <c r="B218" s="287"/>
      <c r="C218" s="288"/>
      <c r="D218" s="250" t="s">
        <v>235</v>
      </c>
      <c r="E218" s="289" t="s">
        <v>21</v>
      </c>
      <c r="F218" s="290" t="s">
        <v>953</v>
      </c>
      <c r="G218" s="288"/>
      <c r="H218" s="291">
        <v>113.40000000000001</v>
      </c>
      <c r="I218" s="292"/>
      <c r="J218" s="288"/>
      <c r="K218" s="288"/>
      <c r="L218" s="293"/>
      <c r="M218" s="294"/>
      <c r="N218" s="295"/>
      <c r="O218" s="295"/>
      <c r="P218" s="295"/>
      <c r="Q218" s="295"/>
      <c r="R218" s="295"/>
      <c r="S218" s="295"/>
      <c r="T218" s="296"/>
      <c r="AT218" s="297" t="s">
        <v>235</v>
      </c>
      <c r="AU218" s="297" t="s">
        <v>83</v>
      </c>
      <c r="AV218" s="14" t="s">
        <v>94</v>
      </c>
      <c r="AW218" s="14" t="s">
        <v>37</v>
      </c>
      <c r="AX218" s="14" t="s">
        <v>74</v>
      </c>
      <c r="AY218" s="297" t="s">
        <v>200</v>
      </c>
    </row>
    <row r="219" s="12" customFormat="1">
      <c r="B219" s="248"/>
      <c r="C219" s="249"/>
      <c r="D219" s="250" t="s">
        <v>235</v>
      </c>
      <c r="E219" s="251" t="s">
        <v>21</v>
      </c>
      <c r="F219" s="252" t="s">
        <v>916</v>
      </c>
      <c r="G219" s="249"/>
      <c r="H219" s="253">
        <v>2.1699999999999999</v>
      </c>
      <c r="I219" s="254"/>
      <c r="J219" s="249"/>
      <c r="K219" s="249"/>
      <c r="L219" s="255"/>
      <c r="M219" s="256"/>
      <c r="N219" s="257"/>
      <c r="O219" s="257"/>
      <c r="P219" s="257"/>
      <c r="Q219" s="257"/>
      <c r="R219" s="257"/>
      <c r="S219" s="257"/>
      <c r="T219" s="258"/>
      <c r="AT219" s="259" t="s">
        <v>235</v>
      </c>
      <c r="AU219" s="259" t="s">
        <v>83</v>
      </c>
      <c r="AV219" s="12" t="s">
        <v>83</v>
      </c>
      <c r="AW219" s="12" t="s">
        <v>37</v>
      </c>
      <c r="AX219" s="12" t="s">
        <v>74</v>
      </c>
      <c r="AY219" s="259" t="s">
        <v>200</v>
      </c>
    </row>
    <row r="220" s="12" customFormat="1">
      <c r="B220" s="248"/>
      <c r="C220" s="249"/>
      <c r="D220" s="250" t="s">
        <v>235</v>
      </c>
      <c r="E220" s="251" t="s">
        <v>21</v>
      </c>
      <c r="F220" s="252" t="s">
        <v>917</v>
      </c>
      <c r="G220" s="249"/>
      <c r="H220" s="253">
        <v>3.1000000000000001</v>
      </c>
      <c r="I220" s="254"/>
      <c r="J220" s="249"/>
      <c r="K220" s="249"/>
      <c r="L220" s="255"/>
      <c r="M220" s="256"/>
      <c r="N220" s="257"/>
      <c r="O220" s="257"/>
      <c r="P220" s="257"/>
      <c r="Q220" s="257"/>
      <c r="R220" s="257"/>
      <c r="S220" s="257"/>
      <c r="T220" s="258"/>
      <c r="AT220" s="259" t="s">
        <v>235</v>
      </c>
      <c r="AU220" s="259" t="s">
        <v>83</v>
      </c>
      <c r="AV220" s="12" t="s">
        <v>83</v>
      </c>
      <c r="AW220" s="12" t="s">
        <v>37</v>
      </c>
      <c r="AX220" s="12" t="s">
        <v>74</v>
      </c>
      <c r="AY220" s="259" t="s">
        <v>200</v>
      </c>
    </row>
    <row r="221" s="12" customFormat="1">
      <c r="B221" s="248"/>
      <c r="C221" s="249"/>
      <c r="D221" s="250" t="s">
        <v>235</v>
      </c>
      <c r="E221" s="251" t="s">
        <v>21</v>
      </c>
      <c r="F221" s="252" t="s">
        <v>918</v>
      </c>
      <c r="G221" s="249"/>
      <c r="H221" s="253">
        <v>19.079999999999998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AT221" s="259" t="s">
        <v>235</v>
      </c>
      <c r="AU221" s="259" t="s">
        <v>83</v>
      </c>
      <c r="AV221" s="12" t="s">
        <v>83</v>
      </c>
      <c r="AW221" s="12" t="s">
        <v>37</v>
      </c>
      <c r="AX221" s="12" t="s">
        <v>74</v>
      </c>
      <c r="AY221" s="259" t="s">
        <v>200</v>
      </c>
    </row>
    <row r="222" s="12" customFormat="1">
      <c r="B222" s="248"/>
      <c r="C222" s="249"/>
      <c r="D222" s="250" t="s">
        <v>235</v>
      </c>
      <c r="E222" s="251" t="s">
        <v>21</v>
      </c>
      <c r="F222" s="252" t="s">
        <v>919</v>
      </c>
      <c r="G222" s="249"/>
      <c r="H222" s="253">
        <v>4.5049999999999999</v>
      </c>
      <c r="I222" s="254"/>
      <c r="J222" s="249"/>
      <c r="K222" s="249"/>
      <c r="L222" s="255"/>
      <c r="M222" s="256"/>
      <c r="N222" s="257"/>
      <c r="O222" s="257"/>
      <c r="P222" s="257"/>
      <c r="Q222" s="257"/>
      <c r="R222" s="257"/>
      <c r="S222" s="257"/>
      <c r="T222" s="258"/>
      <c r="AT222" s="259" t="s">
        <v>235</v>
      </c>
      <c r="AU222" s="259" t="s">
        <v>83</v>
      </c>
      <c r="AV222" s="12" t="s">
        <v>83</v>
      </c>
      <c r="AW222" s="12" t="s">
        <v>37</v>
      </c>
      <c r="AX222" s="12" t="s">
        <v>74</v>
      </c>
      <c r="AY222" s="259" t="s">
        <v>200</v>
      </c>
    </row>
    <row r="223" s="12" customFormat="1">
      <c r="B223" s="248"/>
      <c r="C223" s="249"/>
      <c r="D223" s="250" t="s">
        <v>235</v>
      </c>
      <c r="E223" s="251" t="s">
        <v>21</v>
      </c>
      <c r="F223" s="252" t="s">
        <v>920</v>
      </c>
      <c r="G223" s="249"/>
      <c r="H223" s="253">
        <v>-0.29999999999999999</v>
      </c>
      <c r="I223" s="254"/>
      <c r="J223" s="249"/>
      <c r="K223" s="249"/>
      <c r="L223" s="255"/>
      <c r="M223" s="256"/>
      <c r="N223" s="257"/>
      <c r="O223" s="257"/>
      <c r="P223" s="257"/>
      <c r="Q223" s="257"/>
      <c r="R223" s="257"/>
      <c r="S223" s="257"/>
      <c r="T223" s="258"/>
      <c r="AT223" s="259" t="s">
        <v>235</v>
      </c>
      <c r="AU223" s="259" t="s">
        <v>83</v>
      </c>
      <c r="AV223" s="12" t="s">
        <v>83</v>
      </c>
      <c r="AW223" s="12" t="s">
        <v>37</v>
      </c>
      <c r="AX223" s="12" t="s">
        <v>74</v>
      </c>
      <c r="AY223" s="259" t="s">
        <v>200</v>
      </c>
    </row>
    <row r="224" s="14" customFormat="1">
      <c r="B224" s="287"/>
      <c r="C224" s="288"/>
      <c r="D224" s="250" t="s">
        <v>235</v>
      </c>
      <c r="E224" s="289" t="s">
        <v>21</v>
      </c>
      <c r="F224" s="290" t="s">
        <v>953</v>
      </c>
      <c r="G224" s="288"/>
      <c r="H224" s="291">
        <v>28.555</v>
      </c>
      <c r="I224" s="292"/>
      <c r="J224" s="288"/>
      <c r="K224" s="288"/>
      <c r="L224" s="293"/>
      <c r="M224" s="294"/>
      <c r="N224" s="295"/>
      <c r="O224" s="295"/>
      <c r="P224" s="295"/>
      <c r="Q224" s="295"/>
      <c r="R224" s="295"/>
      <c r="S224" s="295"/>
      <c r="T224" s="296"/>
      <c r="AT224" s="297" t="s">
        <v>235</v>
      </c>
      <c r="AU224" s="297" t="s">
        <v>83</v>
      </c>
      <c r="AV224" s="14" t="s">
        <v>94</v>
      </c>
      <c r="AW224" s="14" t="s">
        <v>37</v>
      </c>
      <c r="AX224" s="14" t="s">
        <v>74</v>
      </c>
      <c r="AY224" s="297" t="s">
        <v>200</v>
      </c>
    </row>
    <row r="225" s="12" customFormat="1">
      <c r="B225" s="248"/>
      <c r="C225" s="249"/>
      <c r="D225" s="250" t="s">
        <v>235</v>
      </c>
      <c r="E225" s="251" t="s">
        <v>21</v>
      </c>
      <c r="F225" s="252" t="s">
        <v>954</v>
      </c>
      <c r="G225" s="249"/>
      <c r="H225" s="253">
        <v>-57.109999999999999</v>
      </c>
      <c r="I225" s="254"/>
      <c r="J225" s="249"/>
      <c r="K225" s="249"/>
      <c r="L225" s="255"/>
      <c r="M225" s="256"/>
      <c r="N225" s="257"/>
      <c r="O225" s="257"/>
      <c r="P225" s="257"/>
      <c r="Q225" s="257"/>
      <c r="R225" s="257"/>
      <c r="S225" s="257"/>
      <c r="T225" s="258"/>
      <c r="AT225" s="259" t="s">
        <v>235</v>
      </c>
      <c r="AU225" s="259" t="s">
        <v>83</v>
      </c>
      <c r="AV225" s="12" t="s">
        <v>83</v>
      </c>
      <c r="AW225" s="12" t="s">
        <v>37</v>
      </c>
      <c r="AX225" s="12" t="s">
        <v>74</v>
      </c>
      <c r="AY225" s="259" t="s">
        <v>200</v>
      </c>
    </row>
    <row r="226" s="13" customFormat="1">
      <c r="B226" s="260"/>
      <c r="C226" s="261"/>
      <c r="D226" s="250" t="s">
        <v>235</v>
      </c>
      <c r="E226" s="262" t="s">
        <v>21</v>
      </c>
      <c r="F226" s="263" t="s">
        <v>255</v>
      </c>
      <c r="G226" s="261"/>
      <c r="H226" s="264">
        <v>84.844999999999999</v>
      </c>
      <c r="I226" s="265"/>
      <c r="J226" s="261"/>
      <c r="K226" s="261"/>
      <c r="L226" s="266"/>
      <c r="M226" s="267"/>
      <c r="N226" s="268"/>
      <c r="O226" s="268"/>
      <c r="P226" s="268"/>
      <c r="Q226" s="268"/>
      <c r="R226" s="268"/>
      <c r="S226" s="268"/>
      <c r="T226" s="269"/>
      <c r="AT226" s="270" t="s">
        <v>235</v>
      </c>
      <c r="AU226" s="270" t="s">
        <v>83</v>
      </c>
      <c r="AV226" s="13" t="s">
        <v>207</v>
      </c>
      <c r="AW226" s="13" t="s">
        <v>37</v>
      </c>
      <c r="AX226" s="13" t="s">
        <v>81</v>
      </c>
      <c r="AY226" s="270" t="s">
        <v>200</v>
      </c>
    </row>
    <row r="227" s="1" customFormat="1" ht="16.5" customHeight="1">
      <c r="B227" s="46"/>
      <c r="C227" s="271" t="s">
        <v>285</v>
      </c>
      <c r="D227" s="271" t="s">
        <v>260</v>
      </c>
      <c r="E227" s="272" t="s">
        <v>960</v>
      </c>
      <c r="F227" s="273" t="s">
        <v>961</v>
      </c>
      <c r="G227" s="274" t="s">
        <v>210</v>
      </c>
      <c r="H227" s="275">
        <v>2.3330000000000002</v>
      </c>
      <c r="I227" s="276"/>
      <c r="J227" s="277">
        <f>ROUND(I227*H227,2)</f>
        <v>0</v>
      </c>
      <c r="K227" s="273" t="s">
        <v>206</v>
      </c>
      <c r="L227" s="278"/>
      <c r="M227" s="279" t="s">
        <v>21</v>
      </c>
      <c r="N227" s="280" t="s">
        <v>45</v>
      </c>
      <c r="O227" s="47"/>
      <c r="P227" s="245">
        <f>O227*H227</f>
        <v>0</v>
      </c>
      <c r="Q227" s="245">
        <v>0</v>
      </c>
      <c r="R227" s="245">
        <f>Q227*H227</f>
        <v>0</v>
      </c>
      <c r="S227" s="245">
        <v>0</v>
      </c>
      <c r="T227" s="246">
        <f>S227*H227</f>
        <v>0</v>
      </c>
      <c r="AR227" s="24" t="s">
        <v>270</v>
      </c>
      <c r="AT227" s="24" t="s">
        <v>260</v>
      </c>
      <c r="AU227" s="24" t="s">
        <v>83</v>
      </c>
      <c r="AY227" s="24" t="s">
        <v>200</v>
      </c>
      <c r="BE227" s="247">
        <f>IF(N227="základní",J227,0)</f>
        <v>0</v>
      </c>
      <c r="BF227" s="247">
        <f>IF(N227="snížená",J227,0)</f>
        <v>0</v>
      </c>
      <c r="BG227" s="247">
        <f>IF(N227="zákl. přenesená",J227,0)</f>
        <v>0</v>
      </c>
      <c r="BH227" s="247">
        <f>IF(N227="sníž. přenesená",J227,0)</f>
        <v>0</v>
      </c>
      <c r="BI227" s="247">
        <f>IF(N227="nulová",J227,0)</f>
        <v>0</v>
      </c>
      <c r="BJ227" s="24" t="s">
        <v>81</v>
      </c>
      <c r="BK227" s="247">
        <f>ROUND(I227*H227,2)</f>
        <v>0</v>
      </c>
      <c r="BL227" s="24" t="s">
        <v>230</v>
      </c>
      <c r="BM227" s="24" t="s">
        <v>285</v>
      </c>
    </row>
    <row r="228" s="1" customFormat="1" ht="16.5" customHeight="1">
      <c r="B228" s="46"/>
      <c r="C228" s="236" t="s">
        <v>348</v>
      </c>
      <c r="D228" s="236" t="s">
        <v>202</v>
      </c>
      <c r="E228" s="237" t="s">
        <v>962</v>
      </c>
      <c r="F228" s="238" t="s">
        <v>963</v>
      </c>
      <c r="G228" s="239" t="s">
        <v>210</v>
      </c>
      <c r="H228" s="240">
        <v>2.5030000000000001</v>
      </c>
      <c r="I228" s="241"/>
      <c r="J228" s="242">
        <f>ROUND(I228*H228,2)</f>
        <v>0</v>
      </c>
      <c r="K228" s="238" t="s">
        <v>206</v>
      </c>
      <c r="L228" s="72"/>
      <c r="M228" s="243" t="s">
        <v>21</v>
      </c>
      <c r="N228" s="244" t="s">
        <v>45</v>
      </c>
      <c r="O228" s="47"/>
      <c r="P228" s="245">
        <f>O228*H228</f>
        <v>0</v>
      </c>
      <c r="Q228" s="245">
        <v>0</v>
      </c>
      <c r="R228" s="245">
        <f>Q228*H228</f>
        <v>0</v>
      </c>
      <c r="S228" s="245">
        <v>0</v>
      </c>
      <c r="T228" s="246">
        <f>S228*H228</f>
        <v>0</v>
      </c>
      <c r="AR228" s="24" t="s">
        <v>230</v>
      </c>
      <c r="AT228" s="24" t="s">
        <v>202</v>
      </c>
      <c r="AU228" s="24" t="s">
        <v>83</v>
      </c>
      <c r="AY228" s="24" t="s">
        <v>200</v>
      </c>
      <c r="BE228" s="247">
        <f>IF(N228="základní",J228,0)</f>
        <v>0</v>
      </c>
      <c r="BF228" s="247">
        <f>IF(N228="snížená",J228,0)</f>
        <v>0</v>
      </c>
      <c r="BG228" s="247">
        <f>IF(N228="zákl. přenesená",J228,0)</f>
        <v>0</v>
      </c>
      <c r="BH228" s="247">
        <f>IF(N228="sníž. přenesená",J228,0)</f>
        <v>0</v>
      </c>
      <c r="BI228" s="247">
        <f>IF(N228="nulová",J228,0)</f>
        <v>0</v>
      </c>
      <c r="BJ228" s="24" t="s">
        <v>81</v>
      </c>
      <c r="BK228" s="247">
        <f>ROUND(I228*H228,2)</f>
        <v>0</v>
      </c>
      <c r="BL228" s="24" t="s">
        <v>230</v>
      </c>
      <c r="BM228" s="24" t="s">
        <v>348</v>
      </c>
    </row>
    <row r="229" s="12" customFormat="1">
      <c r="B229" s="248"/>
      <c r="C229" s="249"/>
      <c r="D229" s="250" t="s">
        <v>235</v>
      </c>
      <c r="E229" s="251" t="s">
        <v>21</v>
      </c>
      <c r="F229" s="252" t="s">
        <v>964</v>
      </c>
      <c r="G229" s="249"/>
      <c r="H229" s="253">
        <v>2.5030000000000001</v>
      </c>
      <c r="I229" s="254"/>
      <c r="J229" s="249"/>
      <c r="K229" s="249"/>
      <c r="L229" s="255"/>
      <c r="M229" s="256"/>
      <c r="N229" s="257"/>
      <c r="O229" s="257"/>
      <c r="P229" s="257"/>
      <c r="Q229" s="257"/>
      <c r="R229" s="257"/>
      <c r="S229" s="257"/>
      <c r="T229" s="258"/>
      <c r="AT229" s="259" t="s">
        <v>235</v>
      </c>
      <c r="AU229" s="259" t="s">
        <v>83</v>
      </c>
      <c r="AV229" s="12" t="s">
        <v>83</v>
      </c>
      <c r="AW229" s="12" t="s">
        <v>37</v>
      </c>
      <c r="AX229" s="12" t="s">
        <v>74</v>
      </c>
      <c r="AY229" s="259" t="s">
        <v>200</v>
      </c>
    </row>
    <row r="230" s="14" customFormat="1">
      <c r="B230" s="287"/>
      <c r="C230" s="288"/>
      <c r="D230" s="250" t="s">
        <v>235</v>
      </c>
      <c r="E230" s="289" t="s">
        <v>21</v>
      </c>
      <c r="F230" s="290" t="s">
        <v>953</v>
      </c>
      <c r="G230" s="288"/>
      <c r="H230" s="291">
        <v>2.5030000000000001</v>
      </c>
      <c r="I230" s="292"/>
      <c r="J230" s="288"/>
      <c r="K230" s="288"/>
      <c r="L230" s="293"/>
      <c r="M230" s="294"/>
      <c r="N230" s="295"/>
      <c r="O230" s="295"/>
      <c r="P230" s="295"/>
      <c r="Q230" s="295"/>
      <c r="R230" s="295"/>
      <c r="S230" s="295"/>
      <c r="T230" s="296"/>
      <c r="AT230" s="297" t="s">
        <v>235</v>
      </c>
      <c r="AU230" s="297" t="s">
        <v>83</v>
      </c>
      <c r="AV230" s="14" t="s">
        <v>94</v>
      </c>
      <c r="AW230" s="14" t="s">
        <v>37</v>
      </c>
      <c r="AX230" s="14" t="s">
        <v>74</v>
      </c>
      <c r="AY230" s="297" t="s">
        <v>200</v>
      </c>
    </row>
    <row r="231" s="13" customFormat="1">
      <c r="B231" s="260"/>
      <c r="C231" s="261"/>
      <c r="D231" s="250" t="s">
        <v>235</v>
      </c>
      <c r="E231" s="262" t="s">
        <v>21</v>
      </c>
      <c r="F231" s="263" t="s">
        <v>255</v>
      </c>
      <c r="G231" s="261"/>
      <c r="H231" s="264">
        <v>2.5030000000000001</v>
      </c>
      <c r="I231" s="265"/>
      <c r="J231" s="261"/>
      <c r="K231" s="261"/>
      <c r="L231" s="266"/>
      <c r="M231" s="267"/>
      <c r="N231" s="268"/>
      <c r="O231" s="268"/>
      <c r="P231" s="268"/>
      <c r="Q231" s="268"/>
      <c r="R231" s="268"/>
      <c r="S231" s="268"/>
      <c r="T231" s="269"/>
      <c r="AT231" s="270" t="s">
        <v>235</v>
      </c>
      <c r="AU231" s="270" t="s">
        <v>83</v>
      </c>
      <c r="AV231" s="13" t="s">
        <v>207</v>
      </c>
      <c r="AW231" s="13" t="s">
        <v>37</v>
      </c>
      <c r="AX231" s="13" t="s">
        <v>81</v>
      </c>
      <c r="AY231" s="270" t="s">
        <v>200</v>
      </c>
    </row>
    <row r="232" s="1" customFormat="1" ht="16.5" customHeight="1">
      <c r="B232" s="46"/>
      <c r="C232" s="236" t="s">
        <v>289</v>
      </c>
      <c r="D232" s="236" t="s">
        <v>202</v>
      </c>
      <c r="E232" s="237" t="s">
        <v>965</v>
      </c>
      <c r="F232" s="238" t="s">
        <v>966</v>
      </c>
      <c r="G232" s="239" t="s">
        <v>569</v>
      </c>
      <c r="H232" s="286"/>
      <c r="I232" s="241"/>
      <c r="J232" s="242">
        <f>ROUND(I232*H232,2)</f>
        <v>0</v>
      </c>
      <c r="K232" s="238" t="s">
        <v>206</v>
      </c>
      <c r="L232" s="72"/>
      <c r="M232" s="243" t="s">
        <v>21</v>
      </c>
      <c r="N232" s="244" t="s">
        <v>45</v>
      </c>
      <c r="O232" s="47"/>
      <c r="P232" s="245">
        <f>O232*H232</f>
        <v>0</v>
      </c>
      <c r="Q232" s="245">
        <v>0</v>
      </c>
      <c r="R232" s="245">
        <f>Q232*H232</f>
        <v>0</v>
      </c>
      <c r="S232" s="245">
        <v>0</v>
      </c>
      <c r="T232" s="246">
        <f>S232*H232</f>
        <v>0</v>
      </c>
      <c r="AR232" s="24" t="s">
        <v>230</v>
      </c>
      <c r="AT232" s="24" t="s">
        <v>202</v>
      </c>
      <c r="AU232" s="24" t="s">
        <v>83</v>
      </c>
      <c r="AY232" s="24" t="s">
        <v>200</v>
      </c>
      <c r="BE232" s="247">
        <f>IF(N232="základní",J232,0)</f>
        <v>0</v>
      </c>
      <c r="BF232" s="247">
        <f>IF(N232="snížená",J232,0)</f>
        <v>0</v>
      </c>
      <c r="BG232" s="247">
        <f>IF(N232="zákl. přenesená",J232,0)</f>
        <v>0</v>
      </c>
      <c r="BH232" s="247">
        <f>IF(N232="sníž. přenesená",J232,0)</f>
        <v>0</v>
      </c>
      <c r="BI232" s="247">
        <f>IF(N232="nulová",J232,0)</f>
        <v>0</v>
      </c>
      <c r="BJ232" s="24" t="s">
        <v>81</v>
      </c>
      <c r="BK232" s="247">
        <f>ROUND(I232*H232,2)</f>
        <v>0</v>
      </c>
      <c r="BL232" s="24" t="s">
        <v>230</v>
      </c>
      <c r="BM232" s="24" t="s">
        <v>289</v>
      </c>
    </row>
    <row r="233" s="11" customFormat="1" ht="29.88" customHeight="1">
      <c r="B233" s="220"/>
      <c r="C233" s="221"/>
      <c r="D233" s="222" t="s">
        <v>73</v>
      </c>
      <c r="E233" s="234" t="s">
        <v>967</v>
      </c>
      <c r="F233" s="234" t="s">
        <v>968</v>
      </c>
      <c r="G233" s="221"/>
      <c r="H233" s="221"/>
      <c r="I233" s="224"/>
      <c r="J233" s="235">
        <f>BK233</f>
        <v>0</v>
      </c>
      <c r="K233" s="221"/>
      <c r="L233" s="226"/>
      <c r="M233" s="227"/>
      <c r="N233" s="228"/>
      <c r="O233" s="228"/>
      <c r="P233" s="229">
        <f>SUM(P234:P250)</f>
        <v>0</v>
      </c>
      <c r="Q233" s="228"/>
      <c r="R233" s="229">
        <f>SUM(R234:R250)</f>
        <v>0</v>
      </c>
      <c r="S233" s="228"/>
      <c r="T233" s="230">
        <f>SUM(T234:T250)</f>
        <v>0</v>
      </c>
      <c r="AR233" s="231" t="s">
        <v>83</v>
      </c>
      <c r="AT233" s="232" t="s">
        <v>73</v>
      </c>
      <c r="AU233" s="232" t="s">
        <v>81</v>
      </c>
      <c r="AY233" s="231" t="s">
        <v>200</v>
      </c>
      <c r="BK233" s="233">
        <f>SUM(BK234:BK250)</f>
        <v>0</v>
      </c>
    </row>
    <row r="234" s="1" customFormat="1" ht="16.5" customHeight="1">
      <c r="B234" s="46"/>
      <c r="C234" s="236" t="s">
        <v>354</v>
      </c>
      <c r="D234" s="236" t="s">
        <v>202</v>
      </c>
      <c r="E234" s="237" t="s">
        <v>969</v>
      </c>
      <c r="F234" s="238" t="s">
        <v>970</v>
      </c>
      <c r="G234" s="239" t="s">
        <v>249</v>
      </c>
      <c r="H234" s="240">
        <v>22.399999999999999</v>
      </c>
      <c r="I234" s="241"/>
      <c r="J234" s="242">
        <f>ROUND(I234*H234,2)</f>
        <v>0</v>
      </c>
      <c r="K234" s="238" t="s">
        <v>206</v>
      </c>
      <c r="L234" s="72"/>
      <c r="M234" s="243" t="s">
        <v>21</v>
      </c>
      <c r="N234" s="244" t="s">
        <v>45</v>
      </c>
      <c r="O234" s="47"/>
      <c r="P234" s="245">
        <f>O234*H234</f>
        <v>0</v>
      </c>
      <c r="Q234" s="245">
        <v>0</v>
      </c>
      <c r="R234" s="245">
        <f>Q234*H234</f>
        <v>0</v>
      </c>
      <c r="S234" s="245">
        <v>0</v>
      </c>
      <c r="T234" s="246">
        <f>S234*H234</f>
        <v>0</v>
      </c>
      <c r="AR234" s="24" t="s">
        <v>230</v>
      </c>
      <c r="AT234" s="24" t="s">
        <v>202</v>
      </c>
      <c r="AU234" s="24" t="s">
        <v>83</v>
      </c>
      <c r="AY234" s="24" t="s">
        <v>200</v>
      </c>
      <c r="BE234" s="247">
        <f>IF(N234="základní",J234,0)</f>
        <v>0</v>
      </c>
      <c r="BF234" s="247">
        <f>IF(N234="snížená",J234,0)</f>
        <v>0</v>
      </c>
      <c r="BG234" s="247">
        <f>IF(N234="zákl. přenesená",J234,0)</f>
        <v>0</v>
      </c>
      <c r="BH234" s="247">
        <f>IF(N234="sníž. přenesená",J234,0)</f>
        <v>0</v>
      </c>
      <c r="BI234" s="247">
        <f>IF(N234="nulová",J234,0)</f>
        <v>0</v>
      </c>
      <c r="BJ234" s="24" t="s">
        <v>81</v>
      </c>
      <c r="BK234" s="247">
        <f>ROUND(I234*H234,2)</f>
        <v>0</v>
      </c>
      <c r="BL234" s="24" t="s">
        <v>230</v>
      </c>
      <c r="BM234" s="24" t="s">
        <v>354</v>
      </c>
    </row>
    <row r="235" s="1" customFormat="1" ht="16.5" customHeight="1">
      <c r="B235" s="46"/>
      <c r="C235" s="236" t="s">
        <v>292</v>
      </c>
      <c r="D235" s="236" t="s">
        <v>202</v>
      </c>
      <c r="E235" s="237" t="s">
        <v>971</v>
      </c>
      <c r="F235" s="238" t="s">
        <v>972</v>
      </c>
      <c r="G235" s="239" t="s">
        <v>249</v>
      </c>
      <c r="H235" s="240">
        <v>4.9500000000000002</v>
      </c>
      <c r="I235" s="241"/>
      <c r="J235" s="242">
        <f>ROUND(I235*H235,2)</f>
        <v>0</v>
      </c>
      <c r="K235" s="238" t="s">
        <v>206</v>
      </c>
      <c r="L235" s="72"/>
      <c r="M235" s="243" t="s">
        <v>21</v>
      </c>
      <c r="N235" s="244" t="s">
        <v>45</v>
      </c>
      <c r="O235" s="47"/>
      <c r="P235" s="245">
        <f>O235*H235</f>
        <v>0</v>
      </c>
      <c r="Q235" s="245">
        <v>0</v>
      </c>
      <c r="R235" s="245">
        <f>Q235*H235</f>
        <v>0</v>
      </c>
      <c r="S235" s="245">
        <v>0</v>
      </c>
      <c r="T235" s="246">
        <f>S235*H235</f>
        <v>0</v>
      </c>
      <c r="AR235" s="24" t="s">
        <v>230</v>
      </c>
      <c r="AT235" s="24" t="s">
        <v>202</v>
      </c>
      <c r="AU235" s="24" t="s">
        <v>83</v>
      </c>
      <c r="AY235" s="24" t="s">
        <v>200</v>
      </c>
      <c r="BE235" s="247">
        <f>IF(N235="základní",J235,0)</f>
        <v>0</v>
      </c>
      <c r="BF235" s="247">
        <f>IF(N235="snížená",J235,0)</f>
        <v>0</v>
      </c>
      <c r="BG235" s="247">
        <f>IF(N235="zákl. přenesená",J235,0)</f>
        <v>0</v>
      </c>
      <c r="BH235" s="247">
        <f>IF(N235="sníž. přenesená",J235,0)</f>
        <v>0</v>
      </c>
      <c r="BI235" s="247">
        <f>IF(N235="nulová",J235,0)</f>
        <v>0</v>
      </c>
      <c r="BJ235" s="24" t="s">
        <v>81</v>
      </c>
      <c r="BK235" s="247">
        <f>ROUND(I235*H235,2)</f>
        <v>0</v>
      </c>
      <c r="BL235" s="24" t="s">
        <v>230</v>
      </c>
      <c r="BM235" s="24" t="s">
        <v>292</v>
      </c>
    </row>
    <row r="236" s="1" customFormat="1" ht="16.5" customHeight="1">
      <c r="B236" s="46"/>
      <c r="C236" s="236" t="s">
        <v>245</v>
      </c>
      <c r="D236" s="236" t="s">
        <v>202</v>
      </c>
      <c r="E236" s="237" t="s">
        <v>973</v>
      </c>
      <c r="F236" s="238" t="s">
        <v>974</v>
      </c>
      <c r="G236" s="239" t="s">
        <v>249</v>
      </c>
      <c r="H236" s="240">
        <v>12.4</v>
      </c>
      <c r="I236" s="241"/>
      <c r="J236" s="242">
        <f>ROUND(I236*H236,2)</f>
        <v>0</v>
      </c>
      <c r="K236" s="238" t="s">
        <v>206</v>
      </c>
      <c r="L236" s="72"/>
      <c r="M236" s="243" t="s">
        <v>21</v>
      </c>
      <c r="N236" s="244" t="s">
        <v>45</v>
      </c>
      <c r="O236" s="47"/>
      <c r="P236" s="245">
        <f>O236*H236</f>
        <v>0</v>
      </c>
      <c r="Q236" s="245">
        <v>0</v>
      </c>
      <c r="R236" s="245">
        <f>Q236*H236</f>
        <v>0</v>
      </c>
      <c r="S236" s="245">
        <v>0</v>
      </c>
      <c r="T236" s="246">
        <f>S236*H236</f>
        <v>0</v>
      </c>
      <c r="AR236" s="24" t="s">
        <v>230</v>
      </c>
      <c r="AT236" s="24" t="s">
        <v>202</v>
      </c>
      <c r="AU236" s="24" t="s">
        <v>83</v>
      </c>
      <c r="AY236" s="24" t="s">
        <v>200</v>
      </c>
      <c r="BE236" s="247">
        <f>IF(N236="základní",J236,0)</f>
        <v>0</v>
      </c>
      <c r="BF236" s="247">
        <f>IF(N236="snížená",J236,0)</f>
        <v>0</v>
      </c>
      <c r="BG236" s="247">
        <f>IF(N236="zákl. přenesená",J236,0)</f>
        <v>0</v>
      </c>
      <c r="BH236" s="247">
        <f>IF(N236="sníž. přenesená",J236,0)</f>
        <v>0</v>
      </c>
      <c r="BI236" s="247">
        <f>IF(N236="nulová",J236,0)</f>
        <v>0</v>
      </c>
      <c r="BJ236" s="24" t="s">
        <v>81</v>
      </c>
      <c r="BK236" s="247">
        <f>ROUND(I236*H236,2)</f>
        <v>0</v>
      </c>
      <c r="BL236" s="24" t="s">
        <v>230</v>
      </c>
      <c r="BM236" s="24" t="s">
        <v>245</v>
      </c>
    </row>
    <row r="237" s="1" customFormat="1" ht="16.5" customHeight="1">
      <c r="B237" s="46"/>
      <c r="C237" s="236" t="s">
        <v>293</v>
      </c>
      <c r="D237" s="236" t="s">
        <v>202</v>
      </c>
      <c r="E237" s="237" t="s">
        <v>975</v>
      </c>
      <c r="F237" s="238" t="s">
        <v>976</v>
      </c>
      <c r="G237" s="239" t="s">
        <v>249</v>
      </c>
      <c r="H237" s="240">
        <v>2</v>
      </c>
      <c r="I237" s="241"/>
      <c r="J237" s="242">
        <f>ROUND(I237*H237,2)</f>
        <v>0</v>
      </c>
      <c r="K237" s="238" t="s">
        <v>206</v>
      </c>
      <c r="L237" s="72"/>
      <c r="M237" s="243" t="s">
        <v>21</v>
      </c>
      <c r="N237" s="244" t="s">
        <v>45</v>
      </c>
      <c r="O237" s="47"/>
      <c r="P237" s="245">
        <f>O237*H237</f>
        <v>0</v>
      </c>
      <c r="Q237" s="245">
        <v>0</v>
      </c>
      <c r="R237" s="245">
        <f>Q237*H237</f>
        <v>0</v>
      </c>
      <c r="S237" s="245">
        <v>0</v>
      </c>
      <c r="T237" s="246">
        <f>S237*H237</f>
        <v>0</v>
      </c>
      <c r="AR237" s="24" t="s">
        <v>230</v>
      </c>
      <c r="AT237" s="24" t="s">
        <v>202</v>
      </c>
      <c r="AU237" s="24" t="s">
        <v>83</v>
      </c>
      <c r="AY237" s="24" t="s">
        <v>200</v>
      </c>
      <c r="BE237" s="247">
        <f>IF(N237="základní",J237,0)</f>
        <v>0</v>
      </c>
      <c r="BF237" s="247">
        <f>IF(N237="snížená",J237,0)</f>
        <v>0</v>
      </c>
      <c r="BG237" s="247">
        <f>IF(N237="zákl. přenesená",J237,0)</f>
        <v>0</v>
      </c>
      <c r="BH237" s="247">
        <f>IF(N237="sníž. přenesená",J237,0)</f>
        <v>0</v>
      </c>
      <c r="BI237" s="247">
        <f>IF(N237="nulová",J237,0)</f>
        <v>0</v>
      </c>
      <c r="BJ237" s="24" t="s">
        <v>81</v>
      </c>
      <c r="BK237" s="247">
        <f>ROUND(I237*H237,2)</f>
        <v>0</v>
      </c>
      <c r="BL237" s="24" t="s">
        <v>230</v>
      </c>
      <c r="BM237" s="24" t="s">
        <v>293</v>
      </c>
    </row>
    <row r="238" s="1" customFormat="1" ht="25.5" customHeight="1">
      <c r="B238" s="46"/>
      <c r="C238" s="236" t="s">
        <v>371</v>
      </c>
      <c r="D238" s="236" t="s">
        <v>202</v>
      </c>
      <c r="E238" s="237" t="s">
        <v>977</v>
      </c>
      <c r="F238" s="238" t="s">
        <v>978</v>
      </c>
      <c r="G238" s="239" t="s">
        <v>249</v>
      </c>
      <c r="H238" s="240">
        <v>22.399999999999999</v>
      </c>
      <c r="I238" s="241"/>
      <c r="J238" s="242">
        <f>ROUND(I238*H238,2)</f>
        <v>0</v>
      </c>
      <c r="K238" s="238" t="s">
        <v>206</v>
      </c>
      <c r="L238" s="72"/>
      <c r="M238" s="243" t="s">
        <v>21</v>
      </c>
      <c r="N238" s="244" t="s">
        <v>45</v>
      </c>
      <c r="O238" s="47"/>
      <c r="P238" s="245">
        <f>O238*H238</f>
        <v>0</v>
      </c>
      <c r="Q238" s="245">
        <v>0</v>
      </c>
      <c r="R238" s="245">
        <f>Q238*H238</f>
        <v>0</v>
      </c>
      <c r="S238" s="245">
        <v>0</v>
      </c>
      <c r="T238" s="246">
        <f>S238*H238</f>
        <v>0</v>
      </c>
      <c r="AR238" s="24" t="s">
        <v>230</v>
      </c>
      <c r="AT238" s="24" t="s">
        <v>202</v>
      </c>
      <c r="AU238" s="24" t="s">
        <v>83</v>
      </c>
      <c r="AY238" s="24" t="s">
        <v>200</v>
      </c>
      <c r="BE238" s="247">
        <f>IF(N238="základní",J238,0)</f>
        <v>0</v>
      </c>
      <c r="BF238" s="247">
        <f>IF(N238="snížená",J238,0)</f>
        <v>0</v>
      </c>
      <c r="BG238" s="247">
        <f>IF(N238="zákl. přenesená",J238,0)</f>
        <v>0</v>
      </c>
      <c r="BH238" s="247">
        <f>IF(N238="sníž. přenesená",J238,0)</f>
        <v>0</v>
      </c>
      <c r="BI238" s="247">
        <f>IF(N238="nulová",J238,0)</f>
        <v>0</v>
      </c>
      <c r="BJ238" s="24" t="s">
        <v>81</v>
      </c>
      <c r="BK238" s="247">
        <f>ROUND(I238*H238,2)</f>
        <v>0</v>
      </c>
      <c r="BL238" s="24" t="s">
        <v>230</v>
      </c>
      <c r="BM238" s="24" t="s">
        <v>371</v>
      </c>
    </row>
    <row r="239" s="12" customFormat="1">
      <c r="B239" s="248"/>
      <c r="C239" s="249"/>
      <c r="D239" s="250" t="s">
        <v>235</v>
      </c>
      <c r="E239" s="251" t="s">
        <v>21</v>
      </c>
      <c r="F239" s="252" t="s">
        <v>979</v>
      </c>
      <c r="G239" s="249"/>
      <c r="H239" s="253">
        <v>22.399999999999999</v>
      </c>
      <c r="I239" s="254"/>
      <c r="J239" s="249"/>
      <c r="K239" s="249"/>
      <c r="L239" s="255"/>
      <c r="M239" s="256"/>
      <c r="N239" s="257"/>
      <c r="O239" s="257"/>
      <c r="P239" s="257"/>
      <c r="Q239" s="257"/>
      <c r="R239" s="257"/>
      <c r="S239" s="257"/>
      <c r="T239" s="258"/>
      <c r="AT239" s="259" t="s">
        <v>235</v>
      </c>
      <c r="AU239" s="259" t="s">
        <v>83</v>
      </c>
      <c r="AV239" s="12" t="s">
        <v>83</v>
      </c>
      <c r="AW239" s="12" t="s">
        <v>37</v>
      </c>
      <c r="AX239" s="12" t="s">
        <v>74</v>
      </c>
      <c r="AY239" s="259" t="s">
        <v>200</v>
      </c>
    </row>
    <row r="240" s="13" customFormat="1">
      <c r="B240" s="260"/>
      <c r="C240" s="261"/>
      <c r="D240" s="250" t="s">
        <v>235</v>
      </c>
      <c r="E240" s="262" t="s">
        <v>21</v>
      </c>
      <c r="F240" s="263" t="s">
        <v>255</v>
      </c>
      <c r="G240" s="261"/>
      <c r="H240" s="264">
        <v>22.399999999999999</v>
      </c>
      <c r="I240" s="265"/>
      <c r="J240" s="261"/>
      <c r="K240" s="261"/>
      <c r="L240" s="266"/>
      <c r="M240" s="267"/>
      <c r="N240" s="268"/>
      <c r="O240" s="268"/>
      <c r="P240" s="268"/>
      <c r="Q240" s="268"/>
      <c r="R240" s="268"/>
      <c r="S240" s="268"/>
      <c r="T240" s="269"/>
      <c r="AT240" s="270" t="s">
        <v>235</v>
      </c>
      <c r="AU240" s="270" t="s">
        <v>83</v>
      </c>
      <c r="AV240" s="13" t="s">
        <v>207</v>
      </c>
      <c r="AW240" s="13" t="s">
        <v>37</v>
      </c>
      <c r="AX240" s="13" t="s">
        <v>81</v>
      </c>
      <c r="AY240" s="270" t="s">
        <v>200</v>
      </c>
    </row>
    <row r="241" s="1" customFormat="1" ht="25.5" customHeight="1">
      <c r="B241" s="46"/>
      <c r="C241" s="236" t="s">
        <v>296</v>
      </c>
      <c r="D241" s="236" t="s">
        <v>202</v>
      </c>
      <c r="E241" s="237" t="s">
        <v>980</v>
      </c>
      <c r="F241" s="238" t="s">
        <v>981</v>
      </c>
      <c r="G241" s="239" t="s">
        <v>249</v>
      </c>
      <c r="H241" s="240">
        <v>4.9500000000000002</v>
      </c>
      <c r="I241" s="241"/>
      <c r="J241" s="242">
        <f>ROUND(I241*H241,2)</f>
        <v>0</v>
      </c>
      <c r="K241" s="238" t="s">
        <v>206</v>
      </c>
      <c r="L241" s="72"/>
      <c r="M241" s="243" t="s">
        <v>21</v>
      </c>
      <c r="N241" s="244" t="s">
        <v>45</v>
      </c>
      <c r="O241" s="47"/>
      <c r="P241" s="245">
        <f>O241*H241</f>
        <v>0</v>
      </c>
      <c r="Q241" s="245">
        <v>0</v>
      </c>
      <c r="R241" s="245">
        <f>Q241*H241</f>
        <v>0</v>
      </c>
      <c r="S241" s="245">
        <v>0</v>
      </c>
      <c r="T241" s="246">
        <f>S241*H241</f>
        <v>0</v>
      </c>
      <c r="AR241" s="24" t="s">
        <v>230</v>
      </c>
      <c r="AT241" s="24" t="s">
        <v>202</v>
      </c>
      <c r="AU241" s="24" t="s">
        <v>83</v>
      </c>
      <c r="AY241" s="24" t="s">
        <v>200</v>
      </c>
      <c r="BE241" s="247">
        <f>IF(N241="základní",J241,0)</f>
        <v>0</v>
      </c>
      <c r="BF241" s="247">
        <f>IF(N241="snížená",J241,0)</f>
        <v>0</v>
      </c>
      <c r="BG241" s="247">
        <f>IF(N241="zákl. přenesená",J241,0)</f>
        <v>0</v>
      </c>
      <c r="BH241" s="247">
        <f>IF(N241="sníž. přenesená",J241,0)</f>
        <v>0</v>
      </c>
      <c r="BI241" s="247">
        <f>IF(N241="nulová",J241,0)</f>
        <v>0</v>
      </c>
      <c r="BJ241" s="24" t="s">
        <v>81</v>
      </c>
      <c r="BK241" s="247">
        <f>ROUND(I241*H241,2)</f>
        <v>0</v>
      </c>
      <c r="BL241" s="24" t="s">
        <v>230</v>
      </c>
      <c r="BM241" s="24" t="s">
        <v>296</v>
      </c>
    </row>
    <row r="242" s="12" customFormat="1">
      <c r="B242" s="248"/>
      <c r="C242" s="249"/>
      <c r="D242" s="250" t="s">
        <v>235</v>
      </c>
      <c r="E242" s="251" t="s">
        <v>21</v>
      </c>
      <c r="F242" s="252" t="s">
        <v>982</v>
      </c>
      <c r="G242" s="249"/>
      <c r="H242" s="253">
        <v>4.9500000000000002</v>
      </c>
      <c r="I242" s="254"/>
      <c r="J242" s="249"/>
      <c r="K242" s="249"/>
      <c r="L242" s="255"/>
      <c r="M242" s="256"/>
      <c r="N242" s="257"/>
      <c r="O242" s="257"/>
      <c r="P242" s="257"/>
      <c r="Q242" s="257"/>
      <c r="R242" s="257"/>
      <c r="S242" s="257"/>
      <c r="T242" s="258"/>
      <c r="AT242" s="259" t="s">
        <v>235</v>
      </c>
      <c r="AU242" s="259" t="s">
        <v>83</v>
      </c>
      <c r="AV242" s="12" t="s">
        <v>83</v>
      </c>
      <c r="AW242" s="12" t="s">
        <v>37</v>
      </c>
      <c r="AX242" s="12" t="s">
        <v>74</v>
      </c>
      <c r="AY242" s="259" t="s">
        <v>200</v>
      </c>
    </row>
    <row r="243" s="13" customFormat="1">
      <c r="B243" s="260"/>
      <c r="C243" s="261"/>
      <c r="D243" s="250" t="s">
        <v>235</v>
      </c>
      <c r="E243" s="262" t="s">
        <v>21</v>
      </c>
      <c r="F243" s="263" t="s">
        <v>255</v>
      </c>
      <c r="G243" s="261"/>
      <c r="H243" s="264">
        <v>4.9500000000000002</v>
      </c>
      <c r="I243" s="265"/>
      <c r="J243" s="261"/>
      <c r="K243" s="261"/>
      <c r="L243" s="266"/>
      <c r="M243" s="267"/>
      <c r="N243" s="268"/>
      <c r="O243" s="268"/>
      <c r="P243" s="268"/>
      <c r="Q243" s="268"/>
      <c r="R243" s="268"/>
      <c r="S243" s="268"/>
      <c r="T243" s="269"/>
      <c r="AT243" s="270" t="s">
        <v>235</v>
      </c>
      <c r="AU243" s="270" t="s">
        <v>83</v>
      </c>
      <c r="AV243" s="13" t="s">
        <v>207</v>
      </c>
      <c r="AW243" s="13" t="s">
        <v>37</v>
      </c>
      <c r="AX243" s="13" t="s">
        <v>81</v>
      </c>
      <c r="AY243" s="270" t="s">
        <v>200</v>
      </c>
    </row>
    <row r="244" s="1" customFormat="1" ht="25.5" customHeight="1">
      <c r="B244" s="46"/>
      <c r="C244" s="236" t="s">
        <v>383</v>
      </c>
      <c r="D244" s="236" t="s">
        <v>202</v>
      </c>
      <c r="E244" s="237" t="s">
        <v>983</v>
      </c>
      <c r="F244" s="238" t="s">
        <v>984</v>
      </c>
      <c r="G244" s="239" t="s">
        <v>249</v>
      </c>
      <c r="H244" s="240">
        <v>12.4</v>
      </c>
      <c r="I244" s="241"/>
      <c r="J244" s="242">
        <f>ROUND(I244*H244,2)</f>
        <v>0</v>
      </c>
      <c r="K244" s="238" t="s">
        <v>206</v>
      </c>
      <c r="L244" s="72"/>
      <c r="M244" s="243" t="s">
        <v>21</v>
      </c>
      <c r="N244" s="244" t="s">
        <v>45</v>
      </c>
      <c r="O244" s="47"/>
      <c r="P244" s="245">
        <f>O244*H244</f>
        <v>0</v>
      </c>
      <c r="Q244" s="245">
        <v>0</v>
      </c>
      <c r="R244" s="245">
        <f>Q244*H244</f>
        <v>0</v>
      </c>
      <c r="S244" s="245">
        <v>0</v>
      </c>
      <c r="T244" s="246">
        <f>S244*H244</f>
        <v>0</v>
      </c>
      <c r="AR244" s="24" t="s">
        <v>230</v>
      </c>
      <c r="AT244" s="24" t="s">
        <v>202</v>
      </c>
      <c r="AU244" s="24" t="s">
        <v>83</v>
      </c>
      <c r="AY244" s="24" t="s">
        <v>200</v>
      </c>
      <c r="BE244" s="247">
        <f>IF(N244="základní",J244,0)</f>
        <v>0</v>
      </c>
      <c r="BF244" s="247">
        <f>IF(N244="snížená",J244,0)</f>
        <v>0</v>
      </c>
      <c r="BG244" s="247">
        <f>IF(N244="zákl. přenesená",J244,0)</f>
        <v>0</v>
      </c>
      <c r="BH244" s="247">
        <f>IF(N244="sníž. přenesená",J244,0)</f>
        <v>0</v>
      </c>
      <c r="BI244" s="247">
        <f>IF(N244="nulová",J244,0)</f>
        <v>0</v>
      </c>
      <c r="BJ244" s="24" t="s">
        <v>81</v>
      </c>
      <c r="BK244" s="247">
        <f>ROUND(I244*H244,2)</f>
        <v>0</v>
      </c>
      <c r="BL244" s="24" t="s">
        <v>230</v>
      </c>
      <c r="BM244" s="24" t="s">
        <v>383</v>
      </c>
    </row>
    <row r="245" s="12" customFormat="1">
      <c r="B245" s="248"/>
      <c r="C245" s="249"/>
      <c r="D245" s="250" t="s">
        <v>235</v>
      </c>
      <c r="E245" s="251" t="s">
        <v>21</v>
      </c>
      <c r="F245" s="252" t="s">
        <v>985</v>
      </c>
      <c r="G245" s="249"/>
      <c r="H245" s="253">
        <v>12.4</v>
      </c>
      <c r="I245" s="254"/>
      <c r="J245" s="249"/>
      <c r="K245" s="249"/>
      <c r="L245" s="255"/>
      <c r="M245" s="256"/>
      <c r="N245" s="257"/>
      <c r="O245" s="257"/>
      <c r="P245" s="257"/>
      <c r="Q245" s="257"/>
      <c r="R245" s="257"/>
      <c r="S245" s="257"/>
      <c r="T245" s="258"/>
      <c r="AT245" s="259" t="s">
        <v>235</v>
      </c>
      <c r="AU245" s="259" t="s">
        <v>83</v>
      </c>
      <c r="AV245" s="12" t="s">
        <v>83</v>
      </c>
      <c r="AW245" s="12" t="s">
        <v>37</v>
      </c>
      <c r="AX245" s="12" t="s">
        <v>74</v>
      </c>
      <c r="AY245" s="259" t="s">
        <v>200</v>
      </c>
    </row>
    <row r="246" s="13" customFormat="1">
      <c r="B246" s="260"/>
      <c r="C246" s="261"/>
      <c r="D246" s="250" t="s">
        <v>235</v>
      </c>
      <c r="E246" s="262" t="s">
        <v>21</v>
      </c>
      <c r="F246" s="263" t="s">
        <v>255</v>
      </c>
      <c r="G246" s="261"/>
      <c r="H246" s="264">
        <v>12.4</v>
      </c>
      <c r="I246" s="265"/>
      <c r="J246" s="261"/>
      <c r="K246" s="261"/>
      <c r="L246" s="266"/>
      <c r="M246" s="267"/>
      <c r="N246" s="268"/>
      <c r="O246" s="268"/>
      <c r="P246" s="268"/>
      <c r="Q246" s="268"/>
      <c r="R246" s="268"/>
      <c r="S246" s="268"/>
      <c r="T246" s="269"/>
      <c r="AT246" s="270" t="s">
        <v>235</v>
      </c>
      <c r="AU246" s="270" t="s">
        <v>83</v>
      </c>
      <c r="AV246" s="13" t="s">
        <v>207</v>
      </c>
      <c r="AW246" s="13" t="s">
        <v>37</v>
      </c>
      <c r="AX246" s="13" t="s">
        <v>81</v>
      </c>
      <c r="AY246" s="270" t="s">
        <v>200</v>
      </c>
    </row>
    <row r="247" s="1" customFormat="1" ht="16.5" customHeight="1">
      <c r="B247" s="46"/>
      <c r="C247" s="236" t="s">
        <v>302</v>
      </c>
      <c r="D247" s="236" t="s">
        <v>202</v>
      </c>
      <c r="E247" s="237" t="s">
        <v>986</v>
      </c>
      <c r="F247" s="238" t="s">
        <v>987</v>
      </c>
      <c r="G247" s="239" t="s">
        <v>249</v>
      </c>
      <c r="H247" s="240">
        <v>2</v>
      </c>
      <c r="I247" s="241"/>
      <c r="J247" s="242">
        <f>ROUND(I247*H247,2)</f>
        <v>0</v>
      </c>
      <c r="K247" s="238" t="s">
        <v>206</v>
      </c>
      <c r="L247" s="72"/>
      <c r="M247" s="243" t="s">
        <v>21</v>
      </c>
      <c r="N247" s="244" t="s">
        <v>45</v>
      </c>
      <c r="O247" s="47"/>
      <c r="P247" s="245">
        <f>O247*H247</f>
        <v>0</v>
      </c>
      <c r="Q247" s="245">
        <v>0</v>
      </c>
      <c r="R247" s="245">
        <f>Q247*H247</f>
        <v>0</v>
      </c>
      <c r="S247" s="245">
        <v>0</v>
      </c>
      <c r="T247" s="246">
        <f>S247*H247</f>
        <v>0</v>
      </c>
      <c r="AR247" s="24" t="s">
        <v>230</v>
      </c>
      <c r="AT247" s="24" t="s">
        <v>202</v>
      </c>
      <c r="AU247" s="24" t="s">
        <v>83</v>
      </c>
      <c r="AY247" s="24" t="s">
        <v>200</v>
      </c>
      <c r="BE247" s="247">
        <f>IF(N247="základní",J247,0)</f>
        <v>0</v>
      </c>
      <c r="BF247" s="247">
        <f>IF(N247="snížená",J247,0)</f>
        <v>0</v>
      </c>
      <c r="BG247" s="247">
        <f>IF(N247="zákl. přenesená",J247,0)</f>
        <v>0</v>
      </c>
      <c r="BH247" s="247">
        <f>IF(N247="sníž. přenesená",J247,0)</f>
        <v>0</v>
      </c>
      <c r="BI247" s="247">
        <f>IF(N247="nulová",J247,0)</f>
        <v>0</v>
      </c>
      <c r="BJ247" s="24" t="s">
        <v>81</v>
      </c>
      <c r="BK247" s="247">
        <f>ROUND(I247*H247,2)</f>
        <v>0</v>
      </c>
      <c r="BL247" s="24" t="s">
        <v>230</v>
      </c>
      <c r="BM247" s="24" t="s">
        <v>302</v>
      </c>
    </row>
    <row r="248" s="1" customFormat="1" ht="16.5" customHeight="1">
      <c r="B248" s="46"/>
      <c r="C248" s="236" t="s">
        <v>396</v>
      </c>
      <c r="D248" s="236" t="s">
        <v>202</v>
      </c>
      <c r="E248" s="237" t="s">
        <v>988</v>
      </c>
      <c r="F248" s="238" t="s">
        <v>989</v>
      </c>
      <c r="G248" s="239" t="s">
        <v>322</v>
      </c>
      <c r="H248" s="240">
        <v>2</v>
      </c>
      <c r="I248" s="241"/>
      <c r="J248" s="242">
        <f>ROUND(I248*H248,2)</f>
        <v>0</v>
      </c>
      <c r="K248" s="238" t="s">
        <v>206</v>
      </c>
      <c r="L248" s="72"/>
      <c r="M248" s="243" t="s">
        <v>21</v>
      </c>
      <c r="N248" s="244" t="s">
        <v>45</v>
      </c>
      <c r="O248" s="47"/>
      <c r="P248" s="245">
        <f>O248*H248</f>
        <v>0</v>
      </c>
      <c r="Q248" s="245">
        <v>0</v>
      </c>
      <c r="R248" s="245">
        <f>Q248*H248</f>
        <v>0</v>
      </c>
      <c r="S248" s="245">
        <v>0</v>
      </c>
      <c r="T248" s="246">
        <f>S248*H248</f>
        <v>0</v>
      </c>
      <c r="AR248" s="24" t="s">
        <v>230</v>
      </c>
      <c r="AT248" s="24" t="s">
        <v>202</v>
      </c>
      <c r="AU248" s="24" t="s">
        <v>83</v>
      </c>
      <c r="AY248" s="24" t="s">
        <v>200</v>
      </c>
      <c r="BE248" s="247">
        <f>IF(N248="základní",J248,0)</f>
        <v>0</v>
      </c>
      <c r="BF248" s="247">
        <f>IF(N248="snížená",J248,0)</f>
        <v>0</v>
      </c>
      <c r="BG248" s="247">
        <f>IF(N248="zákl. přenesená",J248,0)</f>
        <v>0</v>
      </c>
      <c r="BH248" s="247">
        <f>IF(N248="sníž. přenesená",J248,0)</f>
        <v>0</v>
      </c>
      <c r="BI248" s="247">
        <f>IF(N248="nulová",J248,0)</f>
        <v>0</v>
      </c>
      <c r="BJ248" s="24" t="s">
        <v>81</v>
      </c>
      <c r="BK248" s="247">
        <f>ROUND(I248*H248,2)</f>
        <v>0</v>
      </c>
      <c r="BL248" s="24" t="s">
        <v>230</v>
      </c>
      <c r="BM248" s="24" t="s">
        <v>396</v>
      </c>
    </row>
    <row r="249" s="1" customFormat="1" ht="16.5" customHeight="1">
      <c r="B249" s="46"/>
      <c r="C249" s="271" t="s">
        <v>306</v>
      </c>
      <c r="D249" s="271" t="s">
        <v>260</v>
      </c>
      <c r="E249" s="272" t="s">
        <v>990</v>
      </c>
      <c r="F249" s="273" t="s">
        <v>991</v>
      </c>
      <c r="G249" s="274" t="s">
        <v>322</v>
      </c>
      <c r="H249" s="275">
        <v>2</v>
      </c>
      <c r="I249" s="276"/>
      <c r="J249" s="277">
        <f>ROUND(I249*H249,2)</f>
        <v>0</v>
      </c>
      <c r="K249" s="273" t="s">
        <v>206</v>
      </c>
      <c r="L249" s="278"/>
      <c r="M249" s="279" t="s">
        <v>21</v>
      </c>
      <c r="N249" s="280" t="s">
        <v>45</v>
      </c>
      <c r="O249" s="47"/>
      <c r="P249" s="245">
        <f>O249*H249</f>
        <v>0</v>
      </c>
      <c r="Q249" s="245">
        <v>0</v>
      </c>
      <c r="R249" s="245">
        <f>Q249*H249</f>
        <v>0</v>
      </c>
      <c r="S249" s="245">
        <v>0</v>
      </c>
      <c r="T249" s="246">
        <f>S249*H249</f>
        <v>0</v>
      </c>
      <c r="AR249" s="24" t="s">
        <v>270</v>
      </c>
      <c r="AT249" s="24" t="s">
        <v>260</v>
      </c>
      <c r="AU249" s="24" t="s">
        <v>83</v>
      </c>
      <c r="AY249" s="24" t="s">
        <v>200</v>
      </c>
      <c r="BE249" s="247">
        <f>IF(N249="základní",J249,0)</f>
        <v>0</v>
      </c>
      <c r="BF249" s="247">
        <f>IF(N249="snížená",J249,0)</f>
        <v>0</v>
      </c>
      <c r="BG249" s="247">
        <f>IF(N249="zákl. přenesená",J249,0)</f>
        <v>0</v>
      </c>
      <c r="BH249" s="247">
        <f>IF(N249="sníž. přenesená",J249,0)</f>
        <v>0</v>
      </c>
      <c r="BI249" s="247">
        <f>IF(N249="nulová",J249,0)</f>
        <v>0</v>
      </c>
      <c r="BJ249" s="24" t="s">
        <v>81</v>
      </c>
      <c r="BK249" s="247">
        <f>ROUND(I249*H249,2)</f>
        <v>0</v>
      </c>
      <c r="BL249" s="24" t="s">
        <v>230</v>
      </c>
      <c r="BM249" s="24" t="s">
        <v>306</v>
      </c>
    </row>
    <row r="250" s="1" customFormat="1" ht="16.5" customHeight="1">
      <c r="B250" s="46"/>
      <c r="C250" s="236" t="s">
        <v>403</v>
      </c>
      <c r="D250" s="236" t="s">
        <v>202</v>
      </c>
      <c r="E250" s="237" t="s">
        <v>992</v>
      </c>
      <c r="F250" s="238" t="s">
        <v>993</v>
      </c>
      <c r="G250" s="239" t="s">
        <v>569</v>
      </c>
      <c r="H250" s="286"/>
      <c r="I250" s="241"/>
      <c r="J250" s="242">
        <f>ROUND(I250*H250,2)</f>
        <v>0</v>
      </c>
      <c r="K250" s="238" t="s">
        <v>206</v>
      </c>
      <c r="L250" s="72"/>
      <c r="M250" s="243" t="s">
        <v>21</v>
      </c>
      <c r="N250" s="244" t="s">
        <v>45</v>
      </c>
      <c r="O250" s="47"/>
      <c r="P250" s="245">
        <f>O250*H250</f>
        <v>0</v>
      </c>
      <c r="Q250" s="245">
        <v>0</v>
      </c>
      <c r="R250" s="245">
        <f>Q250*H250</f>
        <v>0</v>
      </c>
      <c r="S250" s="245">
        <v>0</v>
      </c>
      <c r="T250" s="246">
        <f>S250*H250</f>
        <v>0</v>
      </c>
      <c r="AR250" s="24" t="s">
        <v>230</v>
      </c>
      <c r="AT250" s="24" t="s">
        <v>202</v>
      </c>
      <c r="AU250" s="24" t="s">
        <v>83</v>
      </c>
      <c r="AY250" s="24" t="s">
        <v>200</v>
      </c>
      <c r="BE250" s="247">
        <f>IF(N250="základní",J250,0)</f>
        <v>0</v>
      </c>
      <c r="BF250" s="247">
        <f>IF(N250="snížená",J250,0)</f>
        <v>0</v>
      </c>
      <c r="BG250" s="247">
        <f>IF(N250="zákl. přenesená",J250,0)</f>
        <v>0</v>
      </c>
      <c r="BH250" s="247">
        <f>IF(N250="sníž. přenesená",J250,0)</f>
        <v>0</v>
      </c>
      <c r="BI250" s="247">
        <f>IF(N250="nulová",J250,0)</f>
        <v>0</v>
      </c>
      <c r="BJ250" s="24" t="s">
        <v>81</v>
      </c>
      <c r="BK250" s="247">
        <f>ROUND(I250*H250,2)</f>
        <v>0</v>
      </c>
      <c r="BL250" s="24" t="s">
        <v>230</v>
      </c>
      <c r="BM250" s="24" t="s">
        <v>403</v>
      </c>
    </row>
    <row r="251" s="11" customFormat="1" ht="29.88" customHeight="1">
      <c r="B251" s="220"/>
      <c r="C251" s="221"/>
      <c r="D251" s="222" t="s">
        <v>73</v>
      </c>
      <c r="E251" s="234" t="s">
        <v>994</v>
      </c>
      <c r="F251" s="234" t="s">
        <v>995</v>
      </c>
      <c r="G251" s="221"/>
      <c r="H251" s="221"/>
      <c r="I251" s="224"/>
      <c r="J251" s="235">
        <f>BK251</f>
        <v>0</v>
      </c>
      <c r="K251" s="221"/>
      <c r="L251" s="226"/>
      <c r="M251" s="227"/>
      <c r="N251" s="228"/>
      <c r="O251" s="228"/>
      <c r="P251" s="229">
        <f>SUM(P252:P254)</f>
        <v>0</v>
      </c>
      <c r="Q251" s="228"/>
      <c r="R251" s="229">
        <f>SUM(R252:R254)</f>
        <v>0</v>
      </c>
      <c r="S251" s="228"/>
      <c r="T251" s="230">
        <f>SUM(T252:T254)</f>
        <v>0</v>
      </c>
      <c r="AR251" s="231" t="s">
        <v>83</v>
      </c>
      <c r="AT251" s="232" t="s">
        <v>73</v>
      </c>
      <c r="AU251" s="232" t="s">
        <v>81</v>
      </c>
      <c r="AY251" s="231" t="s">
        <v>200</v>
      </c>
      <c r="BK251" s="233">
        <f>SUM(BK252:BK254)</f>
        <v>0</v>
      </c>
    </row>
    <row r="252" s="1" customFormat="1" ht="16.5" customHeight="1">
      <c r="B252" s="46"/>
      <c r="C252" s="236" t="s">
        <v>310</v>
      </c>
      <c r="D252" s="236" t="s">
        <v>202</v>
      </c>
      <c r="E252" s="237" t="s">
        <v>996</v>
      </c>
      <c r="F252" s="238" t="s">
        <v>997</v>
      </c>
      <c r="G252" s="239" t="s">
        <v>205</v>
      </c>
      <c r="H252" s="240">
        <v>5</v>
      </c>
      <c r="I252" s="241"/>
      <c r="J252" s="242">
        <f>ROUND(I252*H252,2)</f>
        <v>0</v>
      </c>
      <c r="K252" s="238" t="s">
        <v>206</v>
      </c>
      <c r="L252" s="72"/>
      <c r="M252" s="243" t="s">
        <v>21</v>
      </c>
      <c r="N252" s="244" t="s">
        <v>45</v>
      </c>
      <c r="O252" s="47"/>
      <c r="P252" s="245">
        <f>O252*H252</f>
        <v>0</v>
      </c>
      <c r="Q252" s="245">
        <v>0</v>
      </c>
      <c r="R252" s="245">
        <f>Q252*H252</f>
        <v>0</v>
      </c>
      <c r="S252" s="245">
        <v>0</v>
      </c>
      <c r="T252" s="246">
        <f>S252*H252</f>
        <v>0</v>
      </c>
      <c r="AR252" s="24" t="s">
        <v>230</v>
      </c>
      <c r="AT252" s="24" t="s">
        <v>202</v>
      </c>
      <c r="AU252" s="24" t="s">
        <v>83</v>
      </c>
      <c r="AY252" s="24" t="s">
        <v>200</v>
      </c>
      <c r="BE252" s="247">
        <f>IF(N252="základní",J252,0)</f>
        <v>0</v>
      </c>
      <c r="BF252" s="247">
        <f>IF(N252="snížená",J252,0)</f>
        <v>0</v>
      </c>
      <c r="BG252" s="247">
        <f>IF(N252="zákl. přenesená",J252,0)</f>
        <v>0</v>
      </c>
      <c r="BH252" s="247">
        <f>IF(N252="sníž. přenesená",J252,0)</f>
        <v>0</v>
      </c>
      <c r="BI252" s="247">
        <f>IF(N252="nulová",J252,0)</f>
        <v>0</v>
      </c>
      <c r="BJ252" s="24" t="s">
        <v>81</v>
      </c>
      <c r="BK252" s="247">
        <f>ROUND(I252*H252,2)</f>
        <v>0</v>
      </c>
      <c r="BL252" s="24" t="s">
        <v>230</v>
      </c>
      <c r="BM252" s="24" t="s">
        <v>310</v>
      </c>
    </row>
    <row r="253" s="1" customFormat="1" ht="16.5" customHeight="1">
      <c r="B253" s="46"/>
      <c r="C253" s="236" t="s">
        <v>412</v>
      </c>
      <c r="D253" s="236" t="s">
        <v>202</v>
      </c>
      <c r="E253" s="237" t="s">
        <v>998</v>
      </c>
      <c r="F253" s="238" t="s">
        <v>999</v>
      </c>
      <c r="G253" s="239" t="s">
        <v>205</v>
      </c>
      <c r="H253" s="240">
        <v>5</v>
      </c>
      <c r="I253" s="241"/>
      <c r="J253" s="242">
        <f>ROUND(I253*H253,2)</f>
        <v>0</v>
      </c>
      <c r="K253" s="238" t="s">
        <v>206</v>
      </c>
      <c r="L253" s="72"/>
      <c r="M253" s="243" t="s">
        <v>21</v>
      </c>
      <c r="N253" s="244" t="s">
        <v>45</v>
      </c>
      <c r="O253" s="47"/>
      <c r="P253" s="245">
        <f>O253*H253</f>
        <v>0</v>
      </c>
      <c r="Q253" s="245">
        <v>0</v>
      </c>
      <c r="R253" s="245">
        <f>Q253*H253</f>
        <v>0</v>
      </c>
      <c r="S253" s="245">
        <v>0</v>
      </c>
      <c r="T253" s="246">
        <f>S253*H253</f>
        <v>0</v>
      </c>
      <c r="AR253" s="24" t="s">
        <v>230</v>
      </c>
      <c r="AT253" s="24" t="s">
        <v>202</v>
      </c>
      <c r="AU253" s="24" t="s">
        <v>83</v>
      </c>
      <c r="AY253" s="24" t="s">
        <v>200</v>
      </c>
      <c r="BE253" s="247">
        <f>IF(N253="základní",J253,0)</f>
        <v>0</v>
      </c>
      <c r="BF253" s="247">
        <f>IF(N253="snížená",J253,0)</f>
        <v>0</v>
      </c>
      <c r="BG253" s="247">
        <f>IF(N253="zákl. přenesená",J253,0)</f>
        <v>0</v>
      </c>
      <c r="BH253" s="247">
        <f>IF(N253="sníž. přenesená",J253,0)</f>
        <v>0</v>
      </c>
      <c r="BI253" s="247">
        <f>IF(N253="nulová",J253,0)</f>
        <v>0</v>
      </c>
      <c r="BJ253" s="24" t="s">
        <v>81</v>
      </c>
      <c r="BK253" s="247">
        <f>ROUND(I253*H253,2)</f>
        <v>0</v>
      </c>
      <c r="BL253" s="24" t="s">
        <v>230</v>
      </c>
      <c r="BM253" s="24" t="s">
        <v>412</v>
      </c>
    </row>
    <row r="254" s="1" customFormat="1" ht="16.5" customHeight="1">
      <c r="B254" s="46"/>
      <c r="C254" s="236" t="s">
        <v>311</v>
      </c>
      <c r="D254" s="236" t="s">
        <v>202</v>
      </c>
      <c r="E254" s="237" t="s">
        <v>1000</v>
      </c>
      <c r="F254" s="238" t="s">
        <v>1001</v>
      </c>
      <c r="G254" s="239" t="s">
        <v>569</v>
      </c>
      <c r="H254" s="286"/>
      <c r="I254" s="241"/>
      <c r="J254" s="242">
        <f>ROUND(I254*H254,2)</f>
        <v>0</v>
      </c>
      <c r="K254" s="238" t="s">
        <v>206</v>
      </c>
      <c r="L254" s="72"/>
      <c r="M254" s="243" t="s">
        <v>21</v>
      </c>
      <c r="N254" s="244" t="s">
        <v>45</v>
      </c>
      <c r="O254" s="47"/>
      <c r="P254" s="245">
        <f>O254*H254</f>
        <v>0</v>
      </c>
      <c r="Q254" s="245">
        <v>0</v>
      </c>
      <c r="R254" s="245">
        <f>Q254*H254</f>
        <v>0</v>
      </c>
      <c r="S254" s="245">
        <v>0</v>
      </c>
      <c r="T254" s="246">
        <f>S254*H254</f>
        <v>0</v>
      </c>
      <c r="AR254" s="24" t="s">
        <v>230</v>
      </c>
      <c r="AT254" s="24" t="s">
        <v>202</v>
      </c>
      <c r="AU254" s="24" t="s">
        <v>83</v>
      </c>
      <c r="AY254" s="24" t="s">
        <v>200</v>
      </c>
      <c r="BE254" s="247">
        <f>IF(N254="základní",J254,0)</f>
        <v>0</v>
      </c>
      <c r="BF254" s="247">
        <f>IF(N254="snížená",J254,0)</f>
        <v>0</v>
      </c>
      <c r="BG254" s="247">
        <f>IF(N254="zákl. přenesená",J254,0)</f>
        <v>0</v>
      </c>
      <c r="BH254" s="247">
        <f>IF(N254="sníž. přenesená",J254,0)</f>
        <v>0</v>
      </c>
      <c r="BI254" s="247">
        <f>IF(N254="nulová",J254,0)</f>
        <v>0</v>
      </c>
      <c r="BJ254" s="24" t="s">
        <v>81</v>
      </c>
      <c r="BK254" s="247">
        <f>ROUND(I254*H254,2)</f>
        <v>0</v>
      </c>
      <c r="BL254" s="24" t="s">
        <v>230</v>
      </c>
      <c r="BM254" s="24" t="s">
        <v>311</v>
      </c>
    </row>
    <row r="255" s="11" customFormat="1" ht="29.88" customHeight="1">
      <c r="B255" s="220"/>
      <c r="C255" s="221"/>
      <c r="D255" s="222" t="s">
        <v>73</v>
      </c>
      <c r="E255" s="234" t="s">
        <v>1002</v>
      </c>
      <c r="F255" s="234" t="s">
        <v>1003</v>
      </c>
      <c r="G255" s="221"/>
      <c r="H255" s="221"/>
      <c r="I255" s="224"/>
      <c r="J255" s="235">
        <f>BK255</f>
        <v>0</v>
      </c>
      <c r="K255" s="221"/>
      <c r="L255" s="226"/>
      <c r="M255" s="227"/>
      <c r="N255" s="228"/>
      <c r="O255" s="228"/>
      <c r="P255" s="229">
        <f>SUM(P256:P265)</f>
        <v>0</v>
      </c>
      <c r="Q255" s="228"/>
      <c r="R255" s="229">
        <f>SUM(R256:R265)</f>
        <v>0</v>
      </c>
      <c r="S255" s="228"/>
      <c r="T255" s="230">
        <f>SUM(T256:T265)</f>
        <v>0</v>
      </c>
      <c r="AR255" s="231" t="s">
        <v>83</v>
      </c>
      <c r="AT255" s="232" t="s">
        <v>73</v>
      </c>
      <c r="AU255" s="232" t="s">
        <v>81</v>
      </c>
      <c r="AY255" s="231" t="s">
        <v>200</v>
      </c>
      <c r="BK255" s="233">
        <f>SUM(BK256:BK265)</f>
        <v>0</v>
      </c>
    </row>
    <row r="256" s="1" customFormat="1" ht="25.5" customHeight="1">
      <c r="B256" s="46"/>
      <c r="C256" s="236" t="s">
        <v>420</v>
      </c>
      <c r="D256" s="236" t="s">
        <v>202</v>
      </c>
      <c r="E256" s="237" t="s">
        <v>1004</v>
      </c>
      <c r="F256" s="238" t="s">
        <v>1005</v>
      </c>
      <c r="G256" s="239" t="s">
        <v>322</v>
      </c>
      <c r="H256" s="240">
        <v>9</v>
      </c>
      <c r="I256" s="241"/>
      <c r="J256" s="242">
        <f>ROUND(I256*H256,2)</f>
        <v>0</v>
      </c>
      <c r="K256" s="238" t="s">
        <v>206</v>
      </c>
      <c r="L256" s="72"/>
      <c r="M256" s="243" t="s">
        <v>21</v>
      </c>
      <c r="N256" s="244" t="s">
        <v>45</v>
      </c>
      <c r="O256" s="47"/>
      <c r="P256" s="245">
        <f>O256*H256</f>
        <v>0</v>
      </c>
      <c r="Q256" s="245">
        <v>0</v>
      </c>
      <c r="R256" s="245">
        <f>Q256*H256</f>
        <v>0</v>
      </c>
      <c r="S256" s="245">
        <v>0</v>
      </c>
      <c r="T256" s="246">
        <f>S256*H256</f>
        <v>0</v>
      </c>
      <c r="AR256" s="24" t="s">
        <v>230</v>
      </c>
      <c r="AT256" s="24" t="s">
        <v>202</v>
      </c>
      <c r="AU256" s="24" t="s">
        <v>83</v>
      </c>
      <c r="AY256" s="24" t="s">
        <v>200</v>
      </c>
      <c r="BE256" s="247">
        <f>IF(N256="základní",J256,0)</f>
        <v>0</v>
      </c>
      <c r="BF256" s="247">
        <f>IF(N256="snížená",J256,0)</f>
        <v>0</v>
      </c>
      <c r="BG256" s="247">
        <f>IF(N256="zákl. přenesená",J256,0)</f>
        <v>0</v>
      </c>
      <c r="BH256" s="247">
        <f>IF(N256="sníž. přenesená",J256,0)</f>
        <v>0</v>
      </c>
      <c r="BI256" s="247">
        <f>IF(N256="nulová",J256,0)</f>
        <v>0</v>
      </c>
      <c r="BJ256" s="24" t="s">
        <v>81</v>
      </c>
      <c r="BK256" s="247">
        <f>ROUND(I256*H256,2)</f>
        <v>0</v>
      </c>
      <c r="BL256" s="24" t="s">
        <v>230</v>
      </c>
      <c r="BM256" s="24" t="s">
        <v>420</v>
      </c>
    </row>
    <row r="257" s="1" customFormat="1" ht="16.5" customHeight="1">
      <c r="B257" s="46"/>
      <c r="C257" s="271" t="s">
        <v>313</v>
      </c>
      <c r="D257" s="271" t="s">
        <v>260</v>
      </c>
      <c r="E257" s="272" t="s">
        <v>1006</v>
      </c>
      <c r="F257" s="273" t="s">
        <v>1007</v>
      </c>
      <c r="G257" s="274" t="s">
        <v>322</v>
      </c>
      <c r="H257" s="275">
        <v>9</v>
      </c>
      <c r="I257" s="276"/>
      <c r="J257" s="277">
        <f>ROUND(I257*H257,2)</f>
        <v>0</v>
      </c>
      <c r="K257" s="273" t="s">
        <v>206</v>
      </c>
      <c r="L257" s="278"/>
      <c r="M257" s="279" t="s">
        <v>21</v>
      </c>
      <c r="N257" s="280" t="s">
        <v>45</v>
      </c>
      <c r="O257" s="47"/>
      <c r="P257" s="245">
        <f>O257*H257</f>
        <v>0</v>
      </c>
      <c r="Q257" s="245">
        <v>0</v>
      </c>
      <c r="R257" s="245">
        <f>Q257*H257</f>
        <v>0</v>
      </c>
      <c r="S257" s="245">
        <v>0</v>
      </c>
      <c r="T257" s="246">
        <f>S257*H257</f>
        <v>0</v>
      </c>
      <c r="AR257" s="24" t="s">
        <v>270</v>
      </c>
      <c r="AT257" s="24" t="s">
        <v>260</v>
      </c>
      <c r="AU257" s="24" t="s">
        <v>83</v>
      </c>
      <c r="AY257" s="24" t="s">
        <v>200</v>
      </c>
      <c r="BE257" s="247">
        <f>IF(N257="základní",J257,0)</f>
        <v>0</v>
      </c>
      <c r="BF257" s="247">
        <f>IF(N257="snížená",J257,0)</f>
        <v>0</v>
      </c>
      <c r="BG257" s="247">
        <f>IF(N257="zákl. přenesená",J257,0)</f>
        <v>0</v>
      </c>
      <c r="BH257" s="247">
        <f>IF(N257="sníž. přenesená",J257,0)</f>
        <v>0</v>
      </c>
      <c r="BI257" s="247">
        <f>IF(N257="nulová",J257,0)</f>
        <v>0</v>
      </c>
      <c r="BJ257" s="24" t="s">
        <v>81</v>
      </c>
      <c r="BK257" s="247">
        <f>ROUND(I257*H257,2)</f>
        <v>0</v>
      </c>
      <c r="BL257" s="24" t="s">
        <v>230</v>
      </c>
      <c r="BM257" s="24" t="s">
        <v>313</v>
      </c>
    </row>
    <row r="258" s="1" customFormat="1" ht="16.5" customHeight="1">
      <c r="B258" s="46"/>
      <c r="C258" s="236" t="s">
        <v>428</v>
      </c>
      <c r="D258" s="236" t="s">
        <v>202</v>
      </c>
      <c r="E258" s="237" t="s">
        <v>1008</v>
      </c>
      <c r="F258" s="238" t="s">
        <v>1009</v>
      </c>
      <c r="G258" s="239" t="s">
        <v>322</v>
      </c>
      <c r="H258" s="240">
        <v>2</v>
      </c>
      <c r="I258" s="241"/>
      <c r="J258" s="242">
        <f>ROUND(I258*H258,2)</f>
        <v>0</v>
      </c>
      <c r="K258" s="238" t="s">
        <v>206</v>
      </c>
      <c r="L258" s="72"/>
      <c r="M258" s="243" t="s">
        <v>21</v>
      </c>
      <c r="N258" s="244" t="s">
        <v>45</v>
      </c>
      <c r="O258" s="47"/>
      <c r="P258" s="245">
        <f>O258*H258</f>
        <v>0</v>
      </c>
      <c r="Q258" s="245">
        <v>0</v>
      </c>
      <c r="R258" s="245">
        <f>Q258*H258</f>
        <v>0</v>
      </c>
      <c r="S258" s="245">
        <v>0</v>
      </c>
      <c r="T258" s="246">
        <f>S258*H258</f>
        <v>0</v>
      </c>
      <c r="AR258" s="24" t="s">
        <v>230</v>
      </c>
      <c r="AT258" s="24" t="s">
        <v>202</v>
      </c>
      <c r="AU258" s="24" t="s">
        <v>83</v>
      </c>
      <c r="AY258" s="24" t="s">
        <v>200</v>
      </c>
      <c r="BE258" s="247">
        <f>IF(N258="základní",J258,0)</f>
        <v>0</v>
      </c>
      <c r="BF258" s="247">
        <f>IF(N258="snížená",J258,0)</f>
        <v>0</v>
      </c>
      <c r="BG258" s="247">
        <f>IF(N258="zákl. přenesená",J258,0)</f>
        <v>0</v>
      </c>
      <c r="BH258" s="247">
        <f>IF(N258="sníž. přenesená",J258,0)</f>
        <v>0</v>
      </c>
      <c r="BI258" s="247">
        <f>IF(N258="nulová",J258,0)</f>
        <v>0</v>
      </c>
      <c r="BJ258" s="24" t="s">
        <v>81</v>
      </c>
      <c r="BK258" s="247">
        <f>ROUND(I258*H258,2)</f>
        <v>0</v>
      </c>
      <c r="BL258" s="24" t="s">
        <v>230</v>
      </c>
      <c r="BM258" s="24" t="s">
        <v>428</v>
      </c>
    </row>
    <row r="259" s="1" customFormat="1" ht="16.5" customHeight="1">
      <c r="B259" s="46"/>
      <c r="C259" s="271" t="s">
        <v>318</v>
      </c>
      <c r="D259" s="271" t="s">
        <v>260</v>
      </c>
      <c r="E259" s="272" t="s">
        <v>1010</v>
      </c>
      <c r="F259" s="273" t="s">
        <v>1011</v>
      </c>
      <c r="G259" s="274" t="s">
        <v>322</v>
      </c>
      <c r="H259" s="275">
        <v>2</v>
      </c>
      <c r="I259" s="276"/>
      <c r="J259" s="277">
        <f>ROUND(I259*H259,2)</f>
        <v>0</v>
      </c>
      <c r="K259" s="273" t="s">
        <v>206</v>
      </c>
      <c r="L259" s="278"/>
      <c r="M259" s="279" t="s">
        <v>21</v>
      </c>
      <c r="N259" s="280" t="s">
        <v>45</v>
      </c>
      <c r="O259" s="47"/>
      <c r="P259" s="245">
        <f>O259*H259</f>
        <v>0</v>
      </c>
      <c r="Q259" s="245">
        <v>0</v>
      </c>
      <c r="R259" s="245">
        <f>Q259*H259</f>
        <v>0</v>
      </c>
      <c r="S259" s="245">
        <v>0</v>
      </c>
      <c r="T259" s="246">
        <f>S259*H259</f>
        <v>0</v>
      </c>
      <c r="AR259" s="24" t="s">
        <v>270</v>
      </c>
      <c r="AT259" s="24" t="s">
        <v>260</v>
      </c>
      <c r="AU259" s="24" t="s">
        <v>83</v>
      </c>
      <c r="AY259" s="24" t="s">
        <v>200</v>
      </c>
      <c r="BE259" s="247">
        <f>IF(N259="základní",J259,0)</f>
        <v>0</v>
      </c>
      <c r="BF259" s="247">
        <f>IF(N259="snížená",J259,0)</f>
        <v>0</v>
      </c>
      <c r="BG259" s="247">
        <f>IF(N259="zákl. přenesená",J259,0)</f>
        <v>0</v>
      </c>
      <c r="BH259" s="247">
        <f>IF(N259="sníž. přenesená",J259,0)</f>
        <v>0</v>
      </c>
      <c r="BI259" s="247">
        <f>IF(N259="nulová",J259,0)</f>
        <v>0</v>
      </c>
      <c r="BJ259" s="24" t="s">
        <v>81</v>
      </c>
      <c r="BK259" s="247">
        <f>ROUND(I259*H259,2)</f>
        <v>0</v>
      </c>
      <c r="BL259" s="24" t="s">
        <v>230</v>
      </c>
      <c r="BM259" s="24" t="s">
        <v>318</v>
      </c>
    </row>
    <row r="260" s="1" customFormat="1" ht="16.5" customHeight="1">
      <c r="B260" s="46"/>
      <c r="C260" s="271" t="s">
        <v>465</v>
      </c>
      <c r="D260" s="271" t="s">
        <v>260</v>
      </c>
      <c r="E260" s="272" t="s">
        <v>1012</v>
      </c>
      <c r="F260" s="273" t="s">
        <v>1013</v>
      </c>
      <c r="G260" s="274" t="s">
        <v>322</v>
      </c>
      <c r="H260" s="275">
        <v>2</v>
      </c>
      <c r="I260" s="276"/>
      <c r="J260" s="277">
        <f>ROUND(I260*H260,2)</f>
        <v>0</v>
      </c>
      <c r="K260" s="273" t="s">
        <v>206</v>
      </c>
      <c r="L260" s="278"/>
      <c r="M260" s="279" t="s">
        <v>21</v>
      </c>
      <c r="N260" s="280" t="s">
        <v>45</v>
      </c>
      <c r="O260" s="47"/>
      <c r="P260" s="245">
        <f>O260*H260</f>
        <v>0</v>
      </c>
      <c r="Q260" s="245">
        <v>0</v>
      </c>
      <c r="R260" s="245">
        <f>Q260*H260</f>
        <v>0</v>
      </c>
      <c r="S260" s="245">
        <v>0</v>
      </c>
      <c r="T260" s="246">
        <f>S260*H260</f>
        <v>0</v>
      </c>
      <c r="AR260" s="24" t="s">
        <v>270</v>
      </c>
      <c r="AT260" s="24" t="s">
        <v>260</v>
      </c>
      <c r="AU260" s="24" t="s">
        <v>83</v>
      </c>
      <c r="AY260" s="24" t="s">
        <v>200</v>
      </c>
      <c r="BE260" s="247">
        <f>IF(N260="základní",J260,0)</f>
        <v>0</v>
      </c>
      <c r="BF260" s="247">
        <f>IF(N260="snížená",J260,0)</f>
        <v>0</v>
      </c>
      <c r="BG260" s="247">
        <f>IF(N260="zákl. přenesená",J260,0)</f>
        <v>0</v>
      </c>
      <c r="BH260" s="247">
        <f>IF(N260="sníž. přenesená",J260,0)</f>
        <v>0</v>
      </c>
      <c r="BI260" s="247">
        <f>IF(N260="nulová",J260,0)</f>
        <v>0</v>
      </c>
      <c r="BJ260" s="24" t="s">
        <v>81</v>
      </c>
      <c r="BK260" s="247">
        <f>ROUND(I260*H260,2)</f>
        <v>0</v>
      </c>
      <c r="BL260" s="24" t="s">
        <v>230</v>
      </c>
      <c r="BM260" s="24" t="s">
        <v>465</v>
      </c>
    </row>
    <row r="261" s="1" customFormat="1" ht="16.5" customHeight="1">
      <c r="B261" s="46"/>
      <c r="C261" s="236" t="s">
        <v>323</v>
      </c>
      <c r="D261" s="236" t="s">
        <v>202</v>
      </c>
      <c r="E261" s="237" t="s">
        <v>1014</v>
      </c>
      <c r="F261" s="238" t="s">
        <v>1015</v>
      </c>
      <c r="G261" s="239" t="s">
        <v>1016</v>
      </c>
      <c r="H261" s="240">
        <v>2</v>
      </c>
      <c r="I261" s="241"/>
      <c r="J261" s="242">
        <f>ROUND(I261*H261,2)</f>
        <v>0</v>
      </c>
      <c r="K261" s="238" t="s">
        <v>206</v>
      </c>
      <c r="L261" s="72"/>
      <c r="M261" s="243" t="s">
        <v>21</v>
      </c>
      <c r="N261" s="244" t="s">
        <v>45</v>
      </c>
      <c r="O261" s="47"/>
      <c r="P261" s="245">
        <f>O261*H261</f>
        <v>0</v>
      </c>
      <c r="Q261" s="245">
        <v>0</v>
      </c>
      <c r="R261" s="245">
        <f>Q261*H261</f>
        <v>0</v>
      </c>
      <c r="S261" s="245">
        <v>0</v>
      </c>
      <c r="T261" s="246">
        <f>S261*H261</f>
        <v>0</v>
      </c>
      <c r="AR261" s="24" t="s">
        <v>230</v>
      </c>
      <c r="AT261" s="24" t="s">
        <v>202</v>
      </c>
      <c r="AU261" s="24" t="s">
        <v>83</v>
      </c>
      <c r="AY261" s="24" t="s">
        <v>200</v>
      </c>
      <c r="BE261" s="247">
        <f>IF(N261="základní",J261,0)</f>
        <v>0</v>
      </c>
      <c r="BF261" s="247">
        <f>IF(N261="snížená",J261,0)</f>
        <v>0</v>
      </c>
      <c r="BG261" s="247">
        <f>IF(N261="zákl. přenesená",J261,0)</f>
        <v>0</v>
      </c>
      <c r="BH261" s="247">
        <f>IF(N261="sníž. přenesená",J261,0)</f>
        <v>0</v>
      </c>
      <c r="BI261" s="247">
        <f>IF(N261="nulová",J261,0)</f>
        <v>0</v>
      </c>
      <c r="BJ261" s="24" t="s">
        <v>81</v>
      </c>
      <c r="BK261" s="247">
        <f>ROUND(I261*H261,2)</f>
        <v>0</v>
      </c>
      <c r="BL261" s="24" t="s">
        <v>230</v>
      </c>
      <c r="BM261" s="24" t="s">
        <v>323</v>
      </c>
    </row>
    <row r="262" s="1" customFormat="1" ht="16.5" customHeight="1">
      <c r="B262" s="46"/>
      <c r="C262" s="271" t="s">
        <v>473</v>
      </c>
      <c r="D262" s="271" t="s">
        <v>260</v>
      </c>
      <c r="E262" s="272" t="s">
        <v>1017</v>
      </c>
      <c r="F262" s="273" t="s">
        <v>1018</v>
      </c>
      <c r="G262" s="274" t="s">
        <v>322</v>
      </c>
      <c r="H262" s="275">
        <v>2</v>
      </c>
      <c r="I262" s="276"/>
      <c r="J262" s="277">
        <f>ROUND(I262*H262,2)</f>
        <v>0</v>
      </c>
      <c r="K262" s="273" t="s">
        <v>206</v>
      </c>
      <c r="L262" s="278"/>
      <c r="M262" s="279" t="s">
        <v>21</v>
      </c>
      <c r="N262" s="280" t="s">
        <v>45</v>
      </c>
      <c r="O262" s="47"/>
      <c r="P262" s="245">
        <f>O262*H262</f>
        <v>0</v>
      </c>
      <c r="Q262" s="245">
        <v>0</v>
      </c>
      <c r="R262" s="245">
        <f>Q262*H262</f>
        <v>0</v>
      </c>
      <c r="S262" s="245">
        <v>0</v>
      </c>
      <c r="T262" s="246">
        <f>S262*H262</f>
        <v>0</v>
      </c>
      <c r="AR262" s="24" t="s">
        <v>270</v>
      </c>
      <c r="AT262" s="24" t="s">
        <v>260</v>
      </c>
      <c r="AU262" s="24" t="s">
        <v>83</v>
      </c>
      <c r="AY262" s="24" t="s">
        <v>200</v>
      </c>
      <c r="BE262" s="247">
        <f>IF(N262="základní",J262,0)</f>
        <v>0</v>
      </c>
      <c r="BF262" s="247">
        <f>IF(N262="snížená",J262,0)</f>
        <v>0</v>
      </c>
      <c r="BG262" s="247">
        <f>IF(N262="zákl. přenesená",J262,0)</f>
        <v>0</v>
      </c>
      <c r="BH262" s="247">
        <f>IF(N262="sníž. přenesená",J262,0)</f>
        <v>0</v>
      </c>
      <c r="BI262" s="247">
        <f>IF(N262="nulová",J262,0)</f>
        <v>0</v>
      </c>
      <c r="BJ262" s="24" t="s">
        <v>81</v>
      </c>
      <c r="BK262" s="247">
        <f>ROUND(I262*H262,2)</f>
        <v>0</v>
      </c>
      <c r="BL262" s="24" t="s">
        <v>230</v>
      </c>
      <c r="BM262" s="24" t="s">
        <v>473</v>
      </c>
    </row>
    <row r="263" s="1" customFormat="1" ht="16.5" customHeight="1">
      <c r="B263" s="46"/>
      <c r="C263" s="236" t="s">
        <v>327</v>
      </c>
      <c r="D263" s="236" t="s">
        <v>202</v>
      </c>
      <c r="E263" s="237" t="s">
        <v>1019</v>
      </c>
      <c r="F263" s="238" t="s">
        <v>1020</v>
      </c>
      <c r="G263" s="239" t="s">
        <v>322</v>
      </c>
      <c r="H263" s="240">
        <v>9</v>
      </c>
      <c r="I263" s="241"/>
      <c r="J263" s="242">
        <f>ROUND(I263*H263,2)</f>
        <v>0</v>
      </c>
      <c r="K263" s="238" t="s">
        <v>206</v>
      </c>
      <c r="L263" s="72"/>
      <c r="M263" s="243" t="s">
        <v>21</v>
      </c>
      <c r="N263" s="244" t="s">
        <v>45</v>
      </c>
      <c r="O263" s="47"/>
      <c r="P263" s="245">
        <f>O263*H263</f>
        <v>0</v>
      </c>
      <c r="Q263" s="245">
        <v>0</v>
      </c>
      <c r="R263" s="245">
        <f>Q263*H263</f>
        <v>0</v>
      </c>
      <c r="S263" s="245">
        <v>0</v>
      </c>
      <c r="T263" s="246">
        <f>S263*H263</f>
        <v>0</v>
      </c>
      <c r="AR263" s="24" t="s">
        <v>230</v>
      </c>
      <c r="AT263" s="24" t="s">
        <v>202</v>
      </c>
      <c r="AU263" s="24" t="s">
        <v>83</v>
      </c>
      <c r="AY263" s="24" t="s">
        <v>200</v>
      </c>
      <c r="BE263" s="247">
        <f>IF(N263="základní",J263,0)</f>
        <v>0</v>
      </c>
      <c r="BF263" s="247">
        <f>IF(N263="snížená",J263,0)</f>
        <v>0</v>
      </c>
      <c r="BG263" s="247">
        <f>IF(N263="zákl. přenesená",J263,0)</f>
        <v>0</v>
      </c>
      <c r="BH263" s="247">
        <f>IF(N263="sníž. přenesená",J263,0)</f>
        <v>0</v>
      </c>
      <c r="BI263" s="247">
        <f>IF(N263="nulová",J263,0)</f>
        <v>0</v>
      </c>
      <c r="BJ263" s="24" t="s">
        <v>81</v>
      </c>
      <c r="BK263" s="247">
        <f>ROUND(I263*H263,2)</f>
        <v>0</v>
      </c>
      <c r="BL263" s="24" t="s">
        <v>230</v>
      </c>
      <c r="BM263" s="24" t="s">
        <v>327</v>
      </c>
    </row>
    <row r="264" s="1" customFormat="1" ht="16.5" customHeight="1">
      <c r="B264" s="46"/>
      <c r="C264" s="236" t="s">
        <v>480</v>
      </c>
      <c r="D264" s="236" t="s">
        <v>202</v>
      </c>
      <c r="E264" s="237" t="s">
        <v>1021</v>
      </c>
      <c r="F264" s="238" t="s">
        <v>1022</v>
      </c>
      <c r="G264" s="239" t="s">
        <v>322</v>
      </c>
      <c r="H264" s="240">
        <v>2</v>
      </c>
      <c r="I264" s="241"/>
      <c r="J264" s="242">
        <f>ROUND(I264*H264,2)</f>
        <v>0</v>
      </c>
      <c r="K264" s="238" t="s">
        <v>206</v>
      </c>
      <c r="L264" s="72"/>
      <c r="M264" s="243" t="s">
        <v>21</v>
      </c>
      <c r="N264" s="244" t="s">
        <v>45</v>
      </c>
      <c r="O264" s="47"/>
      <c r="P264" s="245">
        <f>O264*H264</f>
        <v>0</v>
      </c>
      <c r="Q264" s="245">
        <v>0</v>
      </c>
      <c r="R264" s="245">
        <f>Q264*H264</f>
        <v>0</v>
      </c>
      <c r="S264" s="245">
        <v>0</v>
      </c>
      <c r="T264" s="246">
        <f>S264*H264</f>
        <v>0</v>
      </c>
      <c r="AR264" s="24" t="s">
        <v>230</v>
      </c>
      <c r="AT264" s="24" t="s">
        <v>202</v>
      </c>
      <c r="AU264" s="24" t="s">
        <v>83</v>
      </c>
      <c r="AY264" s="24" t="s">
        <v>200</v>
      </c>
      <c r="BE264" s="247">
        <f>IF(N264="základní",J264,0)</f>
        <v>0</v>
      </c>
      <c r="BF264" s="247">
        <f>IF(N264="snížená",J264,0)</f>
        <v>0</v>
      </c>
      <c r="BG264" s="247">
        <f>IF(N264="zákl. přenesená",J264,0)</f>
        <v>0</v>
      </c>
      <c r="BH264" s="247">
        <f>IF(N264="sníž. přenesená",J264,0)</f>
        <v>0</v>
      </c>
      <c r="BI264" s="247">
        <f>IF(N264="nulová",J264,0)</f>
        <v>0</v>
      </c>
      <c r="BJ264" s="24" t="s">
        <v>81</v>
      </c>
      <c r="BK264" s="247">
        <f>ROUND(I264*H264,2)</f>
        <v>0</v>
      </c>
      <c r="BL264" s="24" t="s">
        <v>230</v>
      </c>
      <c r="BM264" s="24" t="s">
        <v>480</v>
      </c>
    </row>
    <row r="265" s="1" customFormat="1" ht="16.5" customHeight="1">
      <c r="B265" s="46"/>
      <c r="C265" s="236" t="s">
        <v>329</v>
      </c>
      <c r="D265" s="236" t="s">
        <v>202</v>
      </c>
      <c r="E265" s="237" t="s">
        <v>1023</v>
      </c>
      <c r="F265" s="238" t="s">
        <v>1024</v>
      </c>
      <c r="G265" s="239" t="s">
        <v>569</v>
      </c>
      <c r="H265" s="286"/>
      <c r="I265" s="241"/>
      <c r="J265" s="242">
        <f>ROUND(I265*H265,2)</f>
        <v>0</v>
      </c>
      <c r="K265" s="238" t="s">
        <v>206</v>
      </c>
      <c r="L265" s="72"/>
      <c r="M265" s="243" t="s">
        <v>21</v>
      </c>
      <c r="N265" s="244" t="s">
        <v>45</v>
      </c>
      <c r="O265" s="47"/>
      <c r="P265" s="245">
        <f>O265*H265</f>
        <v>0</v>
      </c>
      <c r="Q265" s="245">
        <v>0</v>
      </c>
      <c r="R265" s="245">
        <f>Q265*H265</f>
        <v>0</v>
      </c>
      <c r="S265" s="245">
        <v>0</v>
      </c>
      <c r="T265" s="246">
        <f>S265*H265</f>
        <v>0</v>
      </c>
      <c r="AR265" s="24" t="s">
        <v>230</v>
      </c>
      <c r="AT265" s="24" t="s">
        <v>202</v>
      </c>
      <c r="AU265" s="24" t="s">
        <v>83</v>
      </c>
      <c r="AY265" s="24" t="s">
        <v>200</v>
      </c>
      <c r="BE265" s="247">
        <f>IF(N265="základní",J265,0)</f>
        <v>0</v>
      </c>
      <c r="BF265" s="247">
        <f>IF(N265="snížená",J265,0)</f>
        <v>0</v>
      </c>
      <c r="BG265" s="247">
        <f>IF(N265="zákl. přenesená",J265,0)</f>
        <v>0</v>
      </c>
      <c r="BH265" s="247">
        <f>IF(N265="sníž. přenesená",J265,0)</f>
        <v>0</v>
      </c>
      <c r="BI265" s="247">
        <f>IF(N265="nulová",J265,0)</f>
        <v>0</v>
      </c>
      <c r="BJ265" s="24" t="s">
        <v>81</v>
      </c>
      <c r="BK265" s="247">
        <f>ROUND(I265*H265,2)</f>
        <v>0</v>
      </c>
      <c r="BL265" s="24" t="s">
        <v>230</v>
      </c>
      <c r="BM265" s="24" t="s">
        <v>329</v>
      </c>
    </row>
    <row r="266" s="11" customFormat="1" ht="29.88" customHeight="1">
      <c r="B266" s="220"/>
      <c r="C266" s="221"/>
      <c r="D266" s="222" t="s">
        <v>73</v>
      </c>
      <c r="E266" s="234" t="s">
        <v>1025</v>
      </c>
      <c r="F266" s="234" t="s">
        <v>1026</v>
      </c>
      <c r="G266" s="221"/>
      <c r="H266" s="221"/>
      <c r="I266" s="224"/>
      <c r="J266" s="235">
        <f>BK266</f>
        <v>0</v>
      </c>
      <c r="K266" s="221"/>
      <c r="L266" s="226"/>
      <c r="M266" s="227"/>
      <c r="N266" s="228"/>
      <c r="O266" s="228"/>
      <c r="P266" s="229">
        <f>SUM(P267:P275)</f>
        <v>0</v>
      </c>
      <c r="Q266" s="228"/>
      <c r="R266" s="229">
        <f>SUM(R267:R275)</f>
        <v>0</v>
      </c>
      <c r="S266" s="228"/>
      <c r="T266" s="230">
        <f>SUM(T267:T275)</f>
        <v>0</v>
      </c>
      <c r="AR266" s="231" t="s">
        <v>83</v>
      </c>
      <c r="AT266" s="232" t="s">
        <v>73</v>
      </c>
      <c r="AU266" s="232" t="s">
        <v>81</v>
      </c>
      <c r="AY266" s="231" t="s">
        <v>200</v>
      </c>
      <c r="BK266" s="233">
        <f>SUM(BK267:BK275)</f>
        <v>0</v>
      </c>
    </row>
    <row r="267" s="1" customFormat="1" ht="25.5" customHeight="1">
      <c r="B267" s="46"/>
      <c r="C267" s="236" t="s">
        <v>489</v>
      </c>
      <c r="D267" s="236" t="s">
        <v>202</v>
      </c>
      <c r="E267" s="237" t="s">
        <v>1027</v>
      </c>
      <c r="F267" s="238" t="s">
        <v>1028</v>
      </c>
      <c r="G267" s="239" t="s">
        <v>205</v>
      </c>
      <c r="H267" s="240">
        <v>28.555</v>
      </c>
      <c r="I267" s="241"/>
      <c r="J267" s="242">
        <f>ROUND(I267*H267,2)</f>
        <v>0</v>
      </c>
      <c r="K267" s="238" t="s">
        <v>206</v>
      </c>
      <c r="L267" s="72"/>
      <c r="M267" s="243" t="s">
        <v>21</v>
      </c>
      <c r="N267" s="244" t="s">
        <v>45</v>
      </c>
      <c r="O267" s="47"/>
      <c r="P267" s="245">
        <f>O267*H267</f>
        <v>0</v>
      </c>
      <c r="Q267" s="245">
        <v>0</v>
      </c>
      <c r="R267" s="245">
        <f>Q267*H267</f>
        <v>0</v>
      </c>
      <c r="S267" s="245">
        <v>0</v>
      </c>
      <c r="T267" s="246">
        <f>S267*H267</f>
        <v>0</v>
      </c>
      <c r="AR267" s="24" t="s">
        <v>230</v>
      </c>
      <c r="AT267" s="24" t="s">
        <v>202</v>
      </c>
      <c r="AU267" s="24" t="s">
        <v>83</v>
      </c>
      <c r="AY267" s="24" t="s">
        <v>200</v>
      </c>
      <c r="BE267" s="247">
        <f>IF(N267="základní",J267,0)</f>
        <v>0</v>
      </c>
      <c r="BF267" s="247">
        <f>IF(N267="snížená",J267,0)</f>
        <v>0</v>
      </c>
      <c r="BG267" s="247">
        <f>IF(N267="zákl. přenesená",J267,0)</f>
        <v>0</v>
      </c>
      <c r="BH267" s="247">
        <f>IF(N267="sníž. přenesená",J267,0)</f>
        <v>0</v>
      </c>
      <c r="BI267" s="247">
        <f>IF(N267="nulová",J267,0)</f>
        <v>0</v>
      </c>
      <c r="BJ267" s="24" t="s">
        <v>81</v>
      </c>
      <c r="BK267" s="247">
        <f>ROUND(I267*H267,2)</f>
        <v>0</v>
      </c>
      <c r="BL267" s="24" t="s">
        <v>230</v>
      </c>
      <c r="BM267" s="24" t="s">
        <v>489</v>
      </c>
    </row>
    <row r="268" s="12" customFormat="1">
      <c r="B268" s="248"/>
      <c r="C268" s="249"/>
      <c r="D268" s="250" t="s">
        <v>235</v>
      </c>
      <c r="E268" s="251" t="s">
        <v>21</v>
      </c>
      <c r="F268" s="252" t="s">
        <v>916</v>
      </c>
      <c r="G268" s="249"/>
      <c r="H268" s="253">
        <v>2.1699999999999999</v>
      </c>
      <c r="I268" s="254"/>
      <c r="J268" s="249"/>
      <c r="K268" s="249"/>
      <c r="L268" s="255"/>
      <c r="M268" s="256"/>
      <c r="N268" s="257"/>
      <c r="O268" s="257"/>
      <c r="P268" s="257"/>
      <c r="Q268" s="257"/>
      <c r="R268" s="257"/>
      <c r="S268" s="257"/>
      <c r="T268" s="258"/>
      <c r="AT268" s="259" t="s">
        <v>235</v>
      </c>
      <c r="AU268" s="259" t="s">
        <v>83</v>
      </c>
      <c r="AV268" s="12" t="s">
        <v>83</v>
      </c>
      <c r="AW268" s="12" t="s">
        <v>37</v>
      </c>
      <c r="AX268" s="12" t="s">
        <v>74</v>
      </c>
      <c r="AY268" s="259" t="s">
        <v>200</v>
      </c>
    </row>
    <row r="269" s="12" customFormat="1">
      <c r="B269" s="248"/>
      <c r="C269" s="249"/>
      <c r="D269" s="250" t="s">
        <v>235</v>
      </c>
      <c r="E269" s="251" t="s">
        <v>21</v>
      </c>
      <c r="F269" s="252" t="s">
        <v>917</v>
      </c>
      <c r="G269" s="249"/>
      <c r="H269" s="253">
        <v>3.1000000000000001</v>
      </c>
      <c r="I269" s="254"/>
      <c r="J269" s="249"/>
      <c r="K269" s="249"/>
      <c r="L269" s="255"/>
      <c r="M269" s="256"/>
      <c r="N269" s="257"/>
      <c r="O269" s="257"/>
      <c r="P269" s="257"/>
      <c r="Q269" s="257"/>
      <c r="R269" s="257"/>
      <c r="S269" s="257"/>
      <c r="T269" s="258"/>
      <c r="AT269" s="259" t="s">
        <v>235</v>
      </c>
      <c r="AU269" s="259" t="s">
        <v>83</v>
      </c>
      <c r="AV269" s="12" t="s">
        <v>83</v>
      </c>
      <c r="AW269" s="12" t="s">
        <v>37</v>
      </c>
      <c r="AX269" s="12" t="s">
        <v>74</v>
      </c>
      <c r="AY269" s="259" t="s">
        <v>200</v>
      </c>
    </row>
    <row r="270" s="12" customFormat="1">
      <c r="B270" s="248"/>
      <c r="C270" s="249"/>
      <c r="D270" s="250" t="s">
        <v>235</v>
      </c>
      <c r="E270" s="251" t="s">
        <v>21</v>
      </c>
      <c r="F270" s="252" t="s">
        <v>918</v>
      </c>
      <c r="G270" s="249"/>
      <c r="H270" s="253">
        <v>19.079999999999998</v>
      </c>
      <c r="I270" s="254"/>
      <c r="J270" s="249"/>
      <c r="K270" s="249"/>
      <c r="L270" s="255"/>
      <c r="M270" s="256"/>
      <c r="N270" s="257"/>
      <c r="O270" s="257"/>
      <c r="P270" s="257"/>
      <c r="Q270" s="257"/>
      <c r="R270" s="257"/>
      <c r="S270" s="257"/>
      <c r="T270" s="258"/>
      <c r="AT270" s="259" t="s">
        <v>235</v>
      </c>
      <c r="AU270" s="259" t="s">
        <v>83</v>
      </c>
      <c r="AV270" s="12" t="s">
        <v>83</v>
      </c>
      <c r="AW270" s="12" t="s">
        <v>37</v>
      </c>
      <c r="AX270" s="12" t="s">
        <v>74</v>
      </c>
      <c r="AY270" s="259" t="s">
        <v>200</v>
      </c>
    </row>
    <row r="271" s="12" customFormat="1">
      <c r="B271" s="248"/>
      <c r="C271" s="249"/>
      <c r="D271" s="250" t="s">
        <v>235</v>
      </c>
      <c r="E271" s="251" t="s">
        <v>21</v>
      </c>
      <c r="F271" s="252" t="s">
        <v>919</v>
      </c>
      <c r="G271" s="249"/>
      <c r="H271" s="253">
        <v>4.5049999999999999</v>
      </c>
      <c r="I271" s="254"/>
      <c r="J271" s="249"/>
      <c r="K271" s="249"/>
      <c r="L271" s="255"/>
      <c r="M271" s="256"/>
      <c r="N271" s="257"/>
      <c r="O271" s="257"/>
      <c r="P271" s="257"/>
      <c r="Q271" s="257"/>
      <c r="R271" s="257"/>
      <c r="S271" s="257"/>
      <c r="T271" s="258"/>
      <c r="AT271" s="259" t="s">
        <v>235</v>
      </c>
      <c r="AU271" s="259" t="s">
        <v>83</v>
      </c>
      <c r="AV271" s="12" t="s">
        <v>83</v>
      </c>
      <c r="AW271" s="12" t="s">
        <v>37</v>
      </c>
      <c r="AX271" s="12" t="s">
        <v>74</v>
      </c>
      <c r="AY271" s="259" t="s">
        <v>200</v>
      </c>
    </row>
    <row r="272" s="12" customFormat="1">
      <c r="B272" s="248"/>
      <c r="C272" s="249"/>
      <c r="D272" s="250" t="s">
        <v>235</v>
      </c>
      <c r="E272" s="251" t="s">
        <v>21</v>
      </c>
      <c r="F272" s="252" t="s">
        <v>920</v>
      </c>
      <c r="G272" s="249"/>
      <c r="H272" s="253">
        <v>-0.29999999999999999</v>
      </c>
      <c r="I272" s="254"/>
      <c r="J272" s="249"/>
      <c r="K272" s="249"/>
      <c r="L272" s="255"/>
      <c r="M272" s="256"/>
      <c r="N272" s="257"/>
      <c r="O272" s="257"/>
      <c r="P272" s="257"/>
      <c r="Q272" s="257"/>
      <c r="R272" s="257"/>
      <c r="S272" s="257"/>
      <c r="T272" s="258"/>
      <c r="AT272" s="259" t="s">
        <v>235</v>
      </c>
      <c r="AU272" s="259" t="s">
        <v>83</v>
      </c>
      <c r="AV272" s="12" t="s">
        <v>83</v>
      </c>
      <c r="AW272" s="12" t="s">
        <v>37</v>
      </c>
      <c r="AX272" s="12" t="s">
        <v>74</v>
      </c>
      <c r="AY272" s="259" t="s">
        <v>200</v>
      </c>
    </row>
    <row r="273" s="13" customFormat="1">
      <c r="B273" s="260"/>
      <c r="C273" s="261"/>
      <c r="D273" s="250" t="s">
        <v>235</v>
      </c>
      <c r="E273" s="262" t="s">
        <v>21</v>
      </c>
      <c r="F273" s="263" t="s">
        <v>255</v>
      </c>
      <c r="G273" s="261"/>
      <c r="H273" s="264">
        <v>28.555</v>
      </c>
      <c r="I273" s="265"/>
      <c r="J273" s="261"/>
      <c r="K273" s="261"/>
      <c r="L273" s="266"/>
      <c r="M273" s="267"/>
      <c r="N273" s="268"/>
      <c r="O273" s="268"/>
      <c r="P273" s="268"/>
      <c r="Q273" s="268"/>
      <c r="R273" s="268"/>
      <c r="S273" s="268"/>
      <c r="T273" s="269"/>
      <c r="AT273" s="270" t="s">
        <v>235</v>
      </c>
      <c r="AU273" s="270" t="s">
        <v>83</v>
      </c>
      <c r="AV273" s="13" t="s">
        <v>207</v>
      </c>
      <c r="AW273" s="13" t="s">
        <v>37</v>
      </c>
      <c r="AX273" s="13" t="s">
        <v>81</v>
      </c>
      <c r="AY273" s="270" t="s">
        <v>200</v>
      </c>
    </row>
    <row r="274" s="1" customFormat="1" ht="16.5" customHeight="1">
      <c r="B274" s="46"/>
      <c r="C274" s="271" t="s">
        <v>330</v>
      </c>
      <c r="D274" s="271" t="s">
        <v>260</v>
      </c>
      <c r="E274" s="272" t="s">
        <v>1029</v>
      </c>
      <c r="F274" s="273" t="s">
        <v>1030</v>
      </c>
      <c r="G274" s="274" t="s">
        <v>205</v>
      </c>
      <c r="H274" s="275">
        <v>28.555</v>
      </c>
      <c r="I274" s="276"/>
      <c r="J274" s="277">
        <f>ROUND(I274*H274,2)</f>
        <v>0</v>
      </c>
      <c r="K274" s="273" t="s">
        <v>206</v>
      </c>
      <c r="L274" s="278"/>
      <c r="M274" s="279" t="s">
        <v>21</v>
      </c>
      <c r="N274" s="280" t="s">
        <v>45</v>
      </c>
      <c r="O274" s="47"/>
      <c r="P274" s="245">
        <f>O274*H274</f>
        <v>0</v>
      </c>
      <c r="Q274" s="245">
        <v>0</v>
      </c>
      <c r="R274" s="245">
        <f>Q274*H274</f>
        <v>0</v>
      </c>
      <c r="S274" s="245">
        <v>0</v>
      </c>
      <c r="T274" s="246">
        <f>S274*H274</f>
        <v>0</v>
      </c>
      <c r="AR274" s="24" t="s">
        <v>270</v>
      </c>
      <c r="AT274" s="24" t="s">
        <v>260</v>
      </c>
      <c r="AU274" s="24" t="s">
        <v>83</v>
      </c>
      <c r="AY274" s="24" t="s">
        <v>200</v>
      </c>
      <c r="BE274" s="247">
        <f>IF(N274="základní",J274,0)</f>
        <v>0</v>
      </c>
      <c r="BF274" s="247">
        <f>IF(N274="snížená",J274,0)</f>
        <v>0</v>
      </c>
      <c r="BG274" s="247">
        <f>IF(N274="zákl. přenesená",J274,0)</f>
        <v>0</v>
      </c>
      <c r="BH274" s="247">
        <f>IF(N274="sníž. přenesená",J274,0)</f>
        <v>0</v>
      </c>
      <c r="BI274" s="247">
        <f>IF(N274="nulová",J274,0)</f>
        <v>0</v>
      </c>
      <c r="BJ274" s="24" t="s">
        <v>81</v>
      </c>
      <c r="BK274" s="247">
        <f>ROUND(I274*H274,2)</f>
        <v>0</v>
      </c>
      <c r="BL274" s="24" t="s">
        <v>230</v>
      </c>
      <c r="BM274" s="24" t="s">
        <v>330</v>
      </c>
    </row>
    <row r="275" s="1" customFormat="1" ht="16.5" customHeight="1">
      <c r="B275" s="46"/>
      <c r="C275" s="236" t="s">
        <v>436</v>
      </c>
      <c r="D275" s="236" t="s">
        <v>202</v>
      </c>
      <c r="E275" s="237" t="s">
        <v>1031</v>
      </c>
      <c r="F275" s="238" t="s">
        <v>1032</v>
      </c>
      <c r="G275" s="239" t="s">
        <v>569</v>
      </c>
      <c r="H275" s="286"/>
      <c r="I275" s="241"/>
      <c r="J275" s="242">
        <f>ROUND(I275*H275,2)</f>
        <v>0</v>
      </c>
      <c r="K275" s="238" t="s">
        <v>206</v>
      </c>
      <c r="L275" s="72"/>
      <c r="M275" s="243" t="s">
        <v>21</v>
      </c>
      <c r="N275" s="244" t="s">
        <v>45</v>
      </c>
      <c r="O275" s="47"/>
      <c r="P275" s="245">
        <f>O275*H275</f>
        <v>0</v>
      </c>
      <c r="Q275" s="245">
        <v>0</v>
      </c>
      <c r="R275" s="245">
        <f>Q275*H275</f>
        <v>0</v>
      </c>
      <c r="S275" s="245">
        <v>0</v>
      </c>
      <c r="T275" s="246">
        <f>S275*H275</f>
        <v>0</v>
      </c>
      <c r="AR275" s="24" t="s">
        <v>230</v>
      </c>
      <c r="AT275" s="24" t="s">
        <v>202</v>
      </c>
      <c r="AU275" s="24" t="s">
        <v>83</v>
      </c>
      <c r="AY275" s="24" t="s">
        <v>200</v>
      </c>
      <c r="BE275" s="247">
        <f>IF(N275="základní",J275,0)</f>
        <v>0</v>
      </c>
      <c r="BF275" s="247">
        <f>IF(N275="snížená",J275,0)</f>
        <v>0</v>
      </c>
      <c r="BG275" s="247">
        <f>IF(N275="zákl. přenesená",J275,0)</f>
        <v>0</v>
      </c>
      <c r="BH275" s="247">
        <f>IF(N275="sníž. přenesená",J275,0)</f>
        <v>0</v>
      </c>
      <c r="BI275" s="247">
        <f>IF(N275="nulová",J275,0)</f>
        <v>0</v>
      </c>
      <c r="BJ275" s="24" t="s">
        <v>81</v>
      </c>
      <c r="BK275" s="247">
        <f>ROUND(I275*H275,2)</f>
        <v>0</v>
      </c>
      <c r="BL275" s="24" t="s">
        <v>230</v>
      </c>
      <c r="BM275" s="24" t="s">
        <v>436</v>
      </c>
    </row>
    <row r="276" s="11" customFormat="1" ht="29.88" customHeight="1">
      <c r="B276" s="220"/>
      <c r="C276" s="221"/>
      <c r="D276" s="222" t="s">
        <v>73</v>
      </c>
      <c r="E276" s="234" t="s">
        <v>1033</v>
      </c>
      <c r="F276" s="234" t="s">
        <v>1034</v>
      </c>
      <c r="G276" s="221"/>
      <c r="H276" s="221"/>
      <c r="I276" s="224"/>
      <c r="J276" s="235">
        <f>BK276</f>
        <v>0</v>
      </c>
      <c r="K276" s="221"/>
      <c r="L276" s="226"/>
      <c r="M276" s="227"/>
      <c r="N276" s="228"/>
      <c r="O276" s="228"/>
      <c r="P276" s="229">
        <f>SUM(P277:P281)</f>
        <v>0</v>
      </c>
      <c r="Q276" s="228"/>
      <c r="R276" s="229">
        <f>SUM(R277:R281)</f>
        <v>0</v>
      </c>
      <c r="S276" s="228"/>
      <c r="T276" s="230">
        <f>SUM(T277:T281)</f>
        <v>0</v>
      </c>
      <c r="AR276" s="231" t="s">
        <v>83</v>
      </c>
      <c r="AT276" s="232" t="s">
        <v>73</v>
      </c>
      <c r="AU276" s="232" t="s">
        <v>81</v>
      </c>
      <c r="AY276" s="231" t="s">
        <v>200</v>
      </c>
      <c r="BK276" s="233">
        <f>SUM(BK277:BK281)</f>
        <v>0</v>
      </c>
    </row>
    <row r="277" s="1" customFormat="1" ht="16.5" customHeight="1">
      <c r="B277" s="46"/>
      <c r="C277" s="236" t="s">
        <v>334</v>
      </c>
      <c r="D277" s="236" t="s">
        <v>202</v>
      </c>
      <c r="E277" s="237" t="s">
        <v>1035</v>
      </c>
      <c r="F277" s="238" t="s">
        <v>1036</v>
      </c>
      <c r="G277" s="239" t="s">
        <v>205</v>
      </c>
      <c r="H277" s="240">
        <v>130</v>
      </c>
      <c r="I277" s="241"/>
      <c r="J277" s="242">
        <f>ROUND(I277*H277,2)</f>
        <v>0</v>
      </c>
      <c r="K277" s="238" t="s">
        <v>1037</v>
      </c>
      <c r="L277" s="72"/>
      <c r="M277" s="243" t="s">
        <v>21</v>
      </c>
      <c r="N277" s="244" t="s">
        <v>45</v>
      </c>
      <c r="O277" s="47"/>
      <c r="P277" s="245">
        <f>O277*H277</f>
        <v>0</v>
      </c>
      <c r="Q277" s="245">
        <v>0</v>
      </c>
      <c r="R277" s="245">
        <f>Q277*H277</f>
        <v>0</v>
      </c>
      <c r="S277" s="245">
        <v>0</v>
      </c>
      <c r="T277" s="246">
        <f>S277*H277</f>
        <v>0</v>
      </c>
      <c r="AR277" s="24" t="s">
        <v>230</v>
      </c>
      <c r="AT277" s="24" t="s">
        <v>202</v>
      </c>
      <c r="AU277" s="24" t="s">
        <v>83</v>
      </c>
      <c r="AY277" s="24" t="s">
        <v>200</v>
      </c>
      <c r="BE277" s="247">
        <f>IF(N277="základní",J277,0)</f>
        <v>0</v>
      </c>
      <c r="BF277" s="247">
        <f>IF(N277="snížená",J277,0)</f>
        <v>0</v>
      </c>
      <c r="BG277" s="247">
        <f>IF(N277="zákl. přenesená",J277,0)</f>
        <v>0</v>
      </c>
      <c r="BH277" s="247">
        <f>IF(N277="sníž. přenesená",J277,0)</f>
        <v>0</v>
      </c>
      <c r="BI277" s="247">
        <f>IF(N277="nulová",J277,0)</f>
        <v>0</v>
      </c>
      <c r="BJ277" s="24" t="s">
        <v>81</v>
      </c>
      <c r="BK277" s="247">
        <f>ROUND(I277*H277,2)</f>
        <v>0</v>
      </c>
      <c r="BL277" s="24" t="s">
        <v>230</v>
      </c>
      <c r="BM277" s="24" t="s">
        <v>334</v>
      </c>
    </row>
    <row r="278" s="12" customFormat="1">
      <c r="B278" s="248"/>
      <c r="C278" s="249"/>
      <c r="D278" s="250" t="s">
        <v>235</v>
      </c>
      <c r="E278" s="251" t="s">
        <v>21</v>
      </c>
      <c r="F278" s="252" t="s">
        <v>1038</v>
      </c>
      <c r="G278" s="249"/>
      <c r="H278" s="253">
        <v>130</v>
      </c>
      <c r="I278" s="254"/>
      <c r="J278" s="249"/>
      <c r="K278" s="249"/>
      <c r="L278" s="255"/>
      <c r="M278" s="256"/>
      <c r="N278" s="257"/>
      <c r="O278" s="257"/>
      <c r="P278" s="257"/>
      <c r="Q278" s="257"/>
      <c r="R278" s="257"/>
      <c r="S278" s="257"/>
      <c r="T278" s="258"/>
      <c r="AT278" s="259" t="s">
        <v>235</v>
      </c>
      <c r="AU278" s="259" t="s">
        <v>83</v>
      </c>
      <c r="AV278" s="12" t="s">
        <v>83</v>
      </c>
      <c r="AW278" s="12" t="s">
        <v>37</v>
      </c>
      <c r="AX278" s="12" t="s">
        <v>74</v>
      </c>
      <c r="AY278" s="259" t="s">
        <v>200</v>
      </c>
    </row>
    <row r="279" s="13" customFormat="1">
      <c r="B279" s="260"/>
      <c r="C279" s="261"/>
      <c r="D279" s="250" t="s">
        <v>235</v>
      </c>
      <c r="E279" s="262" t="s">
        <v>21</v>
      </c>
      <c r="F279" s="263" t="s">
        <v>255</v>
      </c>
      <c r="G279" s="261"/>
      <c r="H279" s="264">
        <v>130</v>
      </c>
      <c r="I279" s="265"/>
      <c r="J279" s="261"/>
      <c r="K279" s="261"/>
      <c r="L279" s="266"/>
      <c r="M279" s="267"/>
      <c r="N279" s="268"/>
      <c r="O279" s="268"/>
      <c r="P279" s="268"/>
      <c r="Q279" s="268"/>
      <c r="R279" s="268"/>
      <c r="S279" s="268"/>
      <c r="T279" s="269"/>
      <c r="AT279" s="270" t="s">
        <v>235</v>
      </c>
      <c r="AU279" s="270" t="s">
        <v>83</v>
      </c>
      <c r="AV279" s="13" t="s">
        <v>207</v>
      </c>
      <c r="AW279" s="13" t="s">
        <v>37</v>
      </c>
      <c r="AX279" s="13" t="s">
        <v>81</v>
      </c>
      <c r="AY279" s="270" t="s">
        <v>200</v>
      </c>
    </row>
    <row r="280" s="1" customFormat="1" ht="25.5" customHeight="1">
      <c r="B280" s="46"/>
      <c r="C280" s="236" t="s">
        <v>443</v>
      </c>
      <c r="D280" s="236" t="s">
        <v>202</v>
      </c>
      <c r="E280" s="237" t="s">
        <v>1039</v>
      </c>
      <c r="F280" s="238" t="s">
        <v>1040</v>
      </c>
      <c r="G280" s="239" t="s">
        <v>205</v>
      </c>
      <c r="H280" s="240">
        <v>130</v>
      </c>
      <c r="I280" s="241"/>
      <c r="J280" s="242">
        <f>ROUND(I280*H280,2)</f>
        <v>0</v>
      </c>
      <c r="K280" s="238" t="s">
        <v>1037</v>
      </c>
      <c r="L280" s="72"/>
      <c r="M280" s="243" t="s">
        <v>21</v>
      </c>
      <c r="N280" s="244" t="s">
        <v>45</v>
      </c>
      <c r="O280" s="47"/>
      <c r="P280" s="245">
        <f>O280*H280</f>
        <v>0</v>
      </c>
      <c r="Q280" s="245">
        <v>0</v>
      </c>
      <c r="R280" s="245">
        <f>Q280*H280</f>
        <v>0</v>
      </c>
      <c r="S280" s="245">
        <v>0</v>
      </c>
      <c r="T280" s="246">
        <f>S280*H280</f>
        <v>0</v>
      </c>
      <c r="AR280" s="24" t="s">
        <v>230</v>
      </c>
      <c r="AT280" s="24" t="s">
        <v>202</v>
      </c>
      <c r="AU280" s="24" t="s">
        <v>83</v>
      </c>
      <c r="AY280" s="24" t="s">
        <v>200</v>
      </c>
      <c r="BE280" s="247">
        <f>IF(N280="základní",J280,0)</f>
        <v>0</v>
      </c>
      <c r="BF280" s="247">
        <f>IF(N280="snížená",J280,0)</f>
        <v>0</v>
      </c>
      <c r="BG280" s="247">
        <f>IF(N280="zákl. přenesená",J280,0)</f>
        <v>0</v>
      </c>
      <c r="BH280" s="247">
        <f>IF(N280="sníž. přenesená",J280,0)</f>
        <v>0</v>
      </c>
      <c r="BI280" s="247">
        <f>IF(N280="nulová",J280,0)</f>
        <v>0</v>
      </c>
      <c r="BJ280" s="24" t="s">
        <v>81</v>
      </c>
      <c r="BK280" s="247">
        <f>ROUND(I280*H280,2)</f>
        <v>0</v>
      </c>
      <c r="BL280" s="24" t="s">
        <v>230</v>
      </c>
      <c r="BM280" s="24" t="s">
        <v>443</v>
      </c>
    </row>
    <row r="281" s="1" customFormat="1" ht="16.5" customHeight="1">
      <c r="B281" s="46"/>
      <c r="C281" s="236" t="s">
        <v>336</v>
      </c>
      <c r="D281" s="236" t="s">
        <v>202</v>
      </c>
      <c r="E281" s="237" t="s">
        <v>1041</v>
      </c>
      <c r="F281" s="238" t="s">
        <v>1042</v>
      </c>
      <c r="G281" s="239" t="s">
        <v>205</v>
      </c>
      <c r="H281" s="240">
        <v>130</v>
      </c>
      <c r="I281" s="241"/>
      <c r="J281" s="242">
        <f>ROUND(I281*H281,2)</f>
        <v>0</v>
      </c>
      <c r="K281" s="238" t="s">
        <v>1037</v>
      </c>
      <c r="L281" s="72"/>
      <c r="M281" s="243" t="s">
        <v>21</v>
      </c>
      <c r="N281" s="244" t="s">
        <v>45</v>
      </c>
      <c r="O281" s="47"/>
      <c r="P281" s="245">
        <f>O281*H281</f>
        <v>0</v>
      </c>
      <c r="Q281" s="245">
        <v>0</v>
      </c>
      <c r="R281" s="245">
        <f>Q281*H281</f>
        <v>0</v>
      </c>
      <c r="S281" s="245">
        <v>0</v>
      </c>
      <c r="T281" s="246">
        <f>S281*H281</f>
        <v>0</v>
      </c>
      <c r="AR281" s="24" t="s">
        <v>230</v>
      </c>
      <c r="AT281" s="24" t="s">
        <v>202</v>
      </c>
      <c r="AU281" s="24" t="s">
        <v>83</v>
      </c>
      <c r="AY281" s="24" t="s">
        <v>200</v>
      </c>
      <c r="BE281" s="247">
        <f>IF(N281="základní",J281,0)</f>
        <v>0</v>
      </c>
      <c r="BF281" s="247">
        <f>IF(N281="snížená",J281,0)</f>
        <v>0</v>
      </c>
      <c r="BG281" s="247">
        <f>IF(N281="zákl. přenesená",J281,0)</f>
        <v>0</v>
      </c>
      <c r="BH281" s="247">
        <f>IF(N281="sníž. přenesená",J281,0)</f>
        <v>0</v>
      </c>
      <c r="BI281" s="247">
        <f>IF(N281="nulová",J281,0)</f>
        <v>0</v>
      </c>
      <c r="BJ281" s="24" t="s">
        <v>81</v>
      </c>
      <c r="BK281" s="247">
        <f>ROUND(I281*H281,2)</f>
        <v>0</v>
      </c>
      <c r="BL281" s="24" t="s">
        <v>230</v>
      </c>
      <c r="BM281" s="24" t="s">
        <v>336</v>
      </c>
    </row>
    <row r="282" s="11" customFormat="1" ht="37.44" customHeight="1">
      <c r="B282" s="220"/>
      <c r="C282" s="221"/>
      <c r="D282" s="222" t="s">
        <v>73</v>
      </c>
      <c r="E282" s="223" t="s">
        <v>494</v>
      </c>
      <c r="F282" s="223" t="s">
        <v>495</v>
      </c>
      <c r="G282" s="221"/>
      <c r="H282" s="221"/>
      <c r="I282" s="224"/>
      <c r="J282" s="225">
        <f>BK282</f>
        <v>0</v>
      </c>
      <c r="K282" s="221"/>
      <c r="L282" s="226"/>
      <c r="M282" s="227"/>
      <c r="N282" s="228"/>
      <c r="O282" s="228"/>
      <c r="P282" s="229">
        <f>SUM(P283:P284)</f>
        <v>0</v>
      </c>
      <c r="Q282" s="228"/>
      <c r="R282" s="229">
        <f>SUM(R283:R284)</f>
        <v>0</v>
      </c>
      <c r="S282" s="228"/>
      <c r="T282" s="230">
        <f>SUM(T283:T284)</f>
        <v>0</v>
      </c>
      <c r="AR282" s="231" t="s">
        <v>217</v>
      </c>
      <c r="AT282" s="232" t="s">
        <v>73</v>
      </c>
      <c r="AU282" s="232" t="s">
        <v>74</v>
      </c>
      <c r="AY282" s="231" t="s">
        <v>200</v>
      </c>
      <c r="BK282" s="233">
        <f>SUM(BK283:BK284)</f>
        <v>0</v>
      </c>
    </row>
    <row r="283" s="1" customFormat="1" ht="16.5" customHeight="1">
      <c r="B283" s="46"/>
      <c r="C283" s="236" t="s">
        <v>450</v>
      </c>
      <c r="D283" s="236" t="s">
        <v>202</v>
      </c>
      <c r="E283" s="237" t="s">
        <v>496</v>
      </c>
      <c r="F283" s="238" t="s">
        <v>497</v>
      </c>
      <c r="G283" s="239" t="s">
        <v>1043</v>
      </c>
      <c r="H283" s="240">
        <v>4302.46</v>
      </c>
      <c r="I283" s="241"/>
      <c r="J283" s="242">
        <f>ROUND(I283*H283,2)</f>
        <v>0</v>
      </c>
      <c r="K283" s="238" t="s">
        <v>1037</v>
      </c>
      <c r="L283" s="72"/>
      <c r="M283" s="243" t="s">
        <v>21</v>
      </c>
      <c r="N283" s="244" t="s">
        <v>45</v>
      </c>
      <c r="O283" s="47"/>
      <c r="P283" s="245">
        <f>O283*H283</f>
        <v>0</v>
      </c>
      <c r="Q283" s="245">
        <v>0</v>
      </c>
      <c r="R283" s="245">
        <f>Q283*H283</f>
        <v>0</v>
      </c>
      <c r="S283" s="245">
        <v>0</v>
      </c>
      <c r="T283" s="246">
        <f>S283*H283</f>
        <v>0</v>
      </c>
      <c r="AR283" s="24" t="s">
        <v>207</v>
      </c>
      <c r="AT283" s="24" t="s">
        <v>202</v>
      </c>
      <c r="AU283" s="24" t="s">
        <v>81</v>
      </c>
      <c r="AY283" s="24" t="s">
        <v>200</v>
      </c>
      <c r="BE283" s="247">
        <f>IF(N283="základní",J283,0)</f>
        <v>0</v>
      </c>
      <c r="BF283" s="247">
        <f>IF(N283="snížená",J283,0)</f>
        <v>0</v>
      </c>
      <c r="BG283" s="247">
        <f>IF(N283="zákl. přenesená",J283,0)</f>
        <v>0</v>
      </c>
      <c r="BH283" s="247">
        <f>IF(N283="sníž. přenesená",J283,0)</f>
        <v>0</v>
      </c>
      <c r="BI283" s="247">
        <f>IF(N283="nulová",J283,0)</f>
        <v>0</v>
      </c>
      <c r="BJ283" s="24" t="s">
        <v>81</v>
      </c>
      <c r="BK283" s="247">
        <f>ROUND(I283*H283,2)</f>
        <v>0</v>
      </c>
      <c r="BL283" s="24" t="s">
        <v>207</v>
      </c>
      <c r="BM283" s="24" t="s">
        <v>450</v>
      </c>
    </row>
    <row r="284" s="1" customFormat="1" ht="16.5" customHeight="1">
      <c r="B284" s="46"/>
      <c r="C284" s="236" t="s">
        <v>338</v>
      </c>
      <c r="D284" s="236" t="s">
        <v>202</v>
      </c>
      <c r="E284" s="237" t="s">
        <v>500</v>
      </c>
      <c r="F284" s="238" t="s">
        <v>1044</v>
      </c>
      <c r="G284" s="239" t="s">
        <v>569</v>
      </c>
      <c r="H284" s="286"/>
      <c r="I284" s="241"/>
      <c r="J284" s="242">
        <f>ROUND(I284*H284,2)</f>
        <v>0</v>
      </c>
      <c r="K284" s="238" t="s">
        <v>1037</v>
      </c>
      <c r="L284" s="72"/>
      <c r="M284" s="243" t="s">
        <v>21</v>
      </c>
      <c r="N284" s="281" t="s">
        <v>45</v>
      </c>
      <c r="O284" s="282"/>
      <c r="P284" s="283">
        <f>O284*H284</f>
        <v>0</v>
      </c>
      <c r="Q284" s="283">
        <v>0</v>
      </c>
      <c r="R284" s="283">
        <f>Q284*H284</f>
        <v>0</v>
      </c>
      <c r="S284" s="283">
        <v>0</v>
      </c>
      <c r="T284" s="284">
        <f>S284*H284</f>
        <v>0</v>
      </c>
      <c r="AR284" s="24" t="s">
        <v>207</v>
      </c>
      <c r="AT284" s="24" t="s">
        <v>202</v>
      </c>
      <c r="AU284" s="24" t="s">
        <v>81</v>
      </c>
      <c r="AY284" s="24" t="s">
        <v>200</v>
      </c>
      <c r="BE284" s="247">
        <f>IF(N284="základní",J284,0)</f>
        <v>0</v>
      </c>
      <c r="BF284" s="247">
        <f>IF(N284="snížená",J284,0)</f>
        <v>0</v>
      </c>
      <c r="BG284" s="247">
        <f>IF(N284="zákl. přenesená",J284,0)</f>
        <v>0</v>
      </c>
      <c r="BH284" s="247">
        <f>IF(N284="sníž. přenesená",J284,0)</f>
        <v>0</v>
      </c>
      <c r="BI284" s="247">
        <f>IF(N284="nulová",J284,0)</f>
        <v>0</v>
      </c>
      <c r="BJ284" s="24" t="s">
        <v>81</v>
      </c>
      <c r="BK284" s="247">
        <f>ROUND(I284*H284,2)</f>
        <v>0</v>
      </c>
      <c r="BL284" s="24" t="s">
        <v>207</v>
      </c>
      <c r="BM284" s="24" t="s">
        <v>338</v>
      </c>
    </row>
    <row r="285" s="1" customFormat="1" ht="6.96" customHeight="1">
      <c r="B285" s="67"/>
      <c r="C285" s="68"/>
      <c r="D285" s="68"/>
      <c r="E285" s="68"/>
      <c r="F285" s="68"/>
      <c r="G285" s="68"/>
      <c r="H285" s="68"/>
      <c r="I285" s="179"/>
      <c r="J285" s="68"/>
      <c r="K285" s="68"/>
      <c r="L285" s="72"/>
    </row>
  </sheetData>
  <sheetProtection sheet="1" autoFilter="0" formatColumns="0" formatRows="0" objects="1" scenarios="1" spinCount="100000" saltValue="a/qkXy1bMsMduPQM5KawYNhYsqO1cNlSFZFo0n6vJe0OHmR8lgeac10d7ckQLo5xqioJc1sEI24t/ThD39nEgw==" hashValue="wvAHXTl010nmpp1hiLZHisdnzaTTUpZtLeX0h1XXhpDgBBgBG0FVFSiuhQ7G7hmgHswgtJ4EGNtMlE4j7cDiHw==" algorithmName="SHA-512" password="CC35"/>
  <autoFilter ref="C95:K284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84:H84"/>
    <mergeCell ref="E86:H86"/>
    <mergeCell ref="E88:H88"/>
    <mergeCell ref="G1:H1"/>
    <mergeCell ref="L2:V2"/>
  </mergeCells>
  <hyperlinks>
    <hyperlink ref="F1:G1" location="C2" display="1) Krycí list soupisu"/>
    <hyperlink ref="G1:H1" location="C58" display="2) Rekapitulace"/>
    <hyperlink ref="J1" location="C95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50"/>
      <c r="C1" s="150"/>
      <c r="D1" s="151" t="s">
        <v>1</v>
      </c>
      <c r="E1" s="150"/>
      <c r="F1" s="152" t="s">
        <v>151</v>
      </c>
      <c r="G1" s="152" t="s">
        <v>152</v>
      </c>
      <c r="H1" s="152"/>
      <c r="I1" s="153"/>
      <c r="J1" s="152" t="s">
        <v>153</v>
      </c>
      <c r="K1" s="151" t="s">
        <v>154</v>
      </c>
      <c r="L1" s="152" t="s">
        <v>155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110</v>
      </c>
    </row>
    <row r="3" ht="6.96" customHeight="1">
      <c r="B3" s="25"/>
      <c r="C3" s="26"/>
      <c r="D3" s="26"/>
      <c r="E3" s="26"/>
      <c r="F3" s="26"/>
      <c r="G3" s="26"/>
      <c r="H3" s="26"/>
      <c r="I3" s="154"/>
      <c r="J3" s="26"/>
      <c r="K3" s="27"/>
      <c r="AT3" s="24" t="s">
        <v>83</v>
      </c>
    </row>
    <row r="4" ht="36.96" customHeight="1">
      <c r="B4" s="28"/>
      <c r="C4" s="29"/>
      <c r="D4" s="30" t="s">
        <v>156</v>
      </c>
      <c r="E4" s="29"/>
      <c r="F4" s="29"/>
      <c r="G4" s="29"/>
      <c r="H4" s="29"/>
      <c r="I4" s="155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5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5"/>
      <c r="J6" s="29"/>
      <c r="K6" s="31"/>
    </row>
    <row r="7" ht="16.5" customHeight="1">
      <c r="B7" s="28"/>
      <c r="C7" s="29"/>
      <c r="D7" s="29"/>
      <c r="E7" s="156" t="str">
        <f>'Rekapitulace stavby'!K6</f>
        <v>Park pod Vlašským dvorem-op</v>
      </c>
      <c r="F7" s="40"/>
      <c r="G7" s="40"/>
      <c r="H7" s="40"/>
      <c r="I7" s="155"/>
      <c r="J7" s="29"/>
      <c r="K7" s="31"/>
    </row>
    <row r="8">
      <c r="B8" s="28"/>
      <c r="C8" s="29"/>
      <c r="D8" s="40" t="s">
        <v>157</v>
      </c>
      <c r="E8" s="29"/>
      <c r="F8" s="29"/>
      <c r="G8" s="29"/>
      <c r="H8" s="29"/>
      <c r="I8" s="155"/>
      <c r="J8" s="29"/>
      <c r="K8" s="31"/>
    </row>
    <row r="9" ht="16.5" customHeight="1">
      <c r="B9" s="28"/>
      <c r="C9" s="29"/>
      <c r="D9" s="29"/>
      <c r="E9" s="156" t="s">
        <v>158</v>
      </c>
      <c r="F9" s="29"/>
      <c r="G9" s="29"/>
      <c r="H9" s="29"/>
      <c r="I9" s="155"/>
      <c r="J9" s="29"/>
      <c r="K9" s="31"/>
    </row>
    <row r="10">
      <c r="B10" s="28"/>
      <c r="C10" s="29"/>
      <c r="D10" s="40" t="s">
        <v>159</v>
      </c>
      <c r="E10" s="29"/>
      <c r="F10" s="29"/>
      <c r="G10" s="29"/>
      <c r="H10" s="29"/>
      <c r="I10" s="155"/>
      <c r="J10" s="29"/>
      <c r="K10" s="31"/>
    </row>
    <row r="11" s="1" customFormat="1" ht="16.5" customHeight="1">
      <c r="B11" s="46"/>
      <c r="C11" s="47"/>
      <c r="D11" s="47"/>
      <c r="E11" s="55" t="s">
        <v>1045</v>
      </c>
      <c r="F11" s="47"/>
      <c r="G11" s="47"/>
      <c r="H11" s="47"/>
      <c r="I11" s="157"/>
      <c r="J11" s="47"/>
      <c r="K11" s="51"/>
    </row>
    <row r="12" s="1" customFormat="1">
      <c r="B12" s="46"/>
      <c r="C12" s="47"/>
      <c r="D12" s="40" t="s">
        <v>514</v>
      </c>
      <c r="E12" s="47"/>
      <c r="F12" s="47"/>
      <c r="G12" s="47"/>
      <c r="H12" s="47"/>
      <c r="I12" s="157"/>
      <c r="J12" s="47"/>
      <c r="K12" s="51"/>
    </row>
    <row r="13" s="1" customFormat="1" ht="36.96" customHeight="1">
      <c r="B13" s="46"/>
      <c r="C13" s="47"/>
      <c r="D13" s="47"/>
      <c r="E13" s="158" t="s">
        <v>1046</v>
      </c>
      <c r="F13" s="47"/>
      <c r="G13" s="47"/>
      <c r="H13" s="47"/>
      <c r="I13" s="157"/>
      <c r="J13" s="47"/>
      <c r="K13" s="51"/>
    </row>
    <row r="14" s="1" customFormat="1">
      <c r="B14" s="46"/>
      <c r="C14" s="47"/>
      <c r="D14" s="47"/>
      <c r="E14" s="47"/>
      <c r="F14" s="47"/>
      <c r="G14" s="47"/>
      <c r="H14" s="47"/>
      <c r="I14" s="157"/>
      <c r="J14" s="47"/>
      <c r="K14" s="51"/>
    </row>
    <row r="15" s="1" customFormat="1" ht="14.4" customHeight="1">
      <c r="B15" s="46"/>
      <c r="C15" s="47"/>
      <c r="D15" s="40" t="s">
        <v>20</v>
      </c>
      <c r="E15" s="47"/>
      <c r="F15" s="35" t="s">
        <v>21</v>
      </c>
      <c r="G15" s="47"/>
      <c r="H15" s="47"/>
      <c r="I15" s="159" t="s">
        <v>22</v>
      </c>
      <c r="J15" s="35" t="s">
        <v>21</v>
      </c>
      <c r="K15" s="51"/>
    </row>
    <row r="16" s="1" customFormat="1" ht="14.4" customHeight="1">
      <c r="B16" s="46"/>
      <c r="C16" s="47"/>
      <c r="D16" s="40" t="s">
        <v>23</v>
      </c>
      <c r="E16" s="47"/>
      <c r="F16" s="35" t="s">
        <v>24</v>
      </c>
      <c r="G16" s="47"/>
      <c r="H16" s="47"/>
      <c r="I16" s="159" t="s">
        <v>25</v>
      </c>
      <c r="J16" s="160" t="str">
        <f>'Rekapitulace stavby'!AN8</f>
        <v>9. 11. 2017</v>
      </c>
      <c r="K16" s="51"/>
    </row>
    <row r="17" s="1" customFormat="1" ht="10.8" customHeight="1">
      <c r="B17" s="46"/>
      <c r="C17" s="47"/>
      <c r="D17" s="47"/>
      <c r="E17" s="47"/>
      <c r="F17" s="47"/>
      <c r="G17" s="47"/>
      <c r="H17" s="47"/>
      <c r="I17" s="157"/>
      <c r="J17" s="47"/>
      <c r="K17" s="51"/>
    </row>
    <row r="18" s="1" customFormat="1" ht="14.4" customHeight="1">
      <c r="B18" s="46"/>
      <c r="C18" s="47"/>
      <c r="D18" s="40" t="s">
        <v>27</v>
      </c>
      <c r="E18" s="47"/>
      <c r="F18" s="47"/>
      <c r="G18" s="47"/>
      <c r="H18" s="47"/>
      <c r="I18" s="159" t="s">
        <v>28</v>
      </c>
      <c r="J18" s="35" t="s">
        <v>29</v>
      </c>
      <c r="K18" s="51"/>
    </row>
    <row r="19" s="1" customFormat="1" ht="18" customHeight="1">
      <c r="B19" s="46"/>
      <c r="C19" s="47"/>
      <c r="D19" s="47"/>
      <c r="E19" s="35" t="s">
        <v>30</v>
      </c>
      <c r="F19" s="47"/>
      <c r="G19" s="47"/>
      <c r="H19" s="47"/>
      <c r="I19" s="159" t="s">
        <v>31</v>
      </c>
      <c r="J19" s="35" t="s">
        <v>32</v>
      </c>
      <c r="K19" s="51"/>
    </row>
    <row r="20" s="1" customFormat="1" ht="6.96" customHeight="1">
      <c r="B20" s="46"/>
      <c r="C20" s="47"/>
      <c r="D20" s="47"/>
      <c r="E20" s="47"/>
      <c r="F20" s="47"/>
      <c r="G20" s="47"/>
      <c r="H20" s="47"/>
      <c r="I20" s="157"/>
      <c r="J20" s="47"/>
      <c r="K20" s="51"/>
    </row>
    <row r="21" s="1" customFormat="1" ht="14.4" customHeight="1">
      <c r="B21" s="46"/>
      <c r="C21" s="47"/>
      <c r="D21" s="40" t="s">
        <v>33</v>
      </c>
      <c r="E21" s="47"/>
      <c r="F21" s="47"/>
      <c r="G21" s="47"/>
      <c r="H21" s="47"/>
      <c r="I21" s="159" t="s">
        <v>28</v>
      </c>
      <c r="J21" s="35" t="str">
        <f>IF('Rekapitulace stavby'!AN13="Vyplň údaj","",IF('Rekapitulace stavby'!AN13="","",'Rekapitulace stavby'!AN13))</f>
        <v/>
      </c>
      <c r="K21" s="51"/>
    </row>
    <row r="22" s="1" customFormat="1" ht="18" customHeight="1">
      <c r="B22" s="46"/>
      <c r="C22" s="47"/>
      <c r="D22" s="47"/>
      <c r="E22" s="35" t="str">
        <f>IF('Rekapitulace stavby'!E14="Vyplň údaj","",IF('Rekapitulace stavby'!E14="","",'Rekapitulace stavby'!E14))</f>
        <v/>
      </c>
      <c r="F22" s="47"/>
      <c r="G22" s="47"/>
      <c r="H22" s="47"/>
      <c r="I22" s="159" t="s">
        <v>31</v>
      </c>
      <c r="J22" s="35" t="str">
        <f>IF('Rekapitulace stavby'!AN14="Vyplň údaj","",IF('Rekapitulace stavby'!AN14="","",'Rekapitulace stavby'!AN14))</f>
        <v/>
      </c>
      <c r="K22" s="51"/>
    </row>
    <row r="23" s="1" customFormat="1" ht="6.96" customHeight="1">
      <c r="B23" s="46"/>
      <c r="C23" s="47"/>
      <c r="D23" s="47"/>
      <c r="E23" s="47"/>
      <c r="F23" s="47"/>
      <c r="G23" s="47"/>
      <c r="H23" s="47"/>
      <c r="I23" s="157"/>
      <c r="J23" s="47"/>
      <c r="K23" s="51"/>
    </row>
    <row r="24" s="1" customFormat="1" ht="14.4" customHeight="1">
      <c r="B24" s="46"/>
      <c r="C24" s="47"/>
      <c r="D24" s="40" t="s">
        <v>35</v>
      </c>
      <c r="E24" s="47"/>
      <c r="F24" s="47"/>
      <c r="G24" s="47"/>
      <c r="H24" s="47"/>
      <c r="I24" s="159" t="s">
        <v>28</v>
      </c>
      <c r="J24" s="35" t="str">
        <f>IF('Rekapitulace stavby'!AN16="","",'Rekapitulace stavby'!AN16)</f>
        <v/>
      </c>
      <c r="K24" s="51"/>
    </row>
    <row r="25" s="1" customFormat="1" ht="18" customHeight="1">
      <c r="B25" s="46"/>
      <c r="C25" s="47"/>
      <c r="D25" s="47"/>
      <c r="E25" s="35" t="str">
        <f>IF('Rekapitulace stavby'!E17="","",'Rekapitulace stavby'!E17)</f>
        <v xml:space="preserve"> </v>
      </c>
      <c r="F25" s="47"/>
      <c r="G25" s="47"/>
      <c r="H25" s="47"/>
      <c r="I25" s="159" t="s">
        <v>31</v>
      </c>
      <c r="J25" s="35" t="str">
        <f>IF('Rekapitulace stavby'!AN17="","",'Rekapitulace stavby'!AN17)</f>
        <v/>
      </c>
      <c r="K25" s="51"/>
    </row>
    <row r="26" s="1" customFormat="1" ht="6.96" customHeight="1">
      <c r="B26" s="46"/>
      <c r="C26" s="47"/>
      <c r="D26" s="47"/>
      <c r="E26" s="47"/>
      <c r="F26" s="47"/>
      <c r="G26" s="47"/>
      <c r="H26" s="47"/>
      <c r="I26" s="157"/>
      <c r="J26" s="47"/>
      <c r="K26" s="51"/>
    </row>
    <row r="27" s="1" customFormat="1" ht="14.4" customHeight="1">
      <c r="B27" s="46"/>
      <c r="C27" s="47"/>
      <c r="D27" s="40" t="s">
        <v>38</v>
      </c>
      <c r="E27" s="47"/>
      <c r="F27" s="47"/>
      <c r="G27" s="47"/>
      <c r="H27" s="47"/>
      <c r="I27" s="157"/>
      <c r="J27" s="47"/>
      <c r="K27" s="51"/>
    </row>
    <row r="28" s="7" customFormat="1" ht="71.25" customHeight="1">
      <c r="B28" s="161"/>
      <c r="C28" s="162"/>
      <c r="D28" s="162"/>
      <c r="E28" s="44" t="s">
        <v>39</v>
      </c>
      <c r="F28" s="44"/>
      <c r="G28" s="44"/>
      <c r="H28" s="44"/>
      <c r="I28" s="163"/>
      <c r="J28" s="162"/>
      <c r="K28" s="164"/>
    </row>
    <row r="29" s="1" customFormat="1" ht="6.96" customHeight="1">
      <c r="B29" s="46"/>
      <c r="C29" s="47"/>
      <c r="D29" s="47"/>
      <c r="E29" s="47"/>
      <c r="F29" s="47"/>
      <c r="G29" s="47"/>
      <c r="H29" s="47"/>
      <c r="I29" s="157"/>
      <c r="J29" s="47"/>
      <c r="K29" s="51"/>
    </row>
    <row r="30" s="1" customFormat="1" ht="6.96" customHeight="1">
      <c r="B30" s="46"/>
      <c r="C30" s="47"/>
      <c r="D30" s="106"/>
      <c r="E30" s="106"/>
      <c r="F30" s="106"/>
      <c r="G30" s="106"/>
      <c r="H30" s="106"/>
      <c r="I30" s="165"/>
      <c r="J30" s="106"/>
      <c r="K30" s="166"/>
    </row>
    <row r="31" s="1" customFormat="1" ht="25.44" customHeight="1">
      <c r="B31" s="46"/>
      <c r="C31" s="47"/>
      <c r="D31" s="167" t="s">
        <v>40</v>
      </c>
      <c r="E31" s="47"/>
      <c r="F31" s="47"/>
      <c r="G31" s="47"/>
      <c r="H31" s="47"/>
      <c r="I31" s="157"/>
      <c r="J31" s="168">
        <f>ROUND(J113,2)</f>
        <v>0</v>
      </c>
      <c r="K31" s="51"/>
    </row>
    <row r="32" s="1" customFormat="1" ht="6.96" customHeight="1">
      <c r="B32" s="46"/>
      <c r="C32" s="47"/>
      <c r="D32" s="106"/>
      <c r="E32" s="106"/>
      <c r="F32" s="106"/>
      <c r="G32" s="106"/>
      <c r="H32" s="106"/>
      <c r="I32" s="165"/>
      <c r="J32" s="106"/>
      <c r="K32" s="166"/>
    </row>
    <row r="33" s="1" customFormat="1" ht="14.4" customHeight="1">
      <c r="B33" s="46"/>
      <c r="C33" s="47"/>
      <c r="D33" s="47"/>
      <c r="E33" s="47"/>
      <c r="F33" s="52" t="s">
        <v>42</v>
      </c>
      <c r="G33" s="47"/>
      <c r="H33" s="47"/>
      <c r="I33" s="169" t="s">
        <v>41</v>
      </c>
      <c r="J33" s="52" t="s">
        <v>43</v>
      </c>
      <c r="K33" s="51"/>
    </row>
    <row r="34" s="1" customFormat="1" ht="14.4" customHeight="1">
      <c r="B34" s="46"/>
      <c r="C34" s="47"/>
      <c r="D34" s="55" t="s">
        <v>44</v>
      </c>
      <c r="E34" s="55" t="s">
        <v>45</v>
      </c>
      <c r="F34" s="170">
        <f>ROUND(SUM(BE113:BE415), 2)</f>
        <v>0</v>
      </c>
      <c r="G34" s="47"/>
      <c r="H34" s="47"/>
      <c r="I34" s="171">
        <v>0.20999999999999999</v>
      </c>
      <c r="J34" s="170">
        <f>ROUND(ROUND((SUM(BE113:BE415)), 2)*I34, 2)</f>
        <v>0</v>
      </c>
      <c r="K34" s="51"/>
    </row>
    <row r="35" s="1" customFormat="1" ht="14.4" customHeight="1">
      <c r="B35" s="46"/>
      <c r="C35" s="47"/>
      <c r="D35" s="47"/>
      <c r="E35" s="55" t="s">
        <v>46</v>
      </c>
      <c r="F35" s="170">
        <f>ROUND(SUM(BF113:BF415), 2)</f>
        <v>0</v>
      </c>
      <c r="G35" s="47"/>
      <c r="H35" s="47"/>
      <c r="I35" s="171">
        <v>0.14999999999999999</v>
      </c>
      <c r="J35" s="170">
        <f>ROUND(ROUND((SUM(BF113:BF415)), 2)*I35, 2)</f>
        <v>0</v>
      </c>
      <c r="K35" s="51"/>
    </row>
    <row r="36" hidden="1" s="1" customFormat="1" ht="14.4" customHeight="1">
      <c r="B36" s="46"/>
      <c r="C36" s="47"/>
      <c r="D36" s="47"/>
      <c r="E36" s="55" t="s">
        <v>47</v>
      </c>
      <c r="F36" s="170">
        <f>ROUND(SUM(BG113:BG415), 2)</f>
        <v>0</v>
      </c>
      <c r="G36" s="47"/>
      <c r="H36" s="47"/>
      <c r="I36" s="171">
        <v>0.20999999999999999</v>
      </c>
      <c r="J36" s="170">
        <v>0</v>
      </c>
      <c r="K36" s="51"/>
    </row>
    <row r="37" hidden="1" s="1" customFormat="1" ht="14.4" customHeight="1">
      <c r="B37" s="46"/>
      <c r="C37" s="47"/>
      <c r="D37" s="47"/>
      <c r="E37" s="55" t="s">
        <v>48</v>
      </c>
      <c r="F37" s="170">
        <f>ROUND(SUM(BH113:BH415), 2)</f>
        <v>0</v>
      </c>
      <c r="G37" s="47"/>
      <c r="H37" s="47"/>
      <c r="I37" s="171">
        <v>0.14999999999999999</v>
      </c>
      <c r="J37" s="170">
        <v>0</v>
      </c>
      <c r="K37" s="51"/>
    </row>
    <row r="38" hidden="1" s="1" customFormat="1" ht="14.4" customHeight="1">
      <c r="B38" s="46"/>
      <c r="C38" s="47"/>
      <c r="D38" s="47"/>
      <c r="E38" s="55" t="s">
        <v>49</v>
      </c>
      <c r="F38" s="170">
        <f>ROUND(SUM(BI113:BI415), 2)</f>
        <v>0</v>
      </c>
      <c r="G38" s="47"/>
      <c r="H38" s="47"/>
      <c r="I38" s="171">
        <v>0</v>
      </c>
      <c r="J38" s="170">
        <v>0</v>
      </c>
      <c r="K38" s="51"/>
    </row>
    <row r="39" s="1" customFormat="1" ht="6.96" customHeight="1">
      <c r="B39" s="46"/>
      <c r="C39" s="47"/>
      <c r="D39" s="47"/>
      <c r="E39" s="47"/>
      <c r="F39" s="47"/>
      <c r="G39" s="47"/>
      <c r="H39" s="47"/>
      <c r="I39" s="157"/>
      <c r="J39" s="47"/>
      <c r="K39" s="51"/>
    </row>
    <row r="40" s="1" customFormat="1" ht="25.44" customHeight="1">
      <c r="B40" s="46"/>
      <c r="C40" s="172"/>
      <c r="D40" s="173" t="s">
        <v>50</v>
      </c>
      <c r="E40" s="98"/>
      <c r="F40" s="98"/>
      <c r="G40" s="174" t="s">
        <v>51</v>
      </c>
      <c r="H40" s="175" t="s">
        <v>52</v>
      </c>
      <c r="I40" s="176"/>
      <c r="J40" s="177">
        <f>SUM(J31:J38)</f>
        <v>0</v>
      </c>
      <c r="K40" s="178"/>
    </row>
    <row r="41" s="1" customFormat="1" ht="14.4" customHeight="1">
      <c r="B41" s="67"/>
      <c r="C41" s="68"/>
      <c r="D41" s="68"/>
      <c r="E41" s="68"/>
      <c r="F41" s="68"/>
      <c r="G41" s="68"/>
      <c r="H41" s="68"/>
      <c r="I41" s="179"/>
      <c r="J41" s="68"/>
      <c r="K41" s="69"/>
    </row>
    <row r="45" s="1" customFormat="1" ht="6.96" customHeight="1">
      <c r="B45" s="180"/>
      <c r="C45" s="181"/>
      <c r="D45" s="181"/>
      <c r="E45" s="181"/>
      <c r="F45" s="181"/>
      <c r="G45" s="181"/>
      <c r="H45" s="181"/>
      <c r="I45" s="182"/>
      <c r="J45" s="181"/>
      <c r="K45" s="183"/>
    </row>
    <row r="46" s="1" customFormat="1" ht="36.96" customHeight="1">
      <c r="B46" s="46"/>
      <c r="C46" s="30" t="s">
        <v>161</v>
      </c>
      <c r="D46" s="47"/>
      <c r="E46" s="47"/>
      <c r="F46" s="47"/>
      <c r="G46" s="47"/>
      <c r="H46" s="47"/>
      <c r="I46" s="157"/>
      <c r="J46" s="47"/>
      <c r="K46" s="51"/>
    </row>
    <row r="47" s="1" customFormat="1" ht="6.96" customHeight="1">
      <c r="B47" s="46"/>
      <c r="C47" s="47"/>
      <c r="D47" s="47"/>
      <c r="E47" s="47"/>
      <c r="F47" s="47"/>
      <c r="G47" s="47"/>
      <c r="H47" s="47"/>
      <c r="I47" s="157"/>
      <c r="J47" s="47"/>
      <c r="K47" s="51"/>
    </row>
    <row r="48" s="1" customFormat="1" ht="14.4" customHeight="1">
      <c r="B48" s="46"/>
      <c r="C48" s="40" t="s">
        <v>18</v>
      </c>
      <c r="D48" s="47"/>
      <c r="E48" s="47"/>
      <c r="F48" s="47"/>
      <c r="G48" s="47"/>
      <c r="H48" s="47"/>
      <c r="I48" s="157"/>
      <c r="J48" s="47"/>
      <c r="K48" s="51"/>
    </row>
    <row r="49" s="1" customFormat="1" ht="16.5" customHeight="1">
      <c r="B49" s="46"/>
      <c r="C49" s="47"/>
      <c r="D49" s="47"/>
      <c r="E49" s="156" t="str">
        <f>E7</f>
        <v>Park pod Vlašským dvorem-op</v>
      </c>
      <c r="F49" s="40"/>
      <c r="G49" s="40"/>
      <c r="H49" s="40"/>
      <c r="I49" s="157"/>
      <c r="J49" s="47"/>
      <c r="K49" s="51"/>
    </row>
    <row r="50">
      <c r="B50" s="28"/>
      <c r="C50" s="40" t="s">
        <v>157</v>
      </c>
      <c r="D50" s="29"/>
      <c r="E50" s="29"/>
      <c r="F50" s="29"/>
      <c r="G50" s="29"/>
      <c r="H50" s="29"/>
      <c r="I50" s="155"/>
      <c r="J50" s="29"/>
      <c r="K50" s="31"/>
    </row>
    <row r="51" ht="16.5" customHeight="1">
      <c r="B51" s="28"/>
      <c r="C51" s="29"/>
      <c r="D51" s="29"/>
      <c r="E51" s="156" t="s">
        <v>158</v>
      </c>
      <c r="F51" s="29"/>
      <c r="G51" s="29"/>
      <c r="H51" s="29"/>
      <c r="I51" s="155"/>
      <c r="J51" s="29"/>
      <c r="K51" s="31"/>
    </row>
    <row r="52">
      <c r="B52" s="28"/>
      <c r="C52" s="40" t="s">
        <v>159</v>
      </c>
      <c r="D52" s="29"/>
      <c r="E52" s="29"/>
      <c r="F52" s="29"/>
      <c r="G52" s="29"/>
      <c r="H52" s="29"/>
      <c r="I52" s="155"/>
      <c r="J52" s="29"/>
      <c r="K52" s="31"/>
    </row>
    <row r="53" s="1" customFormat="1" ht="16.5" customHeight="1">
      <c r="B53" s="46"/>
      <c r="C53" s="47"/>
      <c r="D53" s="47"/>
      <c r="E53" s="55" t="s">
        <v>1045</v>
      </c>
      <c r="F53" s="47"/>
      <c r="G53" s="47"/>
      <c r="H53" s="47"/>
      <c r="I53" s="157"/>
      <c r="J53" s="47"/>
      <c r="K53" s="51"/>
    </row>
    <row r="54" s="1" customFormat="1" ht="14.4" customHeight="1">
      <c r="B54" s="46"/>
      <c r="C54" s="40" t="s">
        <v>514</v>
      </c>
      <c r="D54" s="47"/>
      <c r="E54" s="47"/>
      <c r="F54" s="47"/>
      <c r="G54" s="47"/>
      <c r="H54" s="47"/>
      <c r="I54" s="157"/>
      <c r="J54" s="47"/>
      <c r="K54" s="51"/>
    </row>
    <row r="55" s="1" customFormat="1" ht="17.25" customHeight="1">
      <c r="B55" s="46"/>
      <c r="C55" s="47"/>
      <c r="D55" s="47"/>
      <c r="E55" s="158" t="str">
        <f>E13</f>
        <v xml:space="preserve">05ZST - SO 05  Stavební část</v>
      </c>
      <c r="F55" s="47"/>
      <c r="G55" s="47"/>
      <c r="H55" s="47"/>
      <c r="I55" s="157"/>
      <c r="J55" s="47"/>
      <c r="K55" s="51"/>
    </row>
    <row r="56" s="1" customFormat="1" ht="6.96" customHeight="1">
      <c r="B56" s="46"/>
      <c r="C56" s="47"/>
      <c r="D56" s="47"/>
      <c r="E56" s="47"/>
      <c r="F56" s="47"/>
      <c r="G56" s="47"/>
      <c r="H56" s="47"/>
      <c r="I56" s="157"/>
      <c r="J56" s="47"/>
      <c r="K56" s="51"/>
    </row>
    <row r="57" s="1" customFormat="1" ht="18" customHeight="1">
      <c r="B57" s="46"/>
      <c r="C57" s="40" t="s">
        <v>23</v>
      </c>
      <c r="D57" s="47"/>
      <c r="E57" s="47"/>
      <c r="F57" s="35" t="str">
        <f>F16</f>
        <v>Kutná Hora</v>
      </c>
      <c r="G57" s="47"/>
      <c r="H57" s="47"/>
      <c r="I57" s="159" t="s">
        <v>25</v>
      </c>
      <c r="J57" s="160" t="str">
        <f>IF(J16="","",J16)</f>
        <v>9. 11. 2017</v>
      </c>
      <c r="K57" s="51"/>
    </row>
    <row r="58" s="1" customFormat="1" ht="6.96" customHeight="1">
      <c r="B58" s="46"/>
      <c r="C58" s="47"/>
      <c r="D58" s="47"/>
      <c r="E58" s="47"/>
      <c r="F58" s="47"/>
      <c r="G58" s="47"/>
      <c r="H58" s="47"/>
      <c r="I58" s="157"/>
      <c r="J58" s="47"/>
      <c r="K58" s="51"/>
    </row>
    <row r="59" s="1" customFormat="1">
      <c r="B59" s="46"/>
      <c r="C59" s="40" t="s">
        <v>27</v>
      </c>
      <c r="D59" s="47"/>
      <c r="E59" s="47"/>
      <c r="F59" s="35" t="str">
        <f>E19</f>
        <v>Město Kutná Hora, Havlíčkovo nám. 552</v>
      </c>
      <c r="G59" s="47"/>
      <c r="H59" s="47"/>
      <c r="I59" s="159" t="s">
        <v>35</v>
      </c>
      <c r="J59" s="44" t="str">
        <f>E25</f>
        <v xml:space="preserve"> </v>
      </c>
      <c r="K59" s="51"/>
    </row>
    <row r="60" s="1" customFormat="1" ht="14.4" customHeight="1">
      <c r="B60" s="46"/>
      <c r="C60" s="40" t="s">
        <v>33</v>
      </c>
      <c r="D60" s="47"/>
      <c r="E60" s="47"/>
      <c r="F60" s="35" t="str">
        <f>IF(E22="","",E22)</f>
        <v/>
      </c>
      <c r="G60" s="47"/>
      <c r="H60" s="47"/>
      <c r="I60" s="157"/>
      <c r="J60" s="184"/>
      <c r="K60" s="51"/>
    </row>
    <row r="61" s="1" customFormat="1" ht="10.32" customHeight="1">
      <c r="B61" s="46"/>
      <c r="C61" s="47"/>
      <c r="D61" s="47"/>
      <c r="E61" s="47"/>
      <c r="F61" s="47"/>
      <c r="G61" s="47"/>
      <c r="H61" s="47"/>
      <c r="I61" s="157"/>
      <c r="J61" s="47"/>
      <c r="K61" s="51"/>
    </row>
    <row r="62" s="1" customFormat="1" ht="29.28" customHeight="1">
      <c r="B62" s="46"/>
      <c r="C62" s="185" t="s">
        <v>162</v>
      </c>
      <c r="D62" s="172"/>
      <c r="E62" s="172"/>
      <c r="F62" s="172"/>
      <c r="G62" s="172"/>
      <c r="H62" s="172"/>
      <c r="I62" s="186"/>
      <c r="J62" s="187" t="s">
        <v>163</v>
      </c>
      <c r="K62" s="188"/>
    </row>
    <row r="63" s="1" customFormat="1" ht="10.32" customHeight="1">
      <c r="B63" s="46"/>
      <c r="C63" s="47"/>
      <c r="D63" s="47"/>
      <c r="E63" s="47"/>
      <c r="F63" s="47"/>
      <c r="G63" s="47"/>
      <c r="H63" s="47"/>
      <c r="I63" s="157"/>
      <c r="J63" s="47"/>
      <c r="K63" s="51"/>
    </row>
    <row r="64" s="1" customFormat="1" ht="29.28" customHeight="1">
      <c r="B64" s="46"/>
      <c r="C64" s="189" t="s">
        <v>164</v>
      </c>
      <c r="D64" s="47"/>
      <c r="E64" s="47"/>
      <c r="F64" s="47"/>
      <c r="G64" s="47"/>
      <c r="H64" s="47"/>
      <c r="I64" s="157"/>
      <c r="J64" s="168">
        <f>J113</f>
        <v>0</v>
      </c>
      <c r="K64" s="51"/>
      <c r="AU64" s="24" t="s">
        <v>165</v>
      </c>
    </row>
    <row r="65" s="8" customFormat="1" ht="24.96" customHeight="1">
      <c r="B65" s="190"/>
      <c r="C65" s="191"/>
      <c r="D65" s="192" t="s">
        <v>821</v>
      </c>
      <c r="E65" s="193"/>
      <c r="F65" s="193"/>
      <c r="G65" s="193"/>
      <c r="H65" s="193"/>
      <c r="I65" s="194"/>
      <c r="J65" s="195">
        <f>J114</f>
        <v>0</v>
      </c>
      <c r="K65" s="196"/>
    </row>
    <row r="66" s="9" customFormat="1" ht="19.92" customHeight="1">
      <c r="B66" s="197"/>
      <c r="C66" s="198"/>
      <c r="D66" s="199" t="s">
        <v>1047</v>
      </c>
      <c r="E66" s="200"/>
      <c r="F66" s="200"/>
      <c r="G66" s="200"/>
      <c r="H66" s="200"/>
      <c r="I66" s="201"/>
      <c r="J66" s="202">
        <f>J115</f>
        <v>0</v>
      </c>
      <c r="K66" s="203"/>
    </row>
    <row r="67" s="9" customFormat="1" ht="19.92" customHeight="1">
      <c r="B67" s="197"/>
      <c r="C67" s="198"/>
      <c r="D67" s="199" t="s">
        <v>1048</v>
      </c>
      <c r="E67" s="200"/>
      <c r="F67" s="200"/>
      <c r="G67" s="200"/>
      <c r="H67" s="200"/>
      <c r="I67" s="201"/>
      <c r="J67" s="202">
        <f>J142</f>
        <v>0</v>
      </c>
      <c r="K67" s="203"/>
    </row>
    <row r="68" s="9" customFormat="1" ht="19.92" customHeight="1">
      <c r="B68" s="197"/>
      <c r="C68" s="198"/>
      <c r="D68" s="199" t="s">
        <v>822</v>
      </c>
      <c r="E68" s="200"/>
      <c r="F68" s="200"/>
      <c r="G68" s="200"/>
      <c r="H68" s="200"/>
      <c r="I68" s="201"/>
      <c r="J68" s="202">
        <f>J161</f>
        <v>0</v>
      </c>
      <c r="K68" s="203"/>
    </row>
    <row r="69" s="9" customFormat="1" ht="19.92" customHeight="1">
      <c r="B69" s="197"/>
      <c r="C69" s="198"/>
      <c r="D69" s="199" t="s">
        <v>1049</v>
      </c>
      <c r="E69" s="200"/>
      <c r="F69" s="200"/>
      <c r="G69" s="200"/>
      <c r="H69" s="200"/>
      <c r="I69" s="201"/>
      <c r="J69" s="202">
        <f>J178</f>
        <v>0</v>
      </c>
      <c r="K69" s="203"/>
    </row>
    <row r="70" s="9" customFormat="1" ht="19.92" customHeight="1">
      <c r="B70" s="197"/>
      <c r="C70" s="198"/>
      <c r="D70" s="199" t="s">
        <v>1050</v>
      </c>
      <c r="E70" s="200"/>
      <c r="F70" s="200"/>
      <c r="G70" s="200"/>
      <c r="H70" s="200"/>
      <c r="I70" s="201"/>
      <c r="J70" s="202">
        <f>J185</f>
        <v>0</v>
      </c>
      <c r="K70" s="203"/>
    </row>
    <row r="71" s="9" customFormat="1" ht="19.92" customHeight="1">
      <c r="B71" s="197"/>
      <c r="C71" s="198"/>
      <c r="D71" s="199" t="s">
        <v>1051</v>
      </c>
      <c r="E71" s="200"/>
      <c r="F71" s="200"/>
      <c r="G71" s="200"/>
      <c r="H71" s="200"/>
      <c r="I71" s="201"/>
      <c r="J71" s="202">
        <f>J207</f>
        <v>0</v>
      </c>
      <c r="K71" s="203"/>
    </row>
    <row r="72" s="9" customFormat="1" ht="19.92" customHeight="1">
      <c r="B72" s="197"/>
      <c r="C72" s="198"/>
      <c r="D72" s="199" t="s">
        <v>1052</v>
      </c>
      <c r="E72" s="200"/>
      <c r="F72" s="200"/>
      <c r="G72" s="200"/>
      <c r="H72" s="200"/>
      <c r="I72" s="201"/>
      <c r="J72" s="202">
        <f>J223</f>
        <v>0</v>
      </c>
      <c r="K72" s="203"/>
    </row>
    <row r="73" s="9" customFormat="1" ht="19.92" customHeight="1">
      <c r="B73" s="197"/>
      <c r="C73" s="198"/>
      <c r="D73" s="199" t="s">
        <v>1053</v>
      </c>
      <c r="E73" s="200"/>
      <c r="F73" s="200"/>
      <c r="G73" s="200"/>
      <c r="H73" s="200"/>
      <c r="I73" s="201"/>
      <c r="J73" s="202">
        <f>J237</f>
        <v>0</v>
      </c>
      <c r="K73" s="203"/>
    </row>
    <row r="74" s="9" customFormat="1" ht="19.92" customHeight="1">
      <c r="B74" s="197"/>
      <c r="C74" s="198"/>
      <c r="D74" s="199" t="s">
        <v>1054</v>
      </c>
      <c r="E74" s="200"/>
      <c r="F74" s="200"/>
      <c r="G74" s="200"/>
      <c r="H74" s="200"/>
      <c r="I74" s="201"/>
      <c r="J74" s="202">
        <f>J251</f>
        <v>0</v>
      </c>
      <c r="K74" s="203"/>
    </row>
    <row r="75" s="9" customFormat="1" ht="19.92" customHeight="1">
      <c r="B75" s="197"/>
      <c r="C75" s="198"/>
      <c r="D75" s="199" t="s">
        <v>824</v>
      </c>
      <c r="E75" s="200"/>
      <c r="F75" s="200"/>
      <c r="G75" s="200"/>
      <c r="H75" s="200"/>
      <c r="I75" s="201"/>
      <c r="J75" s="202">
        <f>J258</f>
        <v>0</v>
      </c>
      <c r="K75" s="203"/>
    </row>
    <row r="76" s="9" customFormat="1" ht="19.92" customHeight="1">
      <c r="B76" s="197"/>
      <c r="C76" s="198"/>
      <c r="D76" s="199" t="s">
        <v>825</v>
      </c>
      <c r="E76" s="200"/>
      <c r="F76" s="200"/>
      <c r="G76" s="200"/>
      <c r="H76" s="200"/>
      <c r="I76" s="201"/>
      <c r="J76" s="202">
        <f>J270</f>
        <v>0</v>
      </c>
      <c r="K76" s="203"/>
    </row>
    <row r="77" s="8" customFormat="1" ht="24.96" customHeight="1">
      <c r="B77" s="190"/>
      <c r="C77" s="191"/>
      <c r="D77" s="192" t="s">
        <v>826</v>
      </c>
      <c r="E77" s="193"/>
      <c r="F77" s="193"/>
      <c r="G77" s="193"/>
      <c r="H77" s="193"/>
      <c r="I77" s="194"/>
      <c r="J77" s="195">
        <f>J272</f>
        <v>0</v>
      </c>
      <c r="K77" s="196"/>
    </row>
    <row r="78" s="9" customFormat="1" ht="19.92" customHeight="1">
      <c r="B78" s="197"/>
      <c r="C78" s="198"/>
      <c r="D78" s="199" t="s">
        <v>1055</v>
      </c>
      <c r="E78" s="200"/>
      <c r="F78" s="200"/>
      <c r="G78" s="200"/>
      <c r="H78" s="200"/>
      <c r="I78" s="201"/>
      <c r="J78" s="202">
        <f>J273</f>
        <v>0</v>
      </c>
      <c r="K78" s="203"/>
    </row>
    <row r="79" s="9" customFormat="1" ht="19.92" customHeight="1">
      <c r="B79" s="197"/>
      <c r="C79" s="198"/>
      <c r="D79" s="199" t="s">
        <v>1056</v>
      </c>
      <c r="E79" s="200"/>
      <c r="F79" s="200"/>
      <c r="G79" s="200"/>
      <c r="H79" s="200"/>
      <c r="I79" s="201"/>
      <c r="J79" s="202">
        <f>J287</f>
        <v>0</v>
      </c>
      <c r="K79" s="203"/>
    </row>
    <row r="80" s="9" customFormat="1" ht="19.92" customHeight="1">
      <c r="B80" s="197"/>
      <c r="C80" s="198"/>
      <c r="D80" s="199" t="s">
        <v>1057</v>
      </c>
      <c r="E80" s="200"/>
      <c r="F80" s="200"/>
      <c r="G80" s="200"/>
      <c r="H80" s="200"/>
      <c r="I80" s="201"/>
      <c r="J80" s="202">
        <f>J293</f>
        <v>0</v>
      </c>
      <c r="K80" s="203"/>
    </row>
    <row r="81" s="9" customFormat="1" ht="19.92" customHeight="1">
      <c r="B81" s="197"/>
      <c r="C81" s="198"/>
      <c r="D81" s="199" t="s">
        <v>827</v>
      </c>
      <c r="E81" s="200"/>
      <c r="F81" s="200"/>
      <c r="G81" s="200"/>
      <c r="H81" s="200"/>
      <c r="I81" s="201"/>
      <c r="J81" s="202">
        <f>J305</f>
        <v>0</v>
      </c>
      <c r="K81" s="203"/>
    </row>
    <row r="82" s="9" customFormat="1" ht="19.92" customHeight="1">
      <c r="B82" s="197"/>
      <c r="C82" s="198"/>
      <c r="D82" s="199" t="s">
        <v>1058</v>
      </c>
      <c r="E82" s="200"/>
      <c r="F82" s="200"/>
      <c r="G82" s="200"/>
      <c r="H82" s="200"/>
      <c r="I82" s="201"/>
      <c r="J82" s="202">
        <f>J342</f>
        <v>0</v>
      </c>
      <c r="K82" s="203"/>
    </row>
    <row r="83" s="9" customFormat="1" ht="19.92" customHeight="1">
      <c r="B83" s="197"/>
      <c r="C83" s="198"/>
      <c r="D83" s="199" t="s">
        <v>828</v>
      </c>
      <c r="E83" s="200"/>
      <c r="F83" s="200"/>
      <c r="G83" s="200"/>
      <c r="H83" s="200"/>
      <c r="I83" s="201"/>
      <c r="J83" s="202">
        <f>J355</f>
        <v>0</v>
      </c>
      <c r="K83" s="203"/>
    </row>
    <row r="84" s="9" customFormat="1" ht="19.92" customHeight="1">
      <c r="B84" s="197"/>
      <c r="C84" s="198"/>
      <c r="D84" s="199" t="s">
        <v>830</v>
      </c>
      <c r="E84" s="200"/>
      <c r="F84" s="200"/>
      <c r="G84" s="200"/>
      <c r="H84" s="200"/>
      <c r="I84" s="201"/>
      <c r="J84" s="202">
        <f>J367</f>
        <v>0</v>
      </c>
      <c r="K84" s="203"/>
    </row>
    <row r="85" s="9" customFormat="1" ht="19.92" customHeight="1">
      <c r="B85" s="197"/>
      <c r="C85" s="198"/>
      <c r="D85" s="199" t="s">
        <v>1059</v>
      </c>
      <c r="E85" s="200"/>
      <c r="F85" s="200"/>
      <c r="G85" s="200"/>
      <c r="H85" s="200"/>
      <c r="I85" s="201"/>
      <c r="J85" s="202">
        <f>J376</f>
        <v>0</v>
      </c>
      <c r="K85" s="203"/>
    </row>
    <row r="86" s="9" customFormat="1" ht="19.92" customHeight="1">
      <c r="B86" s="197"/>
      <c r="C86" s="198"/>
      <c r="D86" s="199" t="s">
        <v>1060</v>
      </c>
      <c r="E86" s="200"/>
      <c r="F86" s="200"/>
      <c r="G86" s="200"/>
      <c r="H86" s="200"/>
      <c r="I86" s="201"/>
      <c r="J86" s="202">
        <f>J385</f>
        <v>0</v>
      </c>
      <c r="K86" s="203"/>
    </row>
    <row r="87" s="9" customFormat="1" ht="19.92" customHeight="1">
      <c r="B87" s="197"/>
      <c r="C87" s="198"/>
      <c r="D87" s="199" t="s">
        <v>831</v>
      </c>
      <c r="E87" s="200"/>
      <c r="F87" s="200"/>
      <c r="G87" s="200"/>
      <c r="H87" s="200"/>
      <c r="I87" s="201"/>
      <c r="J87" s="202">
        <f>J395</f>
        <v>0</v>
      </c>
      <c r="K87" s="203"/>
    </row>
    <row r="88" s="9" customFormat="1" ht="19.92" customHeight="1">
      <c r="B88" s="197"/>
      <c r="C88" s="198"/>
      <c r="D88" s="199" t="s">
        <v>1061</v>
      </c>
      <c r="E88" s="200"/>
      <c r="F88" s="200"/>
      <c r="G88" s="200"/>
      <c r="H88" s="200"/>
      <c r="I88" s="201"/>
      <c r="J88" s="202">
        <f>J405</f>
        <v>0</v>
      </c>
      <c r="K88" s="203"/>
    </row>
    <row r="89" s="8" customFormat="1" ht="24.96" customHeight="1">
      <c r="B89" s="190"/>
      <c r="C89" s="191"/>
      <c r="D89" s="192" t="s">
        <v>184</v>
      </c>
      <c r="E89" s="193"/>
      <c r="F89" s="193"/>
      <c r="G89" s="193"/>
      <c r="H89" s="193"/>
      <c r="I89" s="194"/>
      <c r="J89" s="195">
        <f>J413</f>
        <v>0</v>
      </c>
      <c r="K89" s="196"/>
    </row>
    <row r="90" s="1" customFormat="1" ht="21.84" customHeight="1">
      <c r="B90" s="46"/>
      <c r="C90" s="47"/>
      <c r="D90" s="47"/>
      <c r="E90" s="47"/>
      <c r="F90" s="47"/>
      <c r="G90" s="47"/>
      <c r="H90" s="47"/>
      <c r="I90" s="157"/>
      <c r="J90" s="47"/>
      <c r="K90" s="51"/>
    </row>
    <row r="91" s="1" customFormat="1" ht="6.96" customHeight="1">
      <c r="B91" s="67"/>
      <c r="C91" s="68"/>
      <c r="D91" s="68"/>
      <c r="E91" s="68"/>
      <c r="F91" s="68"/>
      <c r="G91" s="68"/>
      <c r="H91" s="68"/>
      <c r="I91" s="179"/>
      <c r="J91" s="68"/>
      <c r="K91" s="69"/>
    </row>
    <row r="95" s="1" customFormat="1" ht="6.96" customHeight="1">
      <c r="B95" s="70"/>
      <c r="C95" s="71"/>
      <c r="D95" s="71"/>
      <c r="E95" s="71"/>
      <c r="F95" s="71"/>
      <c r="G95" s="71"/>
      <c r="H95" s="71"/>
      <c r="I95" s="182"/>
      <c r="J95" s="71"/>
      <c r="K95" s="71"/>
      <c r="L95" s="72"/>
    </row>
    <row r="96" s="1" customFormat="1" ht="36.96" customHeight="1">
      <c r="B96" s="46"/>
      <c r="C96" s="73" t="s">
        <v>185</v>
      </c>
      <c r="D96" s="74"/>
      <c r="E96" s="74"/>
      <c r="F96" s="74"/>
      <c r="G96" s="74"/>
      <c r="H96" s="74"/>
      <c r="I96" s="204"/>
      <c r="J96" s="74"/>
      <c r="K96" s="74"/>
      <c r="L96" s="72"/>
    </row>
    <row r="97" s="1" customFormat="1" ht="6.96" customHeight="1">
      <c r="B97" s="46"/>
      <c r="C97" s="74"/>
      <c r="D97" s="74"/>
      <c r="E97" s="74"/>
      <c r="F97" s="74"/>
      <c r="G97" s="74"/>
      <c r="H97" s="74"/>
      <c r="I97" s="204"/>
      <c r="J97" s="74"/>
      <c r="K97" s="74"/>
      <c r="L97" s="72"/>
    </row>
    <row r="98" s="1" customFormat="1" ht="14.4" customHeight="1">
      <c r="B98" s="46"/>
      <c r="C98" s="76" t="s">
        <v>18</v>
      </c>
      <c r="D98" s="74"/>
      <c r="E98" s="74"/>
      <c r="F98" s="74"/>
      <c r="G98" s="74"/>
      <c r="H98" s="74"/>
      <c r="I98" s="204"/>
      <c r="J98" s="74"/>
      <c r="K98" s="74"/>
      <c r="L98" s="72"/>
    </row>
    <row r="99" s="1" customFormat="1" ht="16.5" customHeight="1">
      <c r="B99" s="46"/>
      <c r="C99" s="74"/>
      <c r="D99" s="74"/>
      <c r="E99" s="205" t="str">
        <f>E7</f>
        <v>Park pod Vlašským dvorem-op</v>
      </c>
      <c r="F99" s="76"/>
      <c r="G99" s="76"/>
      <c r="H99" s="76"/>
      <c r="I99" s="204"/>
      <c r="J99" s="74"/>
      <c r="K99" s="74"/>
      <c r="L99" s="72"/>
    </row>
    <row r="100">
      <c r="B100" s="28"/>
      <c r="C100" s="76" t="s">
        <v>157</v>
      </c>
      <c r="D100" s="206"/>
      <c r="E100" s="206"/>
      <c r="F100" s="206"/>
      <c r="G100" s="206"/>
      <c r="H100" s="206"/>
      <c r="I100" s="149"/>
      <c r="J100" s="206"/>
      <c r="K100" s="206"/>
      <c r="L100" s="207"/>
    </row>
    <row r="101" ht="16.5" customHeight="1">
      <c r="B101" s="28"/>
      <c r="C101" s="206"/>
      <c r="D101" s="206"/>
      <c r="E101" s="205" t="s">
        <v>158</v>
      </c>
      <c r="F101" s="206"/>
      <c r="G101" s="206"/>
      <c r="H101" s="206"/>
      <c r="I101" s="149"/>
      <c r="J101" s="206"/>
      <c r="K101" s="206"/>
      <c r="L101" s="207"/>
    </row>
    <row r="102">
      <c r="B102" s="28"/>
      <c r="C102" s="76" t="s">
        <v>159</v>
      </c>
      <c r="D102" s="206"/>
      <c r="E102" s="206"/>
      <c r="F102" s="206"/>
      <c r="G102" s="206"/>
      <c r="H102" s="206"/>
      <c r="I102" s="149"/>
      <c r="J102" s="206"/>
      <c r="K102" s="206"/>
      <c r="L102" s="207"/>
    </row>
    <row r="103" s="1" customFormat="1" ht="16.5" customHeight="1">
      <c r="B103" s="46"/>
      <c r="C103" s="74"/>
      <c r="D103" s="74"/>
      <c r="E103" s="285" t="s">
        <v>1045</v>
      </c>
      <c r="F103" s="74"/>
      <c r="G103" s="74"/>
      <c r="H103" s="74"/>
      <c r="I103" s="204"/>
      <c r="J103" s="74"/>
      <c r="K103" s="74"/>
      <c r="L103" s="72"/>
    </row>
    <row r="104" s="1" customFormat="1" ht="14.4" customHeight="1">
      <c r="B104" s="46"/>
      <c r="C104" s="76" t="s">
        <v>514</v>
      </c>
      <c r="D104" s="74"/>
      <c r="E104" s="74"/>
      <c r="F104" s="74"/>
      <c r="G104" s="74"/>
      <c r="H104" s="74"/>
      <c r="I104" s="204"/>
      <c r="J104" s="74"/>
      <c r="K104" s="74"/>
      <c r="L104" s="72"/>
    </row>
    <row r="105" s="1" customFormat="1" ht="17.25" customHeight="1">
      <c r="B105" s="46"/>
      <c r="C105" s="74"/>
      <c r="D105" s="74"/>
      <c r="E105" s="82" t="str">
        <f>E13</f>
        <v xml:space="preserve">05ZST - SO 05  Stavební část</v>
      </c>
      <c r="F105" s="74"/>
      <c r="G105" s="74"/>
      <c r="H105" s="74"/>
      <c r="I105" s="204"/>
      <c r="J105" s="74"/>
      <c r="K105" s="74"/>
      <c r="L105" s="72"/>
    </row>
    <row r="106" s="1" customFormat="1" ht="6.96" customHeight="1">
      <c r="B106" s="46"/>
      <c r="C106" s="74"/>
      <c r="D106" s="74"/>
      <c r="E106" s="74"/>
      <c r="F106" s="74"/>
      <c r="G106" s="74"/>
      <c r="H106" s="74"/>
      <c r="I106" s="204"/>
      <c r="J106" s="74"/>
      <c r="K106" s="74"/>
      <c r="L106" s="72"/>
    </row>
    <row r="107" s="1" customFormat="1" ht="18" customHeight="1">
      <c r="B107" s="46"/>
      <c r="C107" s="76" t="s">
        <v>23</v>
      </c>
      <c r="D107" s="74"/>
      <c r="E107" s="74"/>
      <c r="F107" s="208" t="str">
        <f>F16</f>
        <v>Kutná Hora</v>
      </c>
      <c r="G107" s="74"/>
      <c r="H107" s="74"/>
      <c r="I107" s="209" t="s">
        <v>25</v>
      </c>
      <c r="J107" s="85" t="str">
        <f>IF(J16="","",J16)</f>
        <v>9. 11. 2017</v>
      </c>
      <c r="K107" s="74"/>
      <c r="L107" s="72"/>
    </row>
    <row r="108" s="1" customFormat="1" ht="6.96" customHeight="1">
      <c r="B108" s="46"/>
      <c r="C108" s="74"/>
      <c r="D108" s="74"/>
      <c r="E108" s="74"/>
      <c r="F108" s="74"/>
      <c r="G108" s="74"/>
      <c r="H108" s="74"/>
      <c r="I108" s="204"/>
      <c r="J108" s="74"/>
      <c r="K108" s="74"/>
      <c r="L108" s="72"/>
    </row>
    <row r="109" s="1" customFormat="1">
      <c r="B109" s="46"/>
      <c r="C109" s="76" t="s">
        <v>27</v>
      </c>
      <c r="D109" s="74"/>
      <c r="E109" s="74"/>
      <c r="F109" s="208" t="str">
        <f>E19</f>
        <v>Město Kutná Hora, Havlíčkovo nám. 552</v>
      </c>
      <c r="G109" s="74"/>
      <c r="H109" s="74"/>
      <c r="I109" s="209" t="s">
        <v>35</v>
      </c>
      <c r="J109" s="208" t="str">
        <f>E25</f>
        <v xml:space="preserve"> </v>
      </c>
      <c r="K109" s="74"/>
      <c r="L109" s="72"/>
    </row>
    <row r="110" s="1" customFormat="1" ht="14.4" customHeight="1">
      <c r="B110" s="46"/>
      <c r="C110" s="76" t="s">
        <v>33</v>
      </c>
      <c r="D110" s="74"/>
      <c r="E110" s="74"/>
      <c r="F110" s="208" t="str">
        <f>IF(E22="","",E22)</f>
        <v/>
      </c>
      <c r="G110" s="74"/>
      <c r="H110" s="74"/>
      <c r="I110" s="204"/>
      <c r="J110" s="74"/>
      <c r="K110" s="74"/>
      <c r="L110" s="72"/>
    </row>
    <row r="111" s="1" customFormat="1" ht="10.32" customHeight="1">
      <c r="B111" s="46"/>
      <c r="C111" s="74"/>
      <c r="D111" s="74"/>
      <c r="E111" s="74"/>
      <c r="F111" s="74"/>
      <c r="G111" s="74"/>
      <c r="H111" s="74"/>
      <c r="I111" s="204"/>
      <c r="J111" s="74"/>
      <c r="K111" s="74"/>
      <c r="L111" s="72"/>
    </row>
    <row r="112" s="10" customFormat="1" ht="29.28" customHeight="1">
      <c r="B112" s="210"/>
      <c r="C112" s="211" t="s">
        <v>186</v>
      </c>
      <c r="D112" s="212" t="s">
        <v>59</v>
      </c>
      <c r="E112" s="212" t="s">
        <v>55</v>
      </c>
      <c r="F112" s="212" t="s">
        <v>187</v>
      </c>
      <c r="G112" s="212" t="s">
        <v>188</v>
      </c>
      <c r="H112" s="212" t="s">
        <v>189</v>
      </c>
      <c r="I112" s="213" t="s">
        <v>190</v>
      </c>
      <c r="J112" s="212" t="s">
        <v>163</v>
      </c>
      <c r="K112" s="214" t="s">
        <v>191</v>
      </c>
      <c r="L112" s="215"/>
      <c r="M112" s="102" t="s">
        <v>192</v>
      </c>
      <c r="N112" s="103" t="s">
        <v>44</v>
      </c>
      <c r="O112" s="103" t="s">
        <v>193</v>
      </c>
      <c r="P112" s="103" t="s">
        <v>194</v>
      </c>
      <c r="Q112" s="103" t="s">
        <v>195</v>
      </c>
      <c r="R112" s="103" t="s">
        <v>196</v>
      </c>
      <c r="S112" s="103" t="s">
        <v>197</v>
      </c>
      <c r="T112" s="104" t="s">
        <v>198</v>
      </c>
    </row>
    <row r="113" s="1" customFormat="1" ht="29.28" customHeight="1">
      <c r="B113" s="46"/>
      <c r="C113" s="108" t="s">
        <v>164</v>
      </c>
      <c r="D113" s="74"/>
      <c r="E113" s="74"/>
      <c r="F113" s="74"/>
      <c r="G113" s="74"/>
      <c r="H113" s="74"/>
      <c r="I113" s="204"/>
      <c r="J113" s="216">
        <f>BK113</f>
        <v>0</v>
      </c>
      <c r="K113" s="74"/>
      <c r="L113" s="72"/>
      <c r="M113" s="105"/>
      <c r="N113" s="106"/>
      <c r="O113" s="106"/>
      <c r="P113" s="217">
        <f>P114+P272+P413</f>
        <v>0</v>
      </c>
      <c r="Q113" s="106"/>
      <c r="R113" s="217">
        <f>R114+R272+R413</f>
        <v>0</v>
      </c>
      <c r="S113" s="106"/>
      <c r="T113" s="218">
        <f>T114+T272+T413</f>
        <v>0</v>
      </c>
      <c r="AT113" s="24" t="s">
        <v>73</v>
      </c>
      <c r="AU113" s="24" t="s">
        <v>165</v>
      </c>
      <c r="BK113" s="219">
        <f>BK114+BK272+BK413</f>
        <v>0</v>
      </c>
    </row>
    <row r="114" s="11" customFormat="1" ht="37.44" customHeight="1">
      <c r="B114" s="220"/>
      <c r="C114" s="221"/>
      <c r="D114" s="222" t="s">
        <v>73</v>
      </c>
      <c r="E114" s="223" t="s">
        <v>199</v>
      </c>
      <c r="F114" s="223" t="s">
        <v>833</v>
      </c>
      <c r="G114" s="221"/>
      <c r="H114" s="221"/>
      <c r="I114" s="224"/>
      <c r="J114" s="225">
        <f>BK114</f>
        <v>0</v>
      </c>
      <c r="K114" s="221"/>
      <c r="L114" s="226"/>
      <c r="M114" s="227"/>
      <c r="N114" s="228"/>
      <c r="O114" s="228"/>
      <c r="P114" s="229">
        <f>P115+P142+P161+P178+P185+P207+P223+P237+P251+P258+P270</f>
        <v>0</v>
      </c>
      <c r="Q114" s="228"/>
      <c r="R114" s="229">
        <f>R115+R142+R161+R178+R185+R207+R223+R237+R251+R258+R270</f>
        <v>0</v>
      </c>
      <c r="S114" s="228"/>
      <c r="T114" s="230">
        <f>T115+T142+T161+T178+T185+T207+T223+T237+T251+T258+T270</f>
        <v>0</v>
      </c>
      <c r="AR114" s="231" t="s">
        <v>81</v>
      </c>
      <c r="AT114" s="232" t="s">
        <v>73</v>
      </c>
      <c r="AU114" s="232" t="s">
        <v>74</v>
      </c>
      <c r="AY114" s="231" t="s">
        <v>200</v>
      </c>
      <c r="BK114" s="233">
        <f>BK115+BK142+BK161+BK178+BK185+BK207+BK223+BK237+BK251+BK258+BK270</f>
        <v>0</v>
      </c>
    </row>
    <row r="115" s="11" customFormat="1" ht="19.92" customHeight="1">
      <c r="B115" s="220"/>
      <c r="C115" s="221"/>
      <c r="D115" s="222" t="s">
        <v>73</v>
      </c>
      <c r="E115" s="234" t="s">
        <v>81</v>
      </c>
      <c r="F115" s="234" t="s">
        <v>1062</v>
      </c>
      <c r="G115" s="221"/>
      <c r="H115" s="221"/>
      <c r="I115" s="224"/>
      <c r="J115" s="235">
        <f>BK115</f>
        <v>0</v>
      </c>
      <c r="K115" s="221"/>
      <c r="L115" s="226"/>
      <c r="M115" s="227"/>
      <c r="N115" s="228"/>
      <c r="O115" s="228"/>
      <c r="P115" s="229">
        <f>SUM(P116:P141)</f>
        <v>0</v>
      </c>
      <c r="Q115" s="228"/>
      <c r="R115" s="229">
        <f>SUM(R116:R141)</f>
        <v>0</v>
      </c>
      <c r="S115" s="228"/>
      <c r="T115" s="230">
        <f>SUM(T116:T141)</f>
        <v>0</v>
      </c>
      <c r="AR115" s="231" t="s">
        <v>81</v>
      </c>
      <c r="AT115" s="232" t="s">
        <v>73</v>
      </c>
      <c r="AU115" s="232" t="s">
        <v>81</v>
      </c>
      <c r="AY115" s="231" t="s">
        <v>200</v>
      </c>
      <c r="BK115" s="233">
        <f>SUM(BK116:BK141)</f>
        <v>0</v>
      </c>
    </row>
    <row r="116" s="1" customFormat="1" ht="16.5" customHeight="1">
      <c r="B116" s="46"/>
      <c r="C116" s="236" t="s">
        <v>81</v>
      </c>
      <c r="D116" s="236" t="s">
        <v>202</v>
      </c>
      <c r="E116" s="237" t="s">
        <v>1063</v>
      </c>
      <c r="F116" s="238" t="s">
        <v>1064</v>
      </c>
      <c r="G116" s="239" t="s">
        <v>210</v>
      </c>
      <c r="H116" s="240">
        <v>5.8650000000000002</v>
      </c>
      <c r="I116" s="241"/>
      <c r="J116" s="242">
        <f>ROUND(I116*H116,2)</f>
        <v>0</v>
      </c>
      <c r="K116" s="238" t="s">
        <v>1065</v>
      </c>
      <c r="L116" s="72"/>
      <c r="M116" s="243" t="s">
        <v>21</v>
      </c>
      <c r="N116" s="244" t="s">
        <v>45</v>
      </c>
      <c r="O116" s="47"/>
      <c r="P116" s="245">
        <f>O116*H116</f>
        <v>0</v>
      </c>
      <c r="Q116" s="245">
        <v>0</v>
      </c>
      <c r="R116" s="245">
        <f>Q116*H116</f>
        <v>0</v>
      </c>
      <c r="S116" s="245">
        <v>0</v>
      </c>
      <c r="T116" s="246">
        <f>S116*H116</f>
        <v>0</v>
      </c>
      <c r="AR116" s="24" t="s">
        <v>207</v>
      </c>
      <c r="AT116" s="24" t="s">
        <v>202</v>
      </c>
      <c r="AU116" s="24" t="s">
        <v>83</v>
      </c>
      <c r="AY116" s="24" t="s">
        <v>200</v>
      </c>
      <c r="BE116" s="247">
        <f>IF(N116="základní",J116,0)</f>
        <v>0</v>
      </c>
      <c r="BF116" s="247">
        <f>IF(N116="snížená",J116,0)</f>
        <v>0</v>
      </c>
      <c r="BG116" s="247">
        <f>IF(N116="zákl. přenesená",J116,0)</f>
        <v>0</v>
      </c>
      <c r="BH116" s="247">
        <f>IF(N116="sníž. přenesená",J116,0)</f>
        <v>0</v>
      </c>
      <c r="BI116" s="247">
        <f>IF(N116="nulová",J116,0)</f>
        <v>0</v>
      </c>
      <c r="BJ116" s="24" t="s">
        <v>81</v>
      </c>
      <c r="BK116" s="247">
        <f>ROUND(I116*H116,2)</f>
        <v>0</v>
      </c>
      <c r="BL116" s="24" t="s">
        <v>207</v>
      </c>
      <c r="BM116" s="24" t="s">
        <v>83</v>
      </c>
    </row>
    <row r="117" s="1" customFormat="1" ht="16.5" customHeight="1">
      <c r="B117" s="46"/>
      <c r="C117" s="236" t="s">
        <v>83</v>
      </c>
      <c r="D117" s="236" t="s">
        <v>202</v>
      </c>
      <c r="E117" s="237" t="s">
        <v>1066</v>
      </c>
      <c r="F117" s="238" t="s">
        <v>1067</v>
      </c>
      <c r="G117" s="239" t="s">
        <v>210</v>
      </c>
      <c r="H117" s="240">
        <v>5.8650000000000002</v>
      </c>
      <c r="I117" s="241"/>
      <c r="J117" s="242">
        <f>ROUND(I117*H117,2)</f>
        <v>0</v>
      </c>
      <c r="K117" s="238" t="s">
        <v>1065</v>
      </c>
      <c r="L117" s="72"/>
      <c r="M117" s="243" t="s">
        <v>21</v>
      </c>
      <c r="N117" s="244" t="s">
        <v>45</v>
      </c>
      <c r="O117" s="47"/>
      <c r="P117" s="245">
        <f>O117*H117</f>
        <v>0</v>
      </c>
      <c r="Q117" s="245">
        <v>0</v>
      </c>
      <c r="R117" s="245">
        <f>Q117*H117</f>
        <v>0</v>
      </c>
      <c r="S117" s="245">
        <v>0</v>
      </c>
      <c r="T117" s="246">
        <f>S117*H117</f>
        <v>0</v>
      </c>
      <c r="AR117" s="24" t="s">
        <v>207</v>
      </c>
      <c r="AT117" s="24" t="s">
        <v>202</v>
      </c>
      <c r="AU117" s="24" t="s">
        <v>83</v>
      </c>
      <c r="AY117" s="24" t="s">
        <v>200</v>
      </c>
      <c r="BE117" s="247">
        <f>IF(N117="základní",J117,0)</f>
        <v>0</v>
      </c>
      <c r="BF117" s="247">
        <f>IF(N117="snížená",J117,0)</f>
        <v>0</v>
      </c>
      <c r="BG117" s="247">
        <f>IF(N117="zákl. přenesená",J117,0)</f>
        <v>0</v>
      </c>
      <c r="BH117" s="247">
        <f>IF(N117="sníž. přenesená",J117,0)</f>
        <v>0</v>
      </c>
      <c r="BI117" s="247">
        <f>IF(N117="nulová",J117,0)</f>
        <v>0</v>
      </c>
      <c r="BJ117" s="24" t="s">
        <v>81</v>
      </c>
      <c r="BK117" s="247">
        <f>ROUND(I117*H117,2)</f>
        <v>0</v>
      </c>
      <c r="BL117" s="24" t="s">
        <v>207</v>
      </c>
      <c r="BM117" s="24" t="s">
        <v>207</v>
      </c>
    </row>
    <row r="118" s="12" customFormat="1">
      <c r="B118" s="248"/>
      <c r="C118" s="249"/>
      <c r="D118" s="250" t="s">
        <v>235</v>
      </c>
      <c r="E118" s="251" t="s">
        <v>21</v>
      </c>
      <c r="F118" s="252" t="s">
        <v>1068</v>
      </c>
      <c r="G118" s="249"/>
      <c r="H118" s="253">
        <v>2.2949999999999999</v>
      </c>
      <c r="I118" s="254"/>
      <c r="J118" s="249"/>
      <c r="K118" s="249"/>
      <c r="L118" s="255"/>
      <c r="M118" s="256"/>
      <c r="N118" s="257"/>
      <c r="O118" s="257"/>
      <c r="P118" s="257"/>
      <c r="Q118" s="257"/>
      <c r="R118" s="257"/>
      <c r="S118" s="257"/>
      <c r="T118" s="258"/>
      <c r="AT118" s="259" t="s">
        <v>235</v>
      </c>
      <c r="AU118" s="259" t="s">
        <v>83</v>
      </c>
      <c r="AV118" s="12" t="s">
        <v>83</v>
      </c>
      <c r="AW118" s="12" t="s">
        <v>37</v>
      </c>
      <c r="AX118" s="12" t="s">
        <v>74</v>
      </c>
      <c r="AY118" s="259" t="s">
        <v>200</v>
      </c>
    </row>
    <row r="119" s="12" customFormat="1">
      <c r="B119" s="248"/>
      <c r="C119" s="249"/>
      <c r="D119" s="250" t="s">
        <v>235</v>
      </c>
      <c r="E119" s="251" t="s">
        <v>21</v>
      </c>
      <c r="F119" s="252" t="s">
        <v>1069</v>
      </c>
      <c r="G119" s="249"/>
      <c r="H119" s="253">
        <v>1.2749999999999999</v>
      </c>
      <c r="I119" s="254"/>
      <c r="J119" s="249"/>
      <c r="K119" s="249"/>
      <c r="L119" s="255"/>
      <c r="M119" s="256"/>
      <c r="N119" s="257"/>
      <c r="O119" s="257"/>
      <c r="P119" s="257"/>
      <c r="Q119" s="257"/>
      <c r="R119" s="257"/>
      <c r="S119" s="257"/>
      <c r="T119" s="258"/>
      <c r="AT119" s="259" t="s">
        <v>235</v>
      </c>
      <c r="AU119" s="259" t="s">
        <v>83</v>
      </c>
      <c r="AV119" s="12" t="s">
        <v>83</v>
      </c>
      <c r="AW119" s="12" t="s">
        <v>37</v>
      </c>
      <c r="AX119" s="12" t="s">
        <v>74</v>
      </c>
      <c r="AY119" s="259" t="s">
        <v>200</v>
      </c>
    </row>
    <row r="120" s="12" customFormat="1">
      <c r="B120" s="248"/>
      <c r="C120" s="249"/>
      <c r="D120" s="250" t="s">
        <v>235</v>
      </c>
      <c r="E120" s="251" t="s">
        <v>21</v>
      </c>
      <c r="F120" s="252" t="s">
        <v>1068</v>
      </c>
      <c r="G120" s="249"/>
      <c r="H120" s="253">
        <v>2.2949999999999999</v>
      </c>
      <c r="I120" s="254"/>
      <c r="J120" s="249"/>
      <c r="K120" s="249"/>
      <c r="L120" s="255"/>
      <c r="M120" s="256"/>
      <c r="N120" s="257"/>
      <c r="O120" s="257"/>
      <c r="P120" s="257"/>
      <c r="Q120" s="257"/>
      <c r="R120" s="257"/>
      <c r="S120" s="257"/>
      <c r="T120" s="258"/>
      <c r="AT120" s="259" t="s">
        <v>235</v>
      </c>
      <c r="AU120" s="259" t="s">
        <v>83</v>
      </c>
      <c r="AV120" s="12" t="s">
        <v>83</v>
      </c>
      <c r="AW120" s="12" t="s">
        <v>37</v>
      </c>
      <c r="AX120" s="12" t="s">
        <v>74</v>
      </c>
      <c r="AY120" s="259" t="s">
        <v>200</v>
      </c>
    </row>
    <row r="121" s="13" customFormat="1">
      <c r="B121" s="260"/>
      <c r="C121" s="261"/>
      <c r="D121" s="250" t="s">
        <v>235</v>
      </c>
      <c r="E121" s="262" t="s">
        <v>21</v>
      </c>
      <c r="F121" s="263" t="s">
        <v>255</v>
      </c>
      <c r="G121" s="261"/>
      <c r="H121" s="264">
        <v>5.8650000000000002</v>
      </c>
      <c r="I121" s="265"/>
      <c r="J121" s="261"/>
      <c r="K121" s="261"/>
      <c r="L121" s="266"/>
      <c r="M121" s="267"/>
      <c r="N121" s="268"/>
      <c r="O121" s="268"/>
      <c r="P121" s="268"/>
      <c r="Q121" s="268"/>
      <c r="R121" s="268"/>
      <c r="S121" s="268"/>
      <c r="T121" s="269"/>
      <c r="AT121" s="270" t="s">
        <v>235</v>
      </c>
      <c r="AU121" s="270" t="s">
        <v>83</v>
      </c>
      <c r="AV121" s="13" t="s">
        <v>207</v>
      </c>
      <c r="AW121" s="13" t="s">
        <v>37</v>
      </c>
      <c r="AX121" s="13" t="s">
        <v>81</v>
      </c>
      <c r="AY121" s="270" t="s">
        <v>200</v>
      </c>
    </row>
    <row r="122" s="1" customFormat="1" ht="16.5" customHeight="1">
      <c r="B122" s="46"/>
      <c r="C122" s="236" t="s">
        <v>94</v>
      </c>
      <c r="D122" s="236" t="s">
        <v>202</v>
      </c>
      <c r="E122" s="237" t="s">
        <v>211</v>
      </c>
      <c r="F122" s="238" t="s">
        <v>212</v>
      </c>
      <c r="G122" s="239" t="s">
        <v>210</v>
      </c>
      <c r="H122" s="240">
        <v>5.8650000000000002</v>
      </c>
      <c r="I122" s="241"/>
      <c r="J122" s="242">
        <f>ROUND(I122*H122,2)</f>
        <v>0</v>
      </c>
      <c r="K122" s="238" t="s">
        <v>1065</v>
      </c>
      <c r="L122" s="72"/>
      <c r="M122" s="243" t="s">
        <v>21</v>
      </c>
      <c r="N122" s="244" t="s">
        <v>45</v>
      </c>
      <c r="O122" s="47"/>
      <c r="P122" s="245">
        <f>O122*H122</f>
        <v>0</v>
      </c>
      <c r="Q122" s="245">
        <v>0</v>
      </c>
      <c r="R122" s="245">
        <f>Q122*H122</f>
        <v>0</v>
      </c>
      <c r="S122" s="245">
        <v>0</v>
      </c>
      <c r="T122" s="246">
        <f>S122*H122</f>
        <v>0</v>
      </c>
      <c r="AR122" s="24" t="s">
        <v>207</v>
      </c>
      <c r="AT122" s="24" t="s">
        <v>202</v>
      </c>
      <c r="AU122" s="24" t="s">
        <v>83</v>
      </c>
      <c r="AY122" s="24" t="s">
        <v>200</v>
      </c>
      <c r="BE122" s="247">
        <f>IF(N122="základní",J122,0)</f>
        <v>0</v>
      </c>
      <c r="BF122" s="247">
        <f>IF(N122="snížená",J122,0)</f>
        <v>0</v>
      </c>
      <c r="BG122" s="247">
        <f>IF(N122="zákl. přenesená",J122,0)</f>
        <v>0</v>
      </c>
      <c r="BH122" s="247">
        <f>IF(N122="sníž. přenesená",J122,0)</f>
        <v>0</v>
      </c>
      <c r="BI122" s="247">
        <f>IF(N122="nulová",J122,0)</f>
        <v>0</v>
      </c>
      <c r="BJ122" s="24" t="s">
        <v>81</v>
      </c>
      <c r="BK122" s="247">
        <f>ROUND(I122*H122,2)</f>
        <v>0</v>
      </c>
      <c r="BL122" s="24" t="s">
        <v>207</v>
      </c>
      <c r="BM122" s="24" t="s">
        <v>213</v>
      </c>
    </row>
    <row r="123" s="1" customFormat="1" ht="16.5" customHeight="1">
      <c r="B123" s="46"/>
      <c r="C123" s="236" t="s">
        <v>207</v>
      </c>
      <c r="D123" s="236" t="s">
        <v>202</v>
      </c>
      <c r="E123" s="237" t="s">
        <v>1070</v>
      </c>
      <c r="F123" s="238" t="s">
        <v>1071</v>
      </c>
      <c r="G123" s="239" t="s">
        <v>210</v>
      </c>
      <c r="H123" s="240">
        <v>5.6609999999999996</v>
      </c>
      <c r="I123" s="241"/>
      <c r="J123" s="242">
        <f>ROUND(I123*H123,2)</f>
        <v>0</v>
      </c>
      <c r="K123" s="238" t="s">
        <v>1065</v>
      </c>
      <c r="L123" s="72"/>
      <c r="M123" s="243" t="s">
        <v>21</v>
      </c>
      <c r="N123" s="244" t="s">
        <v>45</v>
      </c>
      <c r="O123" s="47"/>
      <c r="P123" s="245">
        <f>O123*H123</f>
        <v>0</v>
      </c>
      <c r="Q123" s="245">
        <v>0</v>
      </c>
      <c r="R123" s="245">
        <f>Q123*H123</f>
        <v>0</v>
      </c>
      <c r="S123" s="245">
        <v>0</v>
      </c>
      <c r="T123" s="246">
        <f>S123*H123</f>
        <v>0</v>
      </c>
      <c r="AR123" s="24" t="s">
        <v>207</v>
      </c>
      <c r="AT123" s="24" t="s">
        <v>202</v>
      </c>
      <c r="AU123" s="24" t="s">
        <v>83</v>
      </c>
      <c r="AY123" s="24" t="s">
        <v>200</v>
      </c>
      <c r="BE123" s="247">
        <f>IF(N123="základní",J123,0)</f>
        <v>0</v>
      </c>
      <c r="BF123" s="247">
        <f>IF(N123="snížená",J123,0)</f>
        <v>0</v>
      </c>
      <c r="BG123" s="247">
        <f>IF(N123="zákl. přenesená",J123,0)</f>
        <v>0</v>
      </c>
      <c r="BH123" s="247">
        <f>IF(N123="sníž. přenesená",J123,0)</f>
        <v>0</v>
      </c>
      <c r="BI123" s="247">
        <f>IF(N123="nulová",J123,0)</f>
        <v>0</v>
      </c>
      <c r="BJ123" s="24" t="s">
        <v>81</v>
      </c>
      <c r="BK123" s="247">
        <f>ROUND(I123*H123,2)</f>
        <v>0</v>
      </c>
      <c r="BL123" s="24" t="s">
        <v>207</v>
      </c>
      <c r="BM123" s="24" t="s">
        <v>216</v>
      </c>
    </row>
    <row r="124" s="1" customFormat="1" ht="16.5" customHeight="1">
      <c r="B124" s="46"/>
      <c r="C124" s="236" t="s">
        <v>217</v>
      </c>
      <c r="D124" s="236" t="s">
        <v>202</v>
      </c>
      <c r="E124" s="237" t="s">
        <v>1072</v>
      </c>
      <c r="F124" s="238" t="s">
        <v>1073</v>
      </c>
      <c r="G124" s="239" t="s">
        <v>210</v>
      </c>
      <c r="H124" s="240">
        <v>5.5350000000000001</v>
      </c>
      <c r="I124" s="241"/>
      <c r="J124" s="242">
        <f>ROUND(I124*H124,2)</f>
        <v>0</v>
      </c>
      <c r="K124" s="238" t="s">
        <v>1065</v>
      </c>
      <c r="L124" s="72"/>
      <c r="M124" s="243" t="s">
        <v>21</v>
      </c>
      <c r="N124" s="244" t="s">
        <v>45</v>
      </c>
      <c r="O124" s="47"/>
      <c r="P124" s="245">
        <f>O124*H124</f>
        <v>0</v>
      </c>
      <c r="Q124" s="245">
        <v>0</v>
      </c>
      <c r="R124" s="245">
        <f>Q124*H124</f>
        <v>0</v>
      </c>
      <c r="S124" s="245">
        <v>0</v>
      </c>
      <c r="T124" s="246">
        <f>S124*H124</f>
        <v>0</v>
      </c>
      <c r="AR124" s="24" t="s">
        <v>207</v>
      </c>
      <c r="AT124" s="24" t="s">
        <v>202</v>
      </c>
      <c r="AU124" s="24" t="s">
        <v>83</v>
      </c>
      <c r="AY124" s="24" t="s">
        <v>200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24" t="s">
        <v>81</v>
      </c>
      <c r="BK124" s="247">
        <f>ROUND(I124*H124,2)</f>
        <v>0</v>
      </c>
      <c r="BL124" s="24" t="s">
        <v>207</v>
      </c>
      <c r="BM124" s="24" t="s">
        <v>220</v>
      </c>
    </row>
    <row r="125" s="12" customFormat="1">
      <c r="B125" s="248"/>
      <c r="C125" s="249"/>
      <c r="D125" s="250" t="s">
        <v>235</v>
      </c>
      <c r="E125" s="251" t="s">
        <v>21</v>
      </c>
      <c r="F125" s="252" t="s">
        <v>1074</v>
      </c>
      <c r="G125" s="249"/>
      <c r="H125" s="253">
        <v>3.8250000000000002</v>
      </c>
      <c r="I125" s="254"/>
      <c r="J125" s="249"/>
      <c r="K125" s="249"/>
      <c r="L125" s="255"/>
      <c r="M125" s="256"/>
      <c r="N125" s="257"/>
      <c r="O125" s="257"/>
      <c r="P125" s="257"/>
      <c r="Q125" s="257"/>
      <c r="R125" s="257"/>
      <c r="S125" s="257"/>
      <c r="T125" s="258"/>
      <c r="AT125" s="259" t="s">
        <v>235</v>
      </c>
      <c r="AU125" s="259" t="s">
        <v>83</v>
      </c>
      <c r="AV125" s="12" t="s">
        <v>83</v>
      </c>
      <c r="AW125" s="12" t="s">
        <v>37</v>
      </c>
      <c r="AX125" s="12" t="s">
        <v>74</v>
      </c>
      <c r="AY125" s="259" t="s">
        <v>200</v>
      </c>
    </row>
    <row r="126" s="12" customFormat="1">
      <c r="B126" s="248"/>
      <c r="C126" s="249"/>
      <c r="D126" s="250" t="s">
        <v>235</v>
      </c>
      <c r="E126" s="251" t="s">
        <v>21</v>
      </c>
      <c r="F126" s="252" t="s">
        <v>1075</v>
      </c>
      <c r="G126" s="249"/>
      <c r="H126" s="253">
        <v>1.71</v>
      </c>
      <c r="I126" s="254"/>
      <c r="J126" s="249"/>
      <c r="K126" s="249"/>
      <c r="L126" s="255"/>
      <c r="M126" s="256"/>
      <c r="N126" s="257"/>
      <c r="O126" s="257"/>
      <c r="P126" s="257"/>
      <c r="Q126" s="257"/>
      <c r="R126" s="257"/>
      <c r="S126" s="257"/>
      <c r="T126" s="258"/>
      <c r="AT126" s="259" t="s">
        <v>235</v>
      </c>
      <c r="AU126" s="259" t="s">
        <v>83</v>
      </c>
      <c r="AV126" s="12" t="s">
        <v>83</v>
      </c>
      <c r="AW126" s="12" t="s">
        <v>37</v>
      </c>
      <c r="AX126" s="12" t="s">
        <v>74</v>
      </c>
      <c r="AY126" s="259" t="s">
        <v>200</v>
      </c>
    </row>
    <row r="127" s="13" customFormat="1">
      <c r="B127" s="260"/>
      <c r="C127" s="261"/>
      <c r="D127" s="250" t="s">
        <v>235</v>
      </c>
      <c r="E127" s="262" t="s">
        <v>21</v>
      </c>
      <c r="F127" s="263" t="s">
        <v>255</v>
      </c>
      <c r="G127" s="261"/>
      <c r="H127" s="264">
        <v>5.5350000000000001</v>
      </c>
      <c r="I127" s="265"/>
      <c r="J127" s="261"/>
      <c r="K127" s="261"/>
      <c r="L127" s="266"/>
      <c r="M127" s="267"/>
      <c r="N127" s="268"/>
      <c r="O127" s="268"/>
      <c r="P127" s="268"/>
      <c r="Q127" s="268"/>
      <c r="R127" s="268"/>
      <c r="S127" s="268"/>
      <c r="T127" s="269"/>
      <c r="AT127" s="270" t="s">
        <v>235</v>
      </c>
      <c r="AU127" s="270" t="s">
        <v>83</v>
      </c>
      <c r="AV127" s="13" t="s">
        <v>207</v>
      </c>
      <c r="AW127" s="13" t="s">
        <v>37</v>
      </c>
      <c r="AX127" s="13" t="s">
        <v>81</v>
      </c>
      <c r="AY127" s="270" t="s">
        <v>200</v>
      </c>
    </row>
    <row r="128" s="1" customFormat="1" ht="16.5" customHeight="1">
      <c r="B128" s="46"/>
      <c r="C128" s="236" t="s">
        <v>213</v>
      </c>
      <c r="D128" s="236" t="s">
        <v>202</v>
      </c>
      <c r="E128" s="237" t="s">
        <v>1076</v>
      </c>
      <c r="F128" s="238" t="s">
        <v>1077</v>
      </c>
      <c r="G128" s="239" t="s">
        <v>210</v>
      </c>
      <c r="H128" s="240">
        <v>5.5350000000000001</v>
      </c>
      <c r="I128" s="241"/>
      <c r="J128" s="242">
        <f>ROUND(I128*H128,2)</f>
        <v>0</v>
      </c>
      <c r="K128" s="238" t="s">
        <v>1065</v>
      </c>
      <c r="L128" s="72"/>
      <c r="M128" s="243" t="s">
        <v>21</v>
      </c>
      <c r="N128" s="244" t="s">
        <v>45</v>
      </c>
      <c r="O128" s="47"/>
      <c r="P128" s="245">
        <f>O128*H128</f>
        <v>0</v>
      </c>
      <c r="Q128" s="245">
        <v>0</v>
      </c>
      <c r="R128" s="245">
        <f>Q128*H128</f>
        <v>0</v>
      </c>
      <c r="S128" s="245">
        <v>0</v>
      </c>
      <c r="T128" s="246">
        <f>S128*H128</f>
        <v>0</v>
      </c>
      <c r="AR128" s="24" t="s">
        <v>207</v>
      </c>
      <c r="AT128" s="24" t="s">
        <v>202</v>
      </c>
      <c r="AU128" s="24" t="s">
        <v>83</v>
      </c>
      <c r="AY128" s="24" t="s">
        <v>200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24" t="s">
        <v>81</v>
      </c>
      <c r="BK128" s="247">
        <f>ROUND(I128*H128,2)</f>
        <v>0</v>
      </c>
      <c r="BL128" s="24" t="s">
        <v>207</v>
      </c>
      <c r="BM128" s="24" t="s">
        <v>223</v>
      </c>
    </row>
    <row r="129" s="1" customFormat="1" ht="16.5" customHeight="1">
      <c r="B129" s="46"/>
      <c r="C129" s="236" t="s">
        <v>224</v>
      </c>
      <c r="D129" s="236" t="s">
        <v>202</v>
      </c>
      <c r="E129" s="237" t="s">
        <v>1078</v>
      </c>
      <c r="F129" s="238" t="s">
        <v>1079</v>
      </c>
      <c r="G129" s="239" t="s">
        <v>210</v>
      </c>
      <c r="H129" s="240">
        <v>0.126</v>
      </c>
      <c r="I129" s="241"/>
      <c r="J129" s="242">
        <f>ROUND(I129*H129,2)</f>
        <v>0</v>
      </c>
      <c r="K129" s="238" t="s">
        <v>1065</v>
      </c>
      <c r="L129" s="72"/>
      <c r="M129" s="243" t="s">
        <v>21</v>
      </c>
      <c r="N129" s="244" t="s">
        <v>45</v>
      </c>
      <c r="O129" s="47"/>
      <c r="P129" s="245">
        <f>O129*H129</f>
        <v>0</v>
      </c>
      <c r="Q129" s="245">
        <v>0</v>
      </c>
      <c r="R129" s="245">
        <f>Q129*H129</f>
        <v>0</v>
      </c>
      <c r="S129" s="245">
        <v>0</v>
      </c>
      <c r="T129" s="246">
        <f>S129*H129</f>
        <v>0</v>
      </c>
      <c r="AR129" s="24" t="s">
        <v>207</v>
      </c>
      <c r="AT129" s="24" t="s">
        <v>202</v>
      </c>
      <c r="AU129" s="24" t="s">
        <v>83</v>
      </c>
      <c r="AY129" s="24" t="s">
        <v>200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24" t="s">
        <v>81</v>
      </c>
      <c r="BK129" s="247">
        <f>ROUND(I129*H129,2)</f>
        <v>0</v>
      </c>
      <c r="BL129" s="24" t="s">
        <v>207</v>
      </c>
      <c r="BM129" s="24" t="s">
        <v>227</v>
      </c>
    </row>
    <row r="130" s="12" customFormat="1">
      <c r="B130" s="248"/>
      <c r="C130" s="249"/>
      <c r="D130" s="250" t="s">
        <v>235</v>
      </c>
      <c r="E130" s="251" t="s">
        <v>21</v>
      </c>
      <c r="F130" s="252" t="s">
        <v>1080</v>
      </c>
      <c r="G130" s="249"/>
      <c r="H130" s="253">
        <v>0.126</v>
      </c>
      <c r="I130" s="254"/>
      <c r="J130" s="249"/>
      <c r="K130" s="249"/>
      <c r="L130" s="255"/>
      <c r="M130" s="256"/>
      <c r="N130" s="257"/>
      <c r="O130" s="257"/>
      <c r="P130" s="257"/>
      <c r="Q130" s="257"/>
      <c r="R130" s="257"/>
      <c r="S130" s="257"/>
      <c r="T130" s="258"/>
      <c r="AT130" s="259" t="s">
        <v>235</v>
      </c>
      <c r="AU130" s="259" t="s">
        <v>83</v>
      </c>
      <c r="AV130" s="12" t="s">
        <v>83</v>
      </c>
      <c r="AW130" s="12" t="s">
        <v>37</v>
      </c>
      <c r="AX130" s="12" t="s">
        <v>74</v>
      </c>
      <c r="AY130" s="259" t="s">
        <v>200</v>
      </c>
    </row>
    <row r="131" s="13" customFormat="1">
      <c r="B131" s="260"/>
      <c r="C131" s="261"/>
      <c r="D131" s="250" t="s">
        <v>235</v>
      </c>
      <c r="E131" s="262" t="s">
        <v>21</v>
      </c>
      <c r="F131" s="263" t="s">
        <v>255</v>
      </c>
      <c r="G131" s="261"/>
      <c r="H131" s="264">
        <v>0.126</v>
      </c>
      <c r="I131" s="265"/>
      <c r="J131" s="261"/>
      <c r="K131" s="261"/>
      <c r="L131" s="266"/>
      <c r="M131" s="267"/>
      <c r="N131" s="268"/>
      <c r="O131" s="268"/>
      <c r="P131" s="268"/>
      <c r="Q131" s="268"/>
      <c r="R131" s="268"/>
      <c r="S131" s="268"/>
      <c r="T131" s="269"/>
      <c r="AT131" s="270" t="s">
        <v>235</v>
      </c>
      <c r="AU131" s="270" t="s">
        <v>83</v>
      </c>
      <c r="AV131" s="13" t="s">
        <v>207</v>
      </c>
      <c r="AW131" s="13" t="s">
        <v>37</v>
      </c>
      <c r="AX131" s="13" t="s">
        <v>81</v>
      </c>
      <c r="AY131" s="270" t="s">
        <v>200</v>
      </c>
    </row>
    <row r="132" s="1" customFormat="1" ht="16.5" customHeight="1">
      <c r="B132" s="46"/>
      <c r="C132" s="236" t="s">
        <v>216</v>
      </c>
      <c r="D132" s="236" t="s">
        <v>202</v>
      </c>
      <c r="E132" s="237" t="s">
        <v>1081</v>
      </c>
      <c r="F132" s="238" t="s">
        <v>1082</v>
      </c>
      <c r="G132" s="239" t="s">
        <v>210</v>
      </c>
      <c r="H132" s="240">
        <v>0.126</v>
      </c>
      <c r="I132" s="241"/>
      <c r="J132" s="242">
        <f>ROUND(I132*H132,2)</f>
        <v>0</v>
      </c>
      <c r="K132" s="238" t="s">
        <v>1065</v>
      </c>
      <c r="L132" s="72"/>
      <c r="M132" s="243" t="s">
        <v>21</v>
      </c>
      <c r="N132" s="244" t="s">
        <v>45</v>
      </c>
      <c r="O132" s="47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AR132" s="24" t="s">
        <v>207</v>
      </c>
      <c r="AT132" s="24" t="s">
        <v>202</v>
      </c>
      <c r="AU132" s="24" t="s">
        <v>83</v>
      </c>
      <c r="AY132" s="24" t="s">
        <v>200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24" t="s">
        <v>81</v>
      </c>
      <c r="BK132" s="247">
        <f>ROUND(I132*H132,2)</f>
        <v>0</v>
      </c>
      <c r="BL132" s="24" t="s">
        <v>207</v>
      </c>
      <c r="BM132" s="24" t="s">
        <v>230</v>
      </c>
    </row>
    <row r="133" s="1" customFormat="1" ht="16.5" customHeight="1">
      <c r="B133" s="46"/>
      <c r="C133" s="236" t="s">
        <v>231</v>
      </c>
      <c r="D133" s="236" t="s">
        <v>202</v>
      </c>
      <c r="E133" s="237" t="s">
        <v>214</v>
      </c>
      <c r="F133" s="238" t="s">
        <v>215</v>
      </c>
      <c r="G133" s="239" t="s">
        <v>210</v>
      </c>
      <c r="H133" s="240">
        <v>11.526</v>
      </c>
      <c r="I133" s="241"/>
      <c r="J133" s="242">
        <f>ROUND(I133*H133,2)</f>
        <v>0</v>
      </c>
      <c r="K133" s="238" t="s">
        <v>1065</v>
      </c>
      <c r="L133" s="72"/>
      <c r="M133" s="243" t="s">
        <v>21</v>
      </c>
      <c r="N133" s="244" t="s">
        <v>45</v>
      </c>
      <c r="O133" s="47"/>
      <c r="P133" s="245">
        <f>O133*H133</f>
        <v>0</v>
      </c>
      <c r="Q133" s="245">
        <v>0</v>
      </c>
      <c r="R133" s="245">
        <f>Q133*H133</f>
        <v>0</v>
      </c>
      <c r="S133" s="245">
        <v>0</v>
      </c>
      <c r="T133" s="246">
        <f>S133*H133</f>
        <v>0</v>
      </c>
      <c r="AR133" s="24" t="s">
        <v>207</v>
      </c>
      <c r="AT133" s="24" t="s">
        <v>202</v>
      </c>
      <c r="AU133" s="24" t="s">
        <v>83</v>
      </c>
      <c r="AY133" s="24" t="s">
        <v>200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24" t="s">
        <v>81</v>
      </c>
      <c r="BK133" s="247">
        <f>ROUND(I133*H133,2)</f>
        <v>0</v>
      </c>
      <c r="BL133" s="24" t="s">
        <v>207</v>
      </c>
      <c r="BM133" s="24" t="s">
        <v>234</v>
      </c>
    </row>
    <row r="134" s="12" customFormat="1">
      <c r="B134" s="248"/>
      <c r="C134" s="249"/>
      <c r="D134" s="250" t="s">
        <v>235</v>
      </c>
      <c r="E134" s="251" t="s">
        <v>21</v>
      </c>
      <c r="F134" s="252" t="s">
        <v>1083</v>
      </c>
      <c r="G134" s="249"/>
      <c r="H134" s="253">
        <v>11.526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235</v>
      </c>
      <c r="AU134" s="259" t="s">
        <v>83</v>
      </c>
      <c r="AV134" s="12" t="s">
        <v>83</v>
      </c>
      <c r="AW134" s="12" t="s">
        <v>37</v>
      </c>
      <c r="AX134" s="12" t="s">
        <v>74</v>
      </c>
      <c r="AY134" s="259" t="s">
        <v>200</v>
      </c>
    </row>
    <row r="135" s="13" customFormat="1">
      <c r="B135" s="260"/>
      <c r="C135" s="261"/>
      <c r="D135" s="250" t="s">
        <v>235</v>
      </c>
      <c r="E135" s="262" t="s">
        <v>21</v>
      </c>
      <c r="F135" s="263" t="s">
        <v>255</v>
      </c>
      <c r="G135" s="261"/>
      <c r="H135" s="264">
        <v>11.526</v>
      </c>
      <c r="I135" s="265"/>
      <c r="J135" s="261"/>
      <c r="K135" s="261"/>
      <c r="L135" s="266"/>
      <c r="M135" s="267"/>
      <c r="N135" s="268"/>
      <c r="O135" s="268"/>
      <c r="P135" s="268"/>
      <c r="Q135" s="268"/>
      <c r="R135" s="268"/>
      <c r="S135" s="268"/>
      <c r="T135" s="269"/>
      <c r="AT135" s="270" t="s">
        <v>235</v>
      </c>
      <c r="AU135" s="270" t="s">
        <v>83</v>
      </c>
      <c r="AV135" s="13" t="s">
        <v>207</v>
      </c>
      <c r="AW135" s="13" t="s">
        <v>37</v>
      </c>
      <c r="AX135" s="13" t="s">
        <v>81</v>
      </c>
      <c r="AY135" s="270" t="s">
        <v>200</v>
      </c>
    </row>
    <row r="136" s="1" customFormat="1" ht="16.5" customHeight="1">
      <c r="B136" s="46"/>
      <c r="C136" s="236" t="s">
        <v>220</v>
      </c>
      <c r="D136" s="236" t="s">
        <v>202</v>
      </c>
      <c r="E136" s="237" t="s">
        <v>1084</v>
      </c>
      <c r="F136" s="238" t="s">
        <v>1085</v>
      </c>
      <c r="G136" s="239" t="s">
        <v>210</v>
      </c>
      <c r="H136" s="240">
        <v>11.526</v>
      </c>
      <c r="I136" s="241"/>
      <c r="J136" s="242">
        <f>ROUND(I136*H136,2)</f>
        <v>0</v>
      </c>
      <c r="K136" s="238" t="s">
        <v>1065</v>
      </c>
      <c r="L136" s="72"/>
      <c r="M136" s="243" t="s">
        <v>21</v>
      </c>
      <c r="N136" s="244" t="s">
        <v>45</v>
      </c>
      <c r="O136" s="47"/>
      <c r="P136" s="245">
        <f>O136*H136</f>
        <v>0</v>
      </c>
      <c r="Q136" s="245">
        <v>0</v>
      </c>
      <c r="R136" s="245">
        <f>Q136*H136</f>
        <v>0</v>
      </c>
      <c r="S136" s="245">
        <v>0</v>
      </c>
      <c r="T136" s="246">
        <f>S136*H136</f>
        <v>0</v>
      </c>
      <c r="AR136" s="24" t="s">
        <v>207</v>
      </c>
      <c r="AT136" s="24" t="s">
        <v>202</v>
      </c>
      <c r="AU136" s="24" t="s">
        <v>83</v>
      </c>
      <c r="AY136" s="24" t="s">
        <v>200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24" t="s">
        <v>81</v>
      </c>
      <c r="BK136" s="247">
        <f>ROUND(I136*H136,2)</f>
        <v>0</v>
      </c>
      <c r="BL136" s="24" t="s">
        <v>207</v>
      </c>
      <c r="BM136" s="24" t="s">
        <v>239</v>
      </c>
    </row>
    <row r="137" s="1" customFormat="1" ht="16.5" customHeight="1">
      <c r="B137" s="46"/>
      <c r="C137" s="236" t="s">
        <v>241</v>
      </c>
      <c r="D137" s="236" t="s">
        <v>202</v>
      </c>
      <c r="E137" s="237" t="s">
        <v>221</v>
      </c>
      <c r="F137" s="238" t="s">
        <v>222</v>
      </c>
      <c r="G137" s="239" t="s">
        <v>210</v>
      </c>
      <c r="H137" s="240">
        <v>11.526</v>
      </c>
      <c r="I137" s="241"/>
      <c r="J137" s="242">
        <f>ROUND(I137*H137,2)</f>
        <v>0</v>
      </c>
      <c r="K137" s="238" t="s">
        <v>1065</v>
      </c>
      <c r="L137" s="72"/>
      <c r="M137" s="243" t="s">
        <v>21</v>
      </c>
      <c r="N137" s="244" t="s">
        <v>45</v>
      </c>
      <c r="O137" s="47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AR137" s="24" t="s">
        <v>207</v>
      </c>
      <c r="AT137" s="24" t="s">
        <v>202</v>
      </c>
      <c r="AU137" s="24" t="s">
        <v>83</v>
      </c>
      <c r="AY137" s="24" t="s">
        <v>200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24" t="s">
        <v>81</v>
      </c>
      <c r="BK137" s="247">
        <f>ROUND(I137*H137,2)</f>
        <v>0</v>
      </c>
      <c r="BL137" s="24" t="s">
        <v>207</v>
      </c>
      <c r="BM137" s="24" t="s">
        <v>244</v>
      </c>
    </row>
    <row r="138" s="1" customFormat="1" ht="16.5" customHeight="1">
      <c r="B138" s="46"/>
      <c r="C138" s="236" t="s">
        <v>223</v>
      </c>
      <c r="D138" s="236" t="s">
        <v>202</v>
      </c>
      <c r="E138" s="237" t="s">
        <v>225</v>
      </c>
      <c r="F138" s="238" t="s">
        <v>226</v>
      </c>
      <c r="G138" s="239" t="s">
        <v>210</v>
      </c>
      <c r="H138" s="240">
        <v>11.526</v>
      </c>
      <c r="I138" s="241"/>
      <c r="J138" s="242">
        <f>ROUND(I138*H138,2)</f>
        <v>0</v>
      </c>
      <c r="K138" s="238" t="s">
        <v>1065</v>
      </c>
      <c r="L138" s="72"/>
      <c r="M138" s="243" t="s">
        <v>21</v>
      </c>
      <c r="N138" s="244" t="s">
        <v>45</v>
      </c>
      <c r="O138" s="47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AR138" s="24" t="s">
        <v>207</v>
      </c>
      <c r="AT138" s="24" t="s">
        <v>202</v>
      </c>
      <c r="AU138" s="24" t="s">
        <v>83</v>
      </c>
      <c r="AY138" s="24" t="s">
        <v>200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24" t="s">
        <v>81</v>
      </c>
      <c r="BK138" s="247">
        <f>ROUND(I138*H138,2)</f>
        <v>0</v>
      </c>
      <c r="BL138" s="24" t="s">
        <v>207</v>
      </c>
      <c r="BM138" s="24" t="s">
        <v>250</v>
      </c>
    </row>
    <row r="139" s="1" customFormat="1" ht="16.5" customHeight="1">
      <c r="B139" s="46"/>
      <c r="C139" s="236" t="s">
        <v>256</v>
      </c>
      <c r="D139" s="236" t="s">
        <v>202</v>
      </c>
      <c r="E139" s="237" t="s">
        <v>237</v>
      </c>
      <c r="F139" s="238" t="s">
        <v>1086</v>
      </c>
      <c r="G139" s="239" t="s">
        <v>205</v>
      </c>
      <c r="H139" s="240">
        <v>18.274999999999999</v>
      </c>
      <c r="I139" s="241"/>
      <c r="J139" s="242">
        <f>ROUND(I139*H139,2)</f>
        <v>0</v>
      </c>
      <c r="K139" s="238" t="s">
        <v>1065</v>
      </c>
      <c r="L139" s="72"/>
      <c r="M139" s="243" t="s">
        <v>21</v>
      </c>
      <c r="N139" s="244" t="s">
        <v>45</v>
      </c>
      <c r="O139" s="47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AR139" s="24" t="s">
        <v>207</v>
      </c>
      <c r="AT139" s="24" t="s">
        <v>202</v>
      </c>
      <c r="AU139" s="24" t="s">
        <v>83</v>
      </c>
      <c r="AY139" s="24" t="s">
        <v>200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24" t="s">
        <v>81</v>
      </c>
      <c r="BK139" s="247">
        <f>ROUND(I139*H139,2)</f>
        <v>0</v>
      </c>
      <c r="BL139" s="24" t="s">
        <v>207</v>
      </c>
      <c r="BM139" s="24" t="s">
        <v>259</v>
      </c>
    </row>
    <row r="140" s="12" customFormat="1">
      <c r="B140" s="248"/>
      <c r="C140" s="249"/>
      <c r="D140" s="250" t="s">
        <v>235</v>
      </c>
      <c r="E140" s="251" t="s">
        <v>21</v>
      </c>
      <c r="F140" s="252" t="s">
        <v>1087</v>
      </c>
      <c r="G140" s="249"/>
      <c r="H140" s="253">
        <v>18.274999999999999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AT140" s="259" t="s">
        <v>235</v>
      </c>
      <c r="AU140" s="259" t="s">
        <v>83</v>
      </c>
      <c r="AV140" s="12" t="s">
        <v>83</v>
      </c>
      <c r="AW140" s="12" t="s">
        <v>37</v>
      </c>
      <c r="AX140" s="12" t="s">
        <v>74</v>
      </c>
      <c r="AY140" s="259" t="s">
        <v>200</v>
      </c>
    </row>
    <row r="141" s="13" customFormat="1">
      <c r="B141" s="260"/>
      <c r="C141" s="261"/>
      <c r="D141" s="250" t="s">
        <v>235</v>
      </c>
      <c r="E141" s="262" t="s">
        <v>21</v>
      </c>
      <c r="F141" s="263" t="s">
        <v>255</v>
      </c>
      <c r="G141" s="261"/>
      <c r="H141" s="264">
        <v>18.274999999999999</v>
      </c>
      <c r="I141" s="265"/>
      <c r="J141" s="261"/>
      <c r="K141" s="261"/>
      <c r="L141" s="266"/>
      <c r="M141" s="267"/>
      <c r="N141" s="268"/>
      <c r="O141" s="268"/>
      <c r="P141" s="268"/>
      <c r="Q141" s="268"/>
      <c r="R141" s="268"/>
      <c r="S141" s="268"/>
      <c r="T141" s="269"/>
      <c r="AT141" s="270" t="s">
        <v>235</v>
      </c>
      <c r="AU141" s="270" t="s">
        <v>83</v>
      </c>
      <c r="AV141" s="13" t="s">
        <v>207</v>
      </c>
      <c r="AW141" s="13" t="s">
        <v>37</v>
      </c>
      <c r="AX141" s="13" t="s">
        <v>81</v>
      </c>
      <c r="AY141" s="270" t="s">
        <v>200</v>
      </c>
    </row>
    <row r="142" s="11" customFormat="1" ht="29.88" customHeight="1">
      <c r="B142" s="220"/>
      <c r="C142" s="221"/>
      <c r="D142" s="222" t="s">
        <v>73</v>
      </c>
      <c r="E142" s="234" t="s">
        <v>83</v>
      </c>
      <c r="F142" s="234" t="s">
        <v>1088</v>
      </c>
      <c r="G142" s="221"/>
      <c r="H142" s="221"/>
      <c r="I142" s="224"/>
      <c r="J142" s="235">
        <f>BK142</f>
        <v>0</v>
      </c>
      <c r="K142" s="221"/>
      <c r="L142" s="226"/>
      <c r="M142" s="227"/>
      <c r="N142" s="228"/>
      <c r="O142" s="228"/>
      <c r="P142" s="229">
        <f>SUM(P143:P160)</f>
        <v>0</v>
      </c>
      <c r="Q142" s="228"/>
      <c r="R142" s="229">
        <f>SUM(R143:R160)</f>
        <v>0</v>
      </c>
      <c r="S142" s="228"/>
      <c r="T142" s="230">
        <f>SUM(T143:T160)</f>
        <v>0</v>
      </c>
      <c r="AR142" s="231" t="s">
        <v>81</v>
      </c>
      <c r="AT142" s="232" t="s">
        <v>73</v>
      </c>
      <c r="AU142" s="232" t="s">
        <v>81</v>
      </c>
      <c r="AY142" s="231" t="s">
        <v>200</v>
      </c>
      <c r="BK142" s="233">
        <f>SUM(BK143:BK160)</f>
        <v>0</v>
      </c>
    </row>
    <row r="143" s="1" customFormat="1" ht="25.5" customHeight="1">
      <c r="B143" s="46"/>
      <c r="C143" s="236" t="s">
        <v>227</v>
      </c>
      <c r="D143" s="236" t="s">
        <v>202</v>
      </c>
      <c r="E143" s="237" t="s">
        <v>1089</v>
      </c>
      <c r="F143" s="238" t="s">
        <v>1090</v>
      </c>
      <c r="G143" s="239" t="s">
        <v>210</v>
      </c>
      <c r="H143" s="240">
        <v>1.3109999999999999</v>
      </c>
      <c r="I143" s="241"/>
      <c r="J143" s="242">
        <f>ROUND(I143*H143,2)</f>
        <v>0</v>
      </c>
      <c r="K143" s="238" t="s">
        <v>1065</v>
      </c>
      <c r="L143" s="72"/>
      <c r="M143" s="243" t="s">
        <v>21</v>
      </c>
      <c r="N143" s="244" t="s">
        <v>45</v>
      </c>
      <c r="O143" s="47"/>
      <c r="P143" s="245">
        <f>O143*H143</f>
        <v>0</v>
      </c>
      <c r="Q143" s="245">
        <v>0</v>
      </c>
      <c r="R143" s="245">
        <f>Q143*H143</f>
        <v>0</v>
      </c>
      <c r="S143" s="245">
        <v>0</v>
      </c>
      <c r="T143" s="246">
        <f>S143*H143</f>
        <v>0</v>
      </c>
      <c r="AR143" s="24" t="s">
        <v>207</v>
      </c>
      <c r="AT143" s="24" t="s">
        <v>202</v>
      </c>
      <c r="AU143" s="24" t="s">
        <v>83</v>
      </c>
      <c r="AY143" s="24" t="s">
        <v>200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24" t="s">
        <v>81</v>
      </c>
      <c r="BK143" s="247">
        <f>ROUND(I143*H143,2)</f>
        <v>0</v>
      </c>
      <c r="BL143" s="24" t="s">
        <v>207</v>
      </c>
      <c r="BM143" s="24" t="s">
        <v>263</v>
      </c>
    </row>
    <row r="144" s="12" customFormat="1">
      <c r="B144" s="248"/>
      <c r="C144" s="249"/>
      <c r="D144" s="250" t="s">
        <v>235</v>
      </c>
      <c r="E144" s="251" t="s">
        <v>21</v>
      </c>
      <c r="F144" s="252" t="s">
        <v>1091</v>
      </c>
      <c r="G144" s="249"/>
      <c r="H144" s="253">
        <v>1.3109999999999999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AT144" s="259" t="s">
        <v>235</v>
      </c>
      <c r="AU144" s="259" t="s">
        <v>83</v>
      </c>
      <c r="AV144" s="12" t="s">
        <v>83</v>
      </c>
      <c r="AW144" s="12" t="s">
        <v>37</v>
      </c>
      <c r="AX144" s="12" t="s">
        <v>74</v>
      </c>
      <c r="AY144" s="259" t="s">
        <v>200</v>
      </c>
    </row>
    <row r="145" s="13" customFormat="1">
      <c r="B145" s="260"/>
      <c r="C145" s="261"/>
      <c r="D145" s="250" t="s">
        <v>235</v>
      </c>
      <c r="E145" s="262" t="s">
        <v>21</v>
      </c>
      <c r="F145" s="263" t="s">
        <v>255</v>
      </c>
      <c r="G145" s="261"/>
      <c r="H145" s="264">
        <v>1.3109999999999999</v>
      </c>
      <c r="I145" s="265"/>
      <c r="J145" s="261"/>
      <c r="K145" s="261"/>
      <c r="L145" s="266"/>
      <c r="M145" s="267"/>
      <c r="N145" s="268"/>
      <c r="O145" s="268"/>
      <c r="P145" s="268"/>
      <c r="Q145" s="268"/>
      <c r="R145" s="268"/>
      <c r="S145" s="268"/>
      <c r="T145" s="269"/>
      <c r="AT145" s="270" t="s">
        <v>235</v>
      </c>
      <c r="AU145" s="270" t="s">
        <v>83</v>
      </c>
      <c r="AV145" s="13" t="s">
        <v>207</v>
      </c>
      <c r="AW145" s="13" t="s">
        <v>37</v>
      </c>
      <c r="AX145" s="13" t="s">
        <v>81</v>
      </c>
      <c r="AY145" s="270" t="s">
        <v>200</v>
      </c>
    </row>
    <row r="146" s="1" customFormat="1" ht="16.5" customHeight="1">
      <c r="B146" s="46"/>
      <c r="C146" s="236" t="s">
        <v>10</v>
      </c>
      <c r="D146" s="236" t="s">
        <v>202</v>
      </c>
      <c r="E146" s="237" t="s">
        <v>1092</v>
      </c>
      <c r="F146" s="238" t="s">
        <v>1093</v>
      </c>
      <c r="G146" s="239" t="s">
        <v>210</v>
      </c>
      <c r="H146" s="240">
        <v>3.198</v>
      </c>
      <c r="I146" s="241"/>
      <c r="J146" s="242">
        <f>ROUND(I146*H146,2)</f>
        <v>0</v>
      </c>
      <c r="K146" s="238" t="s">
        <v>1065</v>
      </c>
      <c r="L146" s="72"/>
      <c r="M146" s="243" t="s">
        <v>21</v>
      </c>
      <c r="N146" s="244" t="s">
        <v>45</v>
      </c>
      <c r="O146" s="47"/>
      <c r="P146" s="245">
        <f>O146*H146</f>
        <v>0</v>
      </c>
      <c r="Q146" s="245">
        <v>0</v>
      </c>
      <c r="R146" s="245">
        <f>Q146*H146</f>
        <v>0</v>
      </c>
      <c r="S146" s="245">
        <v>0</v>
      </c>
      <c r="T146" s="246">
        <f>S146*H146</f>
        <v>0</v>
      </c>
      <c r="AR146" s="24" t="s">
        <v>207</v>
      </c>
      <c r="AT146" s="24" t="s">
        <v>202</v>
      </c>
      <c r="AU146" s="24" t="s">
        <v>83</v>
      </c>
      <c r="AY146" s="24" t="s">
        <v>200</v>
      </c>
      <c r="BE146" s="247">
        <f>IF(N146="základní",J146,0)</f>
        <v>0</v>
      </c>
      <c r="BF146" s="247">
        <f>IF(N146="snížená",J146,0)</f>
        <v>0</v>
      </c>
      <c r="BG146" s="247">
        <f>IF(N146="zákl. přenesená",J146,0)</f>
        <v>0</v>
      </c>
      <c r="BH146" s="247">
        <f>IF(N146="sníž. přenesená",J146,0)</f>
        <v>0</v>
      </c>
      <c r="BI146" s="247">
        <f>IF(N146="nulová",J146,0)</f>
        <v>0</v>
      </c>
      <c r="BJ146" s="24" t="s">
        <v>81</v>
      </c>
      <c r="BK146" s="247">
        <f>ROUND(I146*H146,2)</f>
        <v>0</v>
      </c>
      <c r="BL146" s="24" t="s">
        <v>207</v>
      </c>
      <c r="BM146" s="24" t="s">
        <v>267</v>
      </c>
    </row>
    <row r="147" s="12" customFormat="1">
      <c r="B147" s="248"/>
      <c r="C147" s="249"/>
      <c r="D147" s="250" t="s">
        <v>235</v>
      </c>
      <c r="E147" s="251" t="s">
        <v>21</v>
      </c>
      <c r="F147" s="252" t="s">
        <v>1094</v>
      </c>
      <c r="G147" s="249"/>
      <c r="H147" s="253">
        <v>2.21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AT147" s="259" t="s">
        <v>235</v>
      </c>
      <c r="AU147" s="259" t="s">
        <v>83</v>
      </c>
      <c r="AV147" s="12" t="s">
        <v>83</v>
      </c>
      <c r="AW147" s="12" t="s">
        <v>37</v>
      </c>
      <c r="AX147" s="12" t="s">
        <v>74</v>
      </c>
      <c r="AY147" s="259" t="s">
        <v>200</v>
      </c>
    </row>
    <row r="148" s="12" customFormat="1">
      <c r="B148" s="248"/>
      <c r="C148" s="249"/>
      <c r="D148" s="250" t="s">
        <v>235</v>
      </c>
      <c r="E148" s="251" t="s">
        <v>21</v>
      </c>
      <c r="F148" s="252" t="s">
        <v>1095</v>
      </c>
      <c r="G148" s="249"/>
      <c r="H148" s="253">
        <v>0.98799999999999999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AT148" s="259" t="s">
        <v>235</v>
      </c>
      <c r="AU148" s="259" t="s">
        <v>83</v>
      </c>
      <c r="AV148" s="12" t="s">
        <v>83</v>
      </c>
      <c r="AW148" s="12" t="s">
        <v>37</v>
      </c>
      <c r="AX148" s="12" t="s">
        <v>74</v>
      </c>
      <c r="AY148" s="259" t="s">
        <v>200</v>
      </c>
    </row>
    <row r="149" s="13" customFormat="1">
      <c r="B149" s="260"/>
      <c r="C149" s="261"/>
      <c r="D149" s="250" t="s">
        <v>235</v>
      </c>
      <c r="E149" s="262" t="s">
        <v>21</v>
      </c>
      <c r="F149" s="263" t="s">
        <v>255</v>
      </c>
      <c r="G149" s="261"/>
      <c r="H149" s="264">
        <v>3.198</v>
      </c>
      <c r="I149" s="265"/>
      <c r="J149" s="261"/>
      <c r="K149" s="261"/>
      <c r="L149" s="266"/>
      <c r="M149" s="267"/>
      <c r="N149" s="268"/>
      <c r="O149" s="268"/>
      <c r="P149" s="268"/>
      <c r="Q149" s="268"/>
      <c r="R149" s="268"/>
      <c r="S149" s="268"/>
      <c r="T149" s="269"/>
      <c r="AT149" s="270" t="s">
        <v>235</v>
      </c>
      <c r="AU149" s="270" t="s">
        <v>83</v>
      </c>
      <c r="AV149" s="13" t="s">
        <v>207</v>
      </c>
      <c r="AW149" s="13" t="s">
        <v>37</v>
      </c>
      <c r="AX149" s="13" t="s">
        <v>81</v>
      </c>
      <c r="AY149" s="270" t="s">
        <v>200</v>
      </c>
    </row>
    <row r="150" s="1" customFormat="1" ht="16.5" customHeight="1">
      <c r="B150" s="46"/>
      <c r="C150" s="236" t="s">
        <v>230</v>
      </c>
      <c r="D150" s="236" t="s">
        <v>202</v>
      </c>
      <c r="E150" s="237" t="s">
        <v>1096</v>
      </c>
      <c r="F150" s="238" t="s">
        <v>1097</v>
      </c>
      <c r="G150" s="239" t="s">
        <v>205</v>
      </c>
      <c r="H150" s="240">
        <v>4.1100000000000003</v>
      </c>
      <c r="I150" s="241"/>
      <c r="J150" s="242">
        <f>ROUND(I150*H150,2)</f>
        <v>0</v>
      </c>
      <c r="K150" s="238" t="s">
        <v>1065</v>
      </c>
      <c r="L150" s="72"/>
      <c r="M150" s="243" t="s">
        <v>21</v>
      </c>
      <c r="N150" s="244" t="s">
        <v>45</v>
      </c>
      <c r="O150" s="47"/>
      <c r="P150" s="245">
        <f>O150*H150</f>
        <v>0</v>
      </c>
      <c r="Q150" s="245">
        <v>0</v>
      </c>
      <c r="R150" s="245">
        <f>Q150*H150</f>
        <v>0</v>
      </c>
      <c r="S150" s="245">
        <v>0</v>
      </c>
      <c r="T150" s="246">
        <f>S150*H150</f>
        <v>0</v>
      </c>
      <c r="AR150" s="24" t="s">
        <v>207</v>
      </c>
      <c r="AT150" s="24" t="s">
        <v>202</v>
      </c>
      <c r="AU150" s="24" t="s">
        <v>83</v>
      </c>
      <c r="AY150" s="24" t="s">
        <v>200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24" t="s">
        <v>81</v>
      </c>
      <c r="BK150" s="247">
        <f>ROUND(I150*H150,2)</f>
        <v>0</v>
      </c>
      <c r="BL150" s="24" t="s">
        <v>207</v>
      </c>
      <c r="BM150" s="24" t="s">
        <v>270</v>
      </c>
    </row>
    <row r="151" s="12" customFormat="1">
      <c r="B151" s="248"/>
      <c r="C151" s="249"/>
      <c r="D151" s="250" t="s">
        <v>235</v>
      </c>
      <c r="E151" s="251" t="s">
        <v>21</v>
      </c>
      <c r="F151" s="252" t="s">
        <v>1098</v>
      </c>
      <c r="G151" s="249"/>
      <c r="H151" s="253">
        <v>4.1100000000000003</v>
      </c>
      <c r="I151" s="254"/>
      <c r="J151" s="249"/>
      <c r="K151" s="249"/>
      <c r="L151" s="255"/>
      <c r="M151" s="256"/>
      <c r="N151" s="257"/>
      <c r="O151" s="257"/>
      <c r="P151" s="257"/>
      <c r="Q151" s="257"/>
      <c r="R151" s="257"/>
      <c r="S151" s="257"/>
      <c r="T151" s="258"/>
      <c r="AT151" s="259" t="s">
        <v>235</v>
      </c>
      <c r="AU151" s="259" t="s">
        <v>83</v>
      </c>
      <c r="AV151" s="12" t="s">
        <v>83</v>
      </c>
      <c r="AW151" s="12" t="s">
        <v>37</v>
      </c>
      <c r="AX151" s="12" t="s">
        <v>74</v>
      </c>
      <c r="AY151" s="259" t="s">
        <v>200</v>
      </c>
    </row>
    <row r="152" s="13" customFormat="1">
      <c r="B152" s="260"/>
      <c r="C152" s="261"/>
      <c r="D152" s="250" t="s">
        <v>235</v>
      </c>
      <c r="E152" s="262" t="s">
        <v>21</v>
      </c>
      <c r="F152" s="263" t="s">
        <v>255</v>
      </c>
      <c r="G152" s="261"/>
      <c r="H152" s="264">
        <v>4.1100000000000003</v>
      </c>
      <c r="I152" s="265"/>
      <c r="J152" s="261"/>
      <c r="K152" s="261"/>
      <c r="L152" s="266"/>
      <c r="M152" s="267"/>
      <c r="N152" s="268"/>
      <c r="O152" s="268"/>
      <c r="P152" s="268"/>
      <c r="Q152" s="268"/>
      <c r="R152" s="268"/>
      <c r="S152" s="268"/>
      <c r="T152" s="269"/>
      <c r="AT152" s="270" t="s">
        <v>235</v>
      </c>
      <c r="AU152" s="270" t="s">
        <v>83</v>
      </c>
      <c r="AV152" s="13" t="s">
        <v>207</v>
      </c>
      <c r="AW152" s="13" t="s">
        <v>37</v>
      </c>
      <c r="AX152" s="13" t="s">
        <v>81</v>
      </c>
      <c r="AY152" s="270" t="s">
        <v>200</v>
      </c>
    </row>
    <row r="153" s="1" customFormat="1" ht="16.5" customHeight="1">
      <c r="B153" s="46"/>
      <c r="C153" s="236" t="s">
        <v>278</v>
      </c>
      <c r="D153" s="236" t="s">
        <v>202</v>
      </c>
      <c r="E153" s="237" t="s">
        <v>1099</v>
      </c>
      <c r="F153" s="238" t="s">
        <v>1100</v>
      </c>
      <c r="G153" s="239" t="s">
        <v>205</v>
      </c>
      <c r="H153" s="240">
        <v>4.1100000000000003</v>
      </c>
      <c r="I153" s="241"/>
      <c r="J153" s="242">
        <f>ROUND(I153*H153,2)</f>
        <v>0</v>
      </c>
      <c r="K153" s="238" t="s">
        <v>1065</v>
      </c>
      <c r="L153" s="72"/>
      <c r="M153" s="243" t="s">
        <v>21</v>
      </c>
      <c r="N153" s="244" t="s">
        <v>45</v>
      </c>
      <c r="O153" s="47"/>
      <c r="P153" s="245">
        <f>O153*H153</f>
        <v>0</v>
      </c>
      <c r="Q153" s="245">
        <v>0</v>
      </c>
      <c r="R153" s="245">
        <f>Q153*H153</f>
        <v>0</v>
      </c>
      <c r="S153" s="245">
        <v>0</v>
      </c>
      <c r="T153" s="246">
        <f>S153*H153</f>
        <v>0</v>
      </c>
      <c r="AR153" s="24" t="s">
        <v>207</v>
      </c>
      <c r="AT153" s="24" t="s">
        <v>202</v>
      </c>
      <c r="AU153" s="24" t="s">
        <v>83</v>
      </c>
      <c r="AY153" s="24" t="s">
        <v>200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24" t="s">
        <v>81</v>
      </c>
      <c r="BK153" s="247">
        <f>ROUND(I153*H153,2)</f>
        <v>0</v>
      </c>
      <c r="BL153" s="24" t="s">
        <v>207</v>
      </c>
      <c r="BM153" s="24" t="s">
        <v>275</v>
      </c>
    </row>
    <row r="154" s="1" customFormat="1" ht="25.5" customHeight="1">
      <c r="B154" s="46"/>
      <c r="C154" s="236" t="s">
        <v>234</v>
      </c>
      <c r="D154" s="236" t="s">
        <v>202</v>
      </c>
      <c r="E154" s="237" t="s">
        <v>1101</v>
      </c>
      <c r="F154" s="238" t="s">
        <v>1102</v>
      </c>
      <c r="G154" s="239" t="s">
        <v>322</v>
      </c>
      <c r="H154" s="240">
        <v>3</v>
      </c>
      <c r="I154" s="241"/>
      <c r="J154" s="242">
        <f>ROUND(I154*H154,2)</f>
        <v>0</v>
      </c>
      <c r="K154" s="238" t="s">
        <v>1065</v>
      </c>
      <c r="L154" s="72"/>
      <c r="M154" s="243" t="s">
        <v>21</v>
      </c>
      <c r="N154" s="244" t="s">
        <v>45</v>
      </c>
      <c r="O154" s="47"/>
      <c r="P154" s="245">
        <f>O154*H154</f>
        <v>0</v>
      </c>
      <c r="Q154" s="245">
        <v>0</v>
      </c>
      <c r="R154" s="245">
        <f>Q154*H154</f>
        <v>0</v>
      </c>
      <c r="S154" s="245">
        <v>0</v>
      </c>
      <c r="T154" s="246">
        <f>S154*H154</f>
        <v>0</v>
      </c>
      <c r="AR154" s="24" t="s">
        <v>207</v>
      </c>
      <c r="AT154" s="24" t="s">
        <v>202</v>
      </c>
      <c r="AU154" s="24" t="s">
        <v>83</v>
      </c>
      <c r="AY154" s="24" t="s">
        <v>200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24" t="s">
        <v>81</v>
      </c>
      <c r="BK154" s="247">
        <f>ROUND(I154*H154,2)</f>
        <v>0</v>
      </c>
      <c r="BL154" s="24" t="s">
        <v>207</v>
      </c>
      <c r="BM154" s="24" t="s">
        <v>281</v>
      </c>
    </row>
    <row r="155" s="1" customFormat="1" ht="16.5" customHeight="1">
      <c r="B155" s="46"/>
      <c r="C155" s="236" t="s">
        <v>286</v>
      </c>
      <c r="D155" s="236" t="s">
        <v>202</v>
      </c>
      <c r="E155" s="237" t="s">
        <v>1103</v>
      </c>
      <c r="F155" s="238" t="s">
        <v>1104</v>
      </c>
      <c r="G155" s="239" t="s">
        <v>210</v>
      </c>
      <c r="H155" s="240">
        <v>0.16200000000000001</v>
      </c>
      <c r="I155" s="241"/>
      <c r="J155" s="242">
        <f>ROUND(I155*H155,2)</f>
        <v>0</v>
      </c>
      <c r="K155" s="238" t="s">
        <v>1065</v>
      </c>
      <c r="L155" s="72"/>
      <c r="M155" s="243" t="s">
        <v>21</v>
      </c>
      <c r="N155" s="244" t="s">
        <v>45</v>
      </c>
      <c r="O155" s="47"/>
      <c r="P155" s="245">
        <f>O155*H155</f>
        <v>0</v>
      </c>
      <c r="Q155" s="245">
        <v>0</v>
      </c>
      <c r="R155" s="245">
        <f>Q155*H155</f>
        <v>0</v>
      </c>
      <c r="S155" s="245">
        <v>0</v>
      </c>
      <c r="T155" s="246">
        <f>S155*H155</f>
        <v>0</v>
      </c>
      <c r="AR155" s="24" t="s">
        <v>207</v>
      </c>
      <c r="AT155" s="24" t="s">
        <v>202</v>
      </c>
      <c r="AU155" s="24" t="s">
        <v>83</v>
      </c>
      <c r="AY155" s="24" t="s">
        <v>200</v>
      </c>
      <c r="BE155" s="247">
        <f>IF(N155="základní",J155,0)</f>
        <v>0</v>
      </c>
      <c r="BF155" s="247">
        <f>IF(N155="snížená",J155,0)</f>
        <v>0</v>
      </c>
      <c r="BG155" s="247">
        <f>IF(N155="zákl. přenesená",J155,0)</f>
        <v>0</v>
      </c>
      <c r="BH155" s="247">
        <f>IF(N155="sníž. přenesená",J155,0)</f>
        <v>0</v>
      </c>
      <c r="BI155" s="247">
        <f>IF(N155="nulová",J155,0)</f>
        <v>0</v>
      </c>
      <c r="BJ155" s="24" t="s">
        <v>81</v>
      </c>
      <c r="BK155" s="247">
        <f>ROUND(I155*H155,2)</f>
        <v>0</v>
      </c>
      <c r="BL155" s="24" t="s">
        <v>207</v>
      </c>
      <c r="BM155" s="24" t="s">
        <v>285</v>
      </c>
    </row>
    <row r="156" s="12" customFormat="1">
      <c r="B156" s="248"/>
      <c r="C156" s="249"/>
      <c r="D156" s="250" t="s">
        <v>235</v>
      </c>
      <c r="E156" s="251" t="s">
        <v>21</v>
      </c>
      <c r="F156" s="252" t="s">
        <v>1105</v>
      </c>
      <c r="G156" s="249"/>
      <c r="H156" s="253">
        <v>0.16200000000000001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AT156" s="259" t="s">
        <v>235</v>
      </c>
      <c r="AU156" s="259" t="s">
        <v>83</v>
      </c>
      <c r="AV156" s="12" t="s">
        <v>83</v>
      </c>
      <c r="AW156" s="12" t="s">
        <v>37</v>
      </c>
      <c r="AX156" s="12" t="s">
        <v>74</v>
      </c>
      <c r="AY156" s="259" t="s">
        <v>200</v>
      </c>
    </row>
    <row r="157" s="13" customFormat="1">
      <c r="B157" s="260"/>
      <c r="C157" s="261"/>
      <c r="D157" s="250" t="s">
        <v>235</v>
      </c>
      <c r="E157" s="262" t="s">
        <v>21</v>
      </c>
      <c r="F157" s="263" t="s">
        <v>255</v>
      </c>
      <c r="G157" s="261"/>
      <c r="H157" s="264">
        <v>0.16200000000000001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AT157" s="270" t="s">
        <v>235</v>
      </c>
      <c r="AU157" s="270" t="s">
        <v>83</v>
      </c>
      <c r="AV157" s="13" t="s">
        <v>207</v>
      </c>
      <c r="AW157" s="13" t="s">
        <v>37</v>
      </c>
      <c r="AX157" s="13" t="s">
        <v>81</v>
      </c>
      <c r="AY157" s="270" t="s">
        <v>200</v>
      </c>
    </row>
    <row r="158" s="1" customFormat="1" ht="16.5" customHeight="1">
      <c r="B158" s="46"/>
      <c r="C158" s="236" t="s">
        <v>239</v>
      </c>
      <c r="D158" s="236" t="s">
        <v>202</v>
      </c>
      <c r="E158" s="237" t="s">
        <v>1106</v>
      </c>
      <c r="F158" s="238" t="s">
        <v>1107</v>
      </c>
      <c r="G158" s="239" t="s">
        <v>205</v>
      </c>
      <c r="H158" s="240">
        <v>0.47999999999999998</v>
      </c>
      <c r="I158" s="241"/>
      <c r="J158" s="242">
        <f>ROUND(I158*H158,2)</f>
        <v>0</v>
      </c>
      <c r="K158" s="238" t="s">
        <v>1065</v>
      </c>
      <c r="L158" s="72"/>
      <c r="M158" s="243" t="s">
        <v>21</v>
      </c>
      <c r="N158" s="244" t="s">
        <v>45</v>
      </c>
      <c r="O158" s="47"/>
      <c r="P158" s="245">
        <f>O158*H158</f>
        <v>0</v>
      </c>
      <c r="Q158" s="245">
        <v>0</v>
      </c>
      <c r="R158" s="245">
        <f>Q158*H158</f>
        <v>0</v>
      </c>
      <c r="S158" s="245">
        <v>0</v>
      </c>
      <c r="T158" s="246">
        <f>S158*H158</f>
        <v>0</v>
      </c>
      <c r="AR158" s="24" t="s">
        <v>207</v>
      </c>
      <c r="AT158" s="24" t="s">
        <v>202</v>
      </c>
      <c r="AU158" s="24" t="s">
        <v>83</v>
      </c>
      <c r="AY158" s="24" t="s">
        <v>200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24" t="s">
        <v>81</v>
      </c>
      <c r="BK158" s="247">
        <f>ROUND(I158*H158,2)</f>
        <v>0</v>
      </c>
      <c r="BL158" s="24" t="s">
        <v>207</v>
      </c>
      <c r="BM158" s="24" t="s">
        <v>289</v>
      </c>
    </row>
    <row r="159" s="1" customFormat="1" ht="16.5" customHeight="1">
      <c r="B159" s="46"/>
      <c r="C159" s="236" t="s">
        <v>9</v>
      </c>
      <c r="D159" s="236" t="s">
        <v>202</v>
      </c>
      <c r="E159" s="237" t="s">
        <v>1108</v>
      </c>
      <c r="F159" s="238" t="s">
        <v>1109</v>
      </c>
      <c r="G159" s="239" t="s">
        <v>205</v>
      </c>
      <c r="H159" s="240">
        <v>0.47999999999999998</v>
      </c>
      <c r="I159" s="241"/>
      <c r="J159" s="242">
        <f>ROUND(I159*H159,2)</f>
        <v>0</v>
      </c>
      <c r="K159" s="238" t="s">
        <v>1065</v>
      </c>
      <c r="L159" s="72"/>
      <c r="M159" s="243" t="s">
        <v>21</v>
      </c>
      <c r="N159" s="244" t="s">
        <v>45</v>
      </c>
      <c r="O159" s="47"/>
      <c r="P159" s="245">
        <f>O159*H159</f>
        <v>0</v>
      </c>
      <c r="Q159" s="245">
        <v>0</v>
      </c>
      <c r="R159" s="245">
        <f>Q159*H159</f>
        <v>0</v>
      </c>
      <c r="S159" s="245">
        <v>0</v>
      </c>
      <c r="T159" s="246">
        <f>S159*H159</f>
        <v>0</v>
      </c>
      <c r="AR159" s="24" t="s">
        <v>207</v>
      </c>
      <c r="AT159" s="24" t="s">
        <v>202</v>
      </c>
      <c r="AU159" s="24" t="s">
        <v>83</v>
      </c>
      <c r="AY159" s="24" t="s">
        <v>200</v>
      </c>
      <c r="BE159" s="247">
        <f>IF(N159="základní",J159,0)</f>
        <v>0</v>
      </c>
      <c r="BF159" s="247">
        <f>IF(N159="snížená",J159,0)</f>
        <v>0</v>
      </c>
      <c r="BG159" s="247">
        <f>IF(N159="zákl. přenesená",J159,0)</f>
        <v>0</v>
      </c>
      <c r="BH159" s="247">
        <f>IF(N159="sníž. přenesená",J159,0)</f>
        <v>0</v>
      </c>
      <c r="BI159" s="247">
        <f>IF(N159="nulová",J159,0)</f>
        <v>0</v>
      </c>
      <c r="BJ159" s="24" t="s">
        <v>81</v>
      </c>
      <c r="BK159" s="247">
        <f>ROUND(I159*H159,2)</f>
        <v>0</v>
      </c>
      <c r="BL159" s="24" t="s">
        <v>207</v>
      </c>
      <c r="BM159" s="24" t="s">
        <v>292</v>
      </c>
    </row>
    <row r="160" s="1" customFormat="1" ht="25.5" customHeight="1">
      <c r="B160" s="46"/>
      <c r="C160" s="236" t="s">
        <v>244</v>
      </c>
      <c r="D160" s="236" t="s">
        <v>202</v>
      </c>
      <c r="E160" s="237" t="s">
        <v>1110</v>
      </c>
      <c r="F160" s="238" t="s">
        <v>1111</v>
      </c>
      <c r="G160" s="239" t="s">
        <v>322</v>
      </c>
      <c r="H160" s="240">
        <v>2</v>
      </c>
      <c r="I160" s="241"/>
      <c r="J160" s="242">
        <f>ROUND(I160*H160,2)</f>
        <v>0</v>
      </c>
      <c r="K160" s="238" t="s">
        <v>1065</v>
      </c>
      <c r="L160" s="72"/>
      <c r="M160" s="243" t="s">
        <v>21</v>
      </c>
      <c r="N160" s="244" t="s">
        <v>45</v>
      </c>
      <c r="O160" s="47"/>
      <c r="P160" s="245">
        <f>O160*H160</f>
        <v>0</v>
      </c>
      <c r="Q160" s="245">
        <v>0</v>
      </c>
      <c r="R160" s="245">
        <f>Q160*H160</f>
        <v>0</v>
      </c>
      <c r="S160" s="245">
        <v>0</v>
      </c>
      <c r="T160" s="246">
        <f>S160*H160</f>
        <v>0</v>
      </c>
      <c r="AR160" s="24" t="s">
        <v>207</v>
      </c>
      <c r="AT160" s="24" t="s">
        <v>202</v>
      </c>
      <c r="AU160" s="24" t="s">
        <v>83</v>
      </c>
      <c r="AY160" s="24" t="s">
        <v>200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24" t="s">
        <v>81</v>
      </c>
      <c r="BK160" s="247">
        <f>ROUND(I160*H160,2)</f>
        <v>0</v>
      </c>
      <c r="BL160" s="24" t="s">
        <v>207</v>
      </c>
      <c r="BM160" s="24" t="s">
        <v>293</v>
      </c>
    </row>
    <row r="161" s="11" customFormat="1" ht="29.88" customHeight="1">
      <c r="B161" s="220"/>
      <c r="C161" s="221"/>
      <c r="D161" s="222" t="s">
        <v>73</v>
      </c>
      <c r="E161" s="234" t="s">
        <v>94</v>
      </c>
      <c r="F161" s="234" t="s">
        <v>834</v>
      </c>
      <c r="G161" s="221"/>
      <c r="H161" s="221"/>
      <c r="I161" s="224"/>
      <c r="J161" s="235">
        <f>BK161</f>
        <v>0</v>
      </c>
      <c r="K161" s="221"/>
      <c r="L161" s="226"/>
      <c r="M161" s="227"/>
      <c r="N161" s="228"/>
      <c r="O161" s="228"/>
      <c r="P161" s="229">
        <f>SUM(P162:P177)</f>
        <v>0</v>
      </c>
      <c r="Q161" s="228"/>
      <c r="R161" s="229">
        <f>SUM(R162:R177)</f>
        <v>0</v>
      </c>
      <c r="S161" s="228"/>
      <c r="T161" s="230">
        <f>SUM(T162:T177)</f>
        <v>0</v>
      </c>
      <c r="AR161" s="231" t="s">
        <v>81</v>
      </c>
      <c r="AT161" s="232" t="s">
        <v>73</v>
      </c>
      <c r="AU161" s="232" t="s">
        <v>81</v>
      </c>
      <c r="AY161" s="231" t="s">
        <v>200</v>
      </c>
      <c r="BK161" s="233">
        <f>SUM(BK162:BK177)</f>
        <v>0</v>
      </c>
    </row>
    <row r="162" s="1" customFormat="1" ht="16.5" customHeight="1">
      <c r="B162" s="46"/>
      <c r="C162" s="236" t="s">
        <v>299</v>
      </c>
      <c r="D162" s="236" t="s">
        <v>202</v>
      </c>
      <c r="E162" s="237" t="s">
        <v>1112</v>
      </c>
      <c r="F162" s="238" t="s">
        <v>1113</v>
      </c>
      <c r="G162" s="239" t="s">
        <v>205</v>
      </c>
      <c r="H162" s="240">
        <v>5.1059999999999999</v>
      </c>
      <c r="I162" s="241"/>
      <c r="J162" s="242">
        <f>ROUND(I162*H162,2)</f>
        <v>0</v>
      </c>
      <c r="K162" s="238" t="s">
        <v>1065</v>
      </c>
      <c r="L162" s="72"/>
      <c r="M162" s="243" t="s">
        <v>21</v>
      </c>
      <c r="N162" s="244" t="s">
        <v>45</v>
      </c>
      <c r="O162" s="47"/>
      <c r="P162" s="245">
        <f>O162*H162</f>
        <v>0</v>
      </c>
      <c r="Q162" s="245">
        <v>0</v>
      </c>
      <c r="R162" s="245">
        <f>Q162*H162</f>
        <v>0</v>
      </c>
      <c r="S162" s="245">
        <v>0</v>
      </c>
      <c r="T162" s="246">
        <f>S162*H162</f>
        <v>0</v>
      </c>
      <c r="AR162" s="24" t="s">
        <v>207</v>
      </c>
      <c r="AT162" s="24" t="s">
        <v>202</v>
      </c>
      <c r="AU162" s="24" t="s">
        <v>83</v>
      </c>
      <c r="AY162" s="24" t="s">
        <v>200</v>
      </c>
      <c r="BE162" s="247">
        <f>IF(N162="základní",J162,0)</f>
        <v>0</v>
      </c>
      <c r="BF162" s="247">
        <f>IF(N162="snížená",J162,0)</f>
        <v>0</v>
      </c>
      <c r="BG162" s="247">
        <f>IF(N162="zákl. přenesená",J162,0)</f>
        <v>0</v>
      </c>
      <c r="BH162" s="247">
        <f>IF(N162="sníž. přenesená",J162,0)</f>
        <v>0</v>
      </c>
      <c r="BI162" s="247">
        <f>IF(N162="nulová",J162,0)</f>
        <v>0</v>
      </c>
      <c r="BJ162" s="24" t="s">
        <v>81</v>
      </c>
      <c r="BK162" s="247">
        <f>ROUND(I162*H162,2)</f>
        <v>0</v>
      </c>
      <c r="BL162" s="24" t="s">
        <v>207</v>
      </c>
      <c r="BM162" s="24" t="s">
        <v>296</v>
      </c>
    </row>
    <row r="163" s="12" customFormat="1">
      <c r="B163" s="248"/>
      <c r="C163" s="249"/>
      <c r="D163" s="250" t="s">
        <v>235</v>
      </c>
      <c r="E163" s="251" t="s">
        <v>21</v>
      </c>
      <c r="F163" s="252" t="s">
        <v>1114</v>
      </c>
      <c r="G163" s="249"/>
      <c r="H163" s="253">
        <v>5.1059999999999999</v>
      </c>
      <c r="I163" s="254"/>
      <c r="J163" s="249"/>
      <c r="K163" s="249"/>
      <c r="L163" s="255"/>
      <c r="M163" s="256"/>
      <c r="N163" s="257"/>
      <c r="O163" s="257"/>
      <c r="P163" s="257"/>
      <c r="Q163" s="257"/>
      <c r="R163" s="257"/>
      <c r="S163" s="257"/>
      <c r="T163" s="258"/>
      <c r="AT163" s="259" t="s">
        <v>235</v>
      </c>
      <c r="AU163" s="259" t="s">
        <v>83</v>
      </c>
      <c r="AV163" s="12" t="s">
        <v>83</v>
      </c>
      <c r="AW163" s="12" t="s">
        <v>37</v>
      </c>
      <c r="AX163" s="12" t="s">
        <v>74</v>
      </c>
      <c r="AY163" s="259" t="s">
        <v>200</v>
      </c>
    </row>
    <row r="164" s="13" customFormat="1">
      <c r="B164" s="260"/>
      <c r="C164" s="261"/>
      <c r="D164" s="250" t="s">
        <v>235</v>
      </c>
      <c r="E164" s="262" t="s">
        <v>21</v>
      </c>
      <c r="F164" s="263" t="s">
        <v>255</v>
      </c>
      <c r="G164" s="261"/>
      <c r="H164" s="264">
        <v>5.1059999999999999</v>
      </c>
      <c r="I164" s="265"/>
      <c r="J164" s="261"/>
      <c r="K164" s="261"/>
      <c r="L164" s="266"/>
      <c r="M164" s="267"/>
      <c r="N164" s="268"/>
      <c r="O164" s="268"/>
      <c r="P164" s="268"/>
      <c r="Q164" s="268"/>
      <c r="R164" s="268"/>
      <c r="S164" s="268"/>
      <c r="T164" s="269"/>
      <c r="AT164" s="270" t="s">
        <v>235</v>
      </c>
      <c r="AU164" s="270" t="s">
        <v>83</v>
      </c>
      <c r="AV164" s="13" t="s">
        <v>207</v>
      </c>
      <c r="AW164" s="13" t="s">
        <v>37</v>
      </c>
      <c r="AX164" s="13" t="s">
        <v>81</v>
      </c>
      <c r="AY164" s="270" t="s">
        <v>200</v>
      </c>
    </row>
    <row r="165" s="1" customFormat="1" ht="16.5" customHeight="1">
      <c r="B165" s="46"/>
      <c r="C165" s="236" t="s">
        <v>250</v>
      </c>
      <c r="D165" s="236" t="s">
        <v>202</v>
      </c>
      <c r="E165" s="237" t="s">
        <v>1115</v>
      </c>
      <c r="F165" s="238" t="s">
        <v>1116</v>
      </c>
      <c r="G165" s="239" t="s">
        <v>205</v>
      </c>
      <c r="H165" s="240">
        <v>1.77</v>
      </c>
      <c r="I165" s="241"/>
      <c r="J165" s="242">
        <f>ROUND(I165*H165,2)</f>
        <v>0</v>
      </c>
      <c r="K165" s="238" t="s">
        <v>1065</v>
      </c>
      <c r="L165" s="72"/>
      <c r="M165" s="243" t="s">
        <v>21</v>
      </c>
      <c r="N165" s="244" t="s">
        <v>45</v>
      </c>
      <c r="O165" s="47"/>
      <c r="P165" s="245">
        <f>O165*H165</f>
        <v>0</v>
      </c>
      <c r="Q165" s="245">
        <v>0</v>
      </c>
      <c r="R165" s="245">
        <f>Q165*H165</f>
        <v>0</v>
      </c>
      <c r="S165" s="245">
        <v>0</v>
      </c>
      <c r="T165" s="246">
        <f>S165*H165</f>
        <v>0</v>
      </c>
      <c r="AR165" s="24" t="s">
        <v>207</v>
      </c>
      <c r="AT165" s="24" t="s">
        <v>202</v>
      </c>
      <c r="AU165" s="24" t="s">
        <v>83</v>
      </c>
      <c r="AY165" s="24" t="s">
        <v>200</v>
      </c>
      <c r="BE165" s="247">
        <f>IF(N165="základní",J165,0)</f>
        <v>0</v>
      </c>
      <c r="BF165" s="247">
        <f>IF(N165="snížená",J165,0)</f>
        <v>0</v>
      </c>
      <c r="BG165" s="247">
        <f>IF(N165="zákl. přenesená",J165,0)</f>
        <v>0</v>
      </c>
      <c r="BH165" s="247">
        <f>IF(N165="sníž. přenesená",J165,0)</f>
        <v>0</v>
      </c>
      <c r="BI165" s="247">
        <f>IF(N165="nulová",J165,0)</f>
        <v>0</v>
      </c>
      <c r="BJ165" s="24" t="s">
        <v>81</v>
      </c>
      <c r="BK165" s="247">
        <f>ROUND(I165*H165,2)</f>
        <v>0</v>
      </c>
      <c r="BL165" s="24" t="s">
        <v>207</v>
      </c>
      <c r="BM165" s="24" t="s">
        <v>302</v>
      </c>
    </row>
    <row r="166" s="12" customFormat="1">
      <c r="B166" s="248"/>
      <c r="C166" s="249"/>
      <c r="D166" s="250" t="s">
        <v>235</v>
      </c>
      <c r="E166" s="251" t="s">
        <v>21</v>
      </c>
      <c r="F166" s="252" t="s">
        <v>1117</v>
      </c>
      <c r="G166" s="249"/>
      <c r="H166" s="253">
        <v>1.77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AT166" s="259" t="s">
        <v>235</v>
      </c>
      <c r="AU166" s="259" t="s">
        <v>83</v>
      </c>
      <c r="AV166" s="12" t="s">
        <v>83</v>
      </c>
      <c r="AW166" s="12" t="s">
        <v>37</v>
      </c>
      <c r="AX166" s="12" t="s">
        <v>74</v>
      </c>
      <c r="AY166" s="259" t="s">
        <v>200</v>
      </c>
    </row>
    <row r="167" s="13" customFormat="1">
      <c r="B167" s="260"/>
      <c r="C167" s="261"/>
      <c r="D167" s="250" t="s">
        <v>235</v>
      </c>
      <c r="E167" s="262" t="s">
        <v>21</v>
      </c>
      <c r="F167" s="263" t="s">
        <v>255</v>
      </c>
      <c r="G167" s="261"/>
      <c r="H167" s="264">
        <v>1.77</v>
      </c>
      <c r="I167" s="265"/>
      <c r="J167" s="261"/>
      <c r="K167" s="261"/>
      <c r="L167" s="266"/>
      <c r="M167" s="267"/>
      <c r="N167" s="268"/>
      <c r="O167" s="268"/>
      <c r="P167" s="268"/>
      <c r="Q167" s="268"/>
      <c r="R167" s="268"/>
      <c r="S167" s="268"/>
      <c r="T167" s="269"/>
      <c r="AT167" s="270" t="s">
        <v>235</v>
      </c>
      <c r="AU167" s="270" t="s">
        <v>83</v>
      </c>
      <c r="AV167" s="13" t="s">
        <v>207</v>
      </c>
      <c r="AW167" s="13" t="s">
        <v>37</v>
      </c>
      <c r="AX167" s="13" t="s">
        <v>81</v>
      </c>
      <c r="AY167" s="270" t="s">
        <v>200</v>
      </c>
    </row>
    <row r="168" s="1" customFormat="1" ht="25.5" customHeight="1">
      <c r="B168" s="46"/>
      <c r="C168" s="236" t="s">
        <v>307</v>
      </c>
      <c r="D168" s="236" t="s">
        <v>202</v>
      </c>
      <c r="E168" s="237" t="s">
        <v>1118</v>
      </c>
      <c r="F168" s="238" t="s">
        <v>1119</v>
      </c>
      <c r="G168" s="239" t="s">
        <v>205</v>
      </c>
      <c r="H168" s="240">
        <v>11.310000000000001</v>
      </c>
      <c r="I168" s="241"/>
      <c r="J168" s="242">
        <f>ROUND(I168*H168,2)</f>
        <v>0</v>
      </c>
      <c r="K168" s="238" t="s">
        <v>1065</v>
      </c>
      <c r="L168" s="72"/>
      <c r="M168" s="243" t="s">
        <v>21</v>
      </c>
      <c r="N168" s="244" t="s">
        <v>45</v>
      </c>
      <c r="O168" s="47"/>
      <c r="P168" s="245">
        <f>O168*H168</f>
        <v>0</v>
      </c>
      <c r="Q168" s="245">
        <v>0</v>
      </c>
      <c r="R168" s="245">
        <f>Q168*H168</f>
        <v>0</v>
      </c>
      <c r="S168" s="245">
        <v>0</v>
      </c>
      <c r="T168" s="246">
        <f>S168*H168</f>
        <v>0</v>
      </c>
      <c r="AR168" s="24" t="s">
        <v>207</v>
      </c>
      <c r="AT168" s="24" t="s">
        <v>202</v>
      </c>
      <c r="AU168" s="24" t="s">
        <v>83</v>
      </c>
      <c r="AY168" s="24" t="s">
        <v>200</v>
      </c>
      <c r="BE168" s="247">
        <f>IF(N168="základní",J168,0)</f>
        <v>0</v>
      </c>
      <c r="BF168" s="247">
        <f>IF(N168="snížená",J168,0)</f>
        <v>0</v>
      </c>
      <c r="BG168" s="247">
        <f>IF(N168="zákl. přenesená",J168,0)</f>
        <v>0</v>
      </c>
      <c r="BH168" s="247">
        <f>IF(N168="sníž. přenesená",J168,0)</f>
        <v>0</v>
      </c>
      <c r="BI168" s="247">
        <f>IF(N168="nulová",J168,0)</f>
        <v>0</v>
      </c>
      <c r="BJ168" s="24" t="s">
        <v>81</v>
      </c>
      <c r="BK168" s="247">
        <f>ROUND(I168*H168,2)</f>
        <v>0</v>
      </c>
      <c r="BL168" s="24" t="s">
        <v>207</v>
      </c>
      <c r="BM168" s="24" t="s">
        <v>306</v>
      </c>
    </row>
    <row r="169" s="12" customFormat="1">
      <c r="B169" s="248"/>
      <c r="C169" s="249"/>
      <c r="D169" s="250" t="s">
        <v>235</v>
      </c>
      <c r="E169" s="251" t="s">
        <v>21</v>
      </c>
      <c r="F169" s="252" t="s">
        <v>1120</v>
      </c>
      <c r="G169" s="249"/>
      <c r="H169" s="253">
        <v>11.310000000000001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AT169" s="259" t="s">
        <v>235</v>
      </c>
      <c r="AU169" s="259" t="s">
        <v>83</v>
      </c>
      <c r="AV169" s="12" t="s">
        <v>83</v>
      </c>
      <c r="AW169" s="12" t="s">
        <v>37</v>
      </c>
      <c r="AX169" s="12" t="s">
        <v>74</v>
      </c>
      <c r="AY169" s="259" t="s">
        <v>200</v>
      </c>
    </row>
    <row r="170" s="13" customFormat="1">
      <c r="B170" s="260"/>
      <c r="C170" s="261"/>
      <c r="D170" s="250" t="s">
        <v>235</v>
      </c>
      <c r="E170" s="262" t="s">
        <v>21</v>
      </c>
      <c r="F170" s="263" t="s">
        <v>255</v>
      </c>
      <c r="G170" s="261"/>
      <c r="H170" s="264">
        <v>11.310000000000001</v>
      </c>
      <c r="I170" s="265"/>
      <c r="J170" s="261"/>
      <c r="K170" s="261"/>
      <c r="L170" s="266"/>
      <c r="M170" s="267"/>
      <c r="N170" s="268"/>
      <c r="O170" s="268"/>
      <c r="P170" s="268"/>
      <c r="Q170" s="268"/>
      <c r="R170" s="268"/>
      <c r="S170" s="268"/>
      <c r="T170" s="269"/>
      <c r="AT170" s="270" t="s">
        <v>235</v>
      </c>
      <c r="AU170" s="270" t="s">
        <v>83</v>
      </c>
      <c r="AV170" s="13" t="s">
        <v>207</v>
      </c>
      <c r="AW170" s="13" t="s">
        <v>37</v>
      </c>
      <c r="AX170" s="13" t="s">
        <v>81</v>
      </c>
      <c r="AY170" s="270" t="s">
        <v>200</v>
      </c>
    </row>
    <row r="171" s="1" customFormat="1" ht="16.5" customHeight="1">
      <c r="B171" s="46"/>
      <c r="C171" s="236" t="s">
        <v>259</v>
      </c>
      <c r="D171" s="236" t="s">
        <v>202</v>
      </c>
      <c r="E171" s="237" t="s">
        <v>841</v>
      </c>
      <c r="F171" s="238" t="s">
        <v>1121</v>
      </c>
      <c r="G171" s="239" t="s">
        <v>205</v>
      </c>
      <c r="H171" s="240">
        <v>25.001000000000001</v>
      </c>
      <c r="I171" s="241"/>
      <c r="J171" s="242">
        <f>ROUND(I171*H171,2)</f>
        <v>0</v>
      </c>
      <c r="K171" s="238" t="s">
        <v>1065</v>
      </c>
      <c r="L171" s="72"/>
      <c r="M171" s="243" t="s">
        <v>21</v>
      </c>
      <c r="N171" s="244" t="s">
        <v>45</v>
      </c>
      <c r="O171" s="47"/>
      <c r="P171" s="245">
        <f>O171*H171</f>
        <v>0</v>
      </c>
      <c r="Q171" s="245">
        <v>0</v>
      </c>
      <c r="R171" s="245">
        <f>Q171*H171</f>
        <v>0</v>
      </c>
      <c r="S171" s="245">
        <v>0</v>
      </c>
      <c r="T171" s="246">
        <f>S171*H171</f>
        <v>0</v>
      </c>
      <c r="AR171" s="24" t="s">
        <v>207</v>
      </c>
      <c r="AT171" s="24" t="s">
        <v>202</v>
      </c>
      <c r="AU171" s="24" t="s">
        <v>83</v>
      </c>
      <c r="AY171" s="24" t="s">
        <v>200</v>
      </c>
      <c r="BE171" s="247">
        <f>IF(N171="základní",J171,0)</f>
        <v>0</v>
      </c>
      <c r="BF171" s="247">
        <f>IF(N171="snížená",J171,0)</f>
        <v>0</v>
      </c>
      <c r="BG171" s="247">
        <f>IF(N171="zákl. přenesená",J171,0)</f>
        <v>0</v>
      </c>
      <c r="BH171" s="247">
        <f>IF(N171="sníž. přenesená",J171,0)</f>
        <v>0</v>
      </c>
      <c r="BI171" s="247">
        <f>IF(N171="nulová",J171,0)</f>
        <v>0</v>
      </c>
      <c r="BJ171" s="24" t="s">
        <v>81</v>
      </c>
      <c r="BK171" s="247">
        <f>ROUND(I171*H171,2)</f>
        <v>0</v>
      </c>
      <c r="BL171" s="24" t="s">
        <v>207</v>
      </c>
      <c r="BM171" s="24" t="s">
        <v>310</v>
      </c>
    </row>
    <row r="172" s="12" customFormat="1">
      <c r="B172" s="248"/>
      <c r="C172" s="249"/>
      <c r="D172" s="250" t="s">
        <v>235</v>
      </c>
      <c r="E172" s="251" t="s">
        <v>21</v>
      </c>
      <c r="F172" s="252" t="s">
        <v>1122</v>
      </c>
      <c r="G172" s="249"/>
      <c r="H172" s="253">
        <v>10.625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235</v>
      </c>
      <c r="AU172" s="259" t="s">
        <v>83</v>
      </c>
      <c r="AV172" s="12" t="s">
        <v>83</v>
      </c>
      <c r="AW172" s="12" t="s">
        <v>37</v>
      </c>
      <c r="AX172" s="12" t="s">
        <v>74</v>
      </c>
      <c r="AY172" s="259" t="s">
        <v>200</v>
      </c>
    </row>
    <row r="173" s="12" customFormat="1">
      <c r="B173" s="248"/>
      <c r="C173" s="249"/>
      <c r="D173" s="250" t="s">
        <v>235</v>
      </c>
      <c r="E173" s="251" t="s">
        <v>21</v>
      </c>
      <c r="F173" s="252" t="s">
        <v>1123</v>
      </c>
      <c r="G173" s="249"/>
      <c r="H173" s="253">
        <v>9.5630000000000006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235</v>
      </c>
      <c r="AU173" s="259" t="s">
        <v>83</v>
      </c>
      <c r="AV173" s="12" t="s">
        <v>83</v>
      </c>
      <c r="AW173" s="12" t="s">
        <v>37</v>
      </c>
      <c r="AX173" s="12" t="s">
        <v>74</v>
      </c>
      <c r="AY173" s="259" t="s">
        <v>200</v>
      </c>
    </row>
    <row r="174" s="12" customFormat="1">
      <c r="B174" s="248"/>
      <c r="C174" s="249"/>
      <c r="D174" s="250" t="s">
        <v>235</v>
      </c>
      <c r="E174" s="251" t="s">
        <v>21</v>
      </c>
      <c r="F174" s="252" t="s">
        <v>1124</v>
      </c>
      <c r="G174" s="249"/>
      <c r="H174" s="253">
        <v>-4.5</v>
      </c>
      <c r="I174" s="254"/>
      <c r="J174" s="249"/>
      <c r="K174" s="249"/>
      <c r="L174" s="255"/>
      <c r="M174" s="256"/>
      <c r="N174" s="257"/>
      <c r="O174" s="257"/>
      <c r="P174" s="257"/>
      <c r="Q174" s="257"/>
      <c r="R174" s="257"/>
      <c r="S174" s="257"/>
      <c r="T174" s="258"/>
      <c r="AT174" s="259" t="s">
        <v>235</v>
      </c>
      <c r="AU174" s="259" t="s">
        <v>83</v>
      </c>
      <c r="AV174" s="12" t="s">
        <v>83</v>
      </c>
      <c r="AW174" s="12" t="s">
        <v>37</v>
      </c>
      <c r="AX174" s="12" t="s">
        <v>74</v>
      </c>
      <c r="AY174" s="259" t="s">
        <v>200</v>
      </c>
    </row>
    <row r="175" s="12" customFormat="1">
      <c r="B175" s="248"/>
      <c r="C175" s="249"/>
      <c r="D175" s="250" t="s">
        <v>235</v>
      </c>
      <c r="E175" s="251" t="s">
        <v>21</v>
      </c>
      <c r="F175" s="252" t="s">
        <v>1125</v>
      </c>
      <c r="G175" s="249"/>
      <c r="H175" s="253">
        <v>10.212999999999999</v>
      </c>
      <c r="I175" s="254"/>
      <c r="J175" s="249"/>
      <c r="K175" s="249"/>
      <c r="L175" s="255"/>
      <c r="M175" s="256"/>
      <c r="N175" s="257"/>
      <c r="O175" s="257"/>
      <c r="P175" s="257"/>
      <c r="Q175" s="257"/>
      <c r="R175" s="257"/>
      <c r="S175" s="257"/>
      <c r="T175" s="258"/>
      <c r="AT175" s="259" t="s">
        <v>235</v>
      </c>
      <c r="AU175" s="259" t="s">
        <v>83</v>
      </c>
      <c r="AV175" s="12" t="s">
        <v>83</v>
      </c>
      <c r="AW175" s="12" t="s">
        <v>37</v>
      </c>
      <c r="AX175" s="12" t="s">
        <v>74</v>
      </c>
      <c r="AY175" s="259" t="s">
        <v>200</v>
      </c>
    </row>
    <row r="176" s="12" customFormat="1">
      <c r="B176" s="248"/>
      <c r="C176" s="249"/>
      <c r="D176" s="250" t="s">
        <v>235</v>
      </c>
      <c r="E176" s="251" t="s">
        <v>21</v>
      </c>
      <c r="F176" s="252" t="s">
        <v>1126</v>
      </c>
      <c r="G176" s="249"/>
      <c r="H176" s="253">
        <v>-0.90000000000000002</v>
      </c>
      <c r="I176" s="254"/>
      <c r="J176" s="249"/>
      <c r="K176" s="249"/>
      <c r="L176" s="255"/>
      <c r="M176" s="256"/>
      <c r="N176" s="257"/>
      <c r="O176" s="257"/>
      <c r="P176" s="257"/>
      <c r="Q176" s="257"/>
      <c r="R176" s="257"/>
      <c r="S176" s="257"/>
      <c r="T176" s="258"/>
      <c r="AT176" s="259" t="s">
        <v>235</v>
      </c>
      <c r="AU176" s="259" t="s">
        <v>83</v>
      </c>
      <c r="AV176" s="12" t="s">
        <v>83</v>
      </c>
      <c r="AW176" s="12" t="s">
        <v>37</v>
      </c>
      <c r="AX176" s="12" t="s">
        <v>74</v>
      </c>
      <c r="AY176" s="259" t="s">
        <v>200</v>
      </c>
    </row>
    <row r="177" s="13" customFormat="1">
      <c r="B177" s="260"/>
      <c r="C177" s="261"/>
      <c r="D177" s="250" t="s">
        <v>235</v>
      </c>
      <c r="E177" s="262" t="s">
        <v>21</v>
      </c>
      <c r="F177" s="263" t="s">
        <v>255</v>
      </c>
      <c r="G177" s="261"/>
      <c r="H177" s="264">
        <v>25.001000000000001</v>
      </c>
      <c r="I177" s="265"/>
      <c r="J177" s="261"/>
      <c r="K177" s="261"/>
      <c r="L177" s="266"/>
      <c r="M177" s="267"/>
      <c r="N177" s="268"/>
      <c r="O177" s="268"/>
      <c r="P177" s="268"/>
      <c r="Q177" s="268"/>
      <c r="R177" s="268"/>
      <c r="S177" s="268"/>
      <c r="T177" s="269"/>
      <c r="AT177" s="270" t="s">
        <v>235</v>
      </c>
      <c r="AU177" s="270" t="s">
        <v>83</v>
      </c>
      <c r="AV177" s="13" t="s">
        <v>207</v>
      </c>
      <c r="AW177" s="13" t="s">
        <v>37</v>
      </c>
      <c r="AX177" s="13" t="s">
        <v>81</v>
      </c>
      <c r="AY177" s="270" t="s">
        <v>200</v>
      </c>
    </row>
    <row r="178" s="11" customFormat="1" ht="29.88" customHeight="1">
      <c r="B178" s="220"/>
      <c r="C178" s="221"/>
      <c r="D178" s="222" t="s">
        <v>73</v>
      </c>
      <c r="E178" s="234" t="s">
        <v>1127</v>
      </c>
      <c r="F178" s="234" t="s">
        <v>1128</v>
      </c>
      <c r="G178" s="221"/>
      <c r="H178" s="221"/>
      <c r="I178" s="224"/>
      <c r="J178" s="235">
        <f>BK178</f>
        <v>0</v>
      </c>
      <c r="K178" s="221"/>
      <c r="L178" s="226"/>
      <c r="M178" s="227"/>
      <c r="N178" s="228"/>
      <c r="O178" s="228"/>
      <c r="P178" s="229">
        <f>SUM(P179:P184)</f>
        <v>0</v>
      </c>
      <c r="Q178" s="228"/>
      <c r="R178" s="229">
        <f>SUM(R179:R184)</f>
        <v>0</v>
      </c>
      <c r="S178" s="228"/>
      <c r="T178" s="230">
        <f>SUM(T179:T184)</f>
        <v>0</v>
      </c>
      <c r="AR178" s="231" t="s">
        <v>81</v>
      </c>
      <c r="AT178" s="232" t="s">
        <v>73</v>
      </c>
      <c r="AU178" s="232" t="s">
        <v>81</v>
      </c>
      <c r="AY178" s="231" t="s">
        <v>200</v>
      </c>
      <c r="BK178" s="233">
        <f>SUM(BK179:BK184)</f>
        <v>0</v>
      </c>
    </row>
    <row r="179" s="1" customFormat="1" ht="16.5" customHeight="1">
      <c r="B179" s="46"/>
      <c r="C179" s="236" t="s">
        <v>312</v>
      </c>
      <c r="D179" s="236" t="s">
        <v>202</v>
      </c>
      <c r="E179" s="237" t="s">
        <v>1129</v>
      </c>
      <c r="F179" s="238" t="s">
        <v>1130</v>
      </c>
      <c r="G179" s="239" t="s">
        <v>322</v>
      </c>
      <c r="H179" s="240">
        <v>2</v>
      </c>
      <c r="I179" s="241"/>
      <c r="J179" s="242">
        <f>ROUND(I179*H179,2)</f>
        <v>0</v>
      </c>
      <c r="K179" s="238" t="s">
        <v>1065</v>
      </c>
      <c r="L179" s="72"/>
      <c r="M179" s="243" t="s">
        <v>21</v>
      </c>
      <c r="N179" s="244" t="s">
        <v>45</v>
      </c>
      <c r="O179" s="47"/>
      <c r="P179" s="245">
        <f>O179*H179</f>
        <v>0</v>
      </c>
      <c r="Q179" s="245">
        <v>0</v>
      </c>
      <c r="R179" s="245">
        <f>Q179*H179</f>
        <v>0</v>
      </c>
      <c r="S179" s="245">
        <v>0</v>
      </c>
      <c r="T179" s="246">
        <f>S179*H179</f>
        <v>0</v>
      </c>
      <c r="AR179" s="24" t="s">
        <v>207</v>
      </c>
      <c r="AT179" s="24" t="s">
        <v>202</v>
      </c>
      <c r="AU179" s="24" t="s">
        <v>83</v>
      </c>
      <c r="AY179" s="24" t="s">
        <v>200</v>
      </c>
      <c r="BE179" s="247">
        <f>IF(N179="základní",J179,0)</f>
        <v>0</v>
      </c>
      <c r="BF179" s="247">
        <f>IF(N179="snížená",J179,0)</f>
        <v>0</v>
      </c>
      <c r="BG179" s="247">
        <f>IF(N179="zákl. přenesená",J179,0)</f>
        <v>0</v>
      </c>
      <c r="BH179" s="247">
        <f>IF(N179="sníž. přenesená",J179,0)</f>
        <v>0</v>
      </c>
      <c r="BI179" s="247">
        <f>IF(N179="nulová",J179,0)</f>
        <v>0</v>
      </c>
      <c r="BJ179" s="24" t="s">
        <v>81</v>
      </c>
      <c r="BK179" s="247">
        <f>ROUND(I179*H179,2)</f>
        <v>0</v>
      </c>
      <c r="BL179" s="24" t="s">
        <v>207</v>
      </c>
      <c r="BM179" s="24" t="s">
        <v>311</v>
      </c>
    </row>
    <row r="180" s="1" customFormat="1" ht="16.5" customHeight="1">
      <c r="B180" s="46"/>
      <c r="C180" s="271" t="s">
        <v>263</v>
      </c>
      <c r="D180" s="271" t="s">
        <v>260</v>
      </c>
      <c r="E180" s="272" t="s">
        <v>1131</v>
      </c>
      <c r="F180" s="273" t="s">
        <v>1132</v>
      </c>
      <c r="G180" s="274" t="s">
        <v>322</v>
      </c>
      <c r="H180" s="275">
        <v>2</v>
      </c>
      <c r="I180" s="276"/>
      <c r="J180" s="277">
        <f>ROUND(I180*H180,2)</f>
        <v>0</v>
      </c>
      <c r="K180" s="273" t="s">
        <v>1065</v>
      </c>
      <c r="L180" s="278"/>
      <c r="M180" s="279" t="s">
        <v>21</v>
      </c>
      <c r="N180" s="280" t="s">
        <v>45</v>
      </c>
      <c r="O180" s="47"/>
      <c r="P180" s="245">
        <f>O180*H180</f>
        <v>0</v>
      </c>
      <c r="Q180" s="245">
        <v>0</v>
      </c>
      <c r="R180" s="245">
        <f>Q180*H180</f>
        <v>0</v>
      </c>
      <c r="S180" s="245">
        <v>0</v>
      </c>
      <c r="T180" s="246">
        <f>S180*H180</f>
        <v>0</v>
      </c>
      <c r="AR180" s="24" t="s">
        <v>216</v>
      </c>
      <c r="AT180" s="24" t="s">
        <v>260</v>
      </c>
      <c r="AU180" s="24" t="s">
        <v>83</v>
      </c>
      <c r="AY180" s="24" t="s">
        <v>200</v>
      </c>
      <c r="BE180" s="247">
        <f>IF(N180="základní",J180,0)</f>
        <v>0</v>
      </c>
      <c r="BF180" s="247">
        <f>IF(N180="snížená",J180,0)</f>
        <v>0</v>
      </c>
      <c r="BG180" s="247">
        <f>IF(N180="zákl. přenesená",J180,0)</f>
        <v>0</v>
      </c>
      <c r="BH180" s="247">
        <f>IF(N180="sníž. přenesená",J180,0)</f>
        <v>0</v>
      </c>
      <c r="BI180" s="247">
        <f>IF(N180="nulová",J180,0)</f>
        <v>0</v>
      </c>
      <c r="BJ180" s="24" t="s">
        <v>81</v>
      </c>
      <c r="BK180" s="247">
        <f>ROUND(I180*H180,2)</f>
        <v>0</v>
      </c>
      <c r="BL180" s="24" t="s">
        <v>207</v>
      </c>
      <c r="BM180" s="24" t="s">
        <v>313</v>
      </c>
    </row>
    <row r="181" s="12" customFormat="1">
      <c r="B181" s="248"/>
      <c r="C181" s="249"/>
      <c r="D181" s="250" t="s">
        <v>235</v>
      </c>
      <c r="E181" s="251" t="s">
        <v>21</v>
      </c>
      <c r="F181" s="252" t="s">
        <v>83</v>
      </c>
      <c r="G181" s="249"/>
      <c r="H181" s="253">
        <v>2</v>
      </c>
      <c r="I181" s="254"/>
      <c r="J181" s="249"/>
      <c r="K181" s="249"/>
      <c r="L181" s="255"/>
      <c r="M181" s="256"/>
      <c r="N181" s="257"/>
      <c r="O181" s="257"/>
      <c r="P181" s="257"/>
      <c r="Q181" s="257"/>
      <c r="R181" s="257"/>
      <c r="S181" s="257"/>
      <c r="T181" s="258"/>
      <c r="AT181" s="259" t="s">
        <v>235</v>
      </c>
      <c r="AU181" s="259" t="s">
        <v>83</v>
      </c>
      <c r="AV181" s="12" t="s">
        <v>83</v>
      </c>
      <c r="AW181" s="12" t="s">
        <v>37</v>
      </c>
      <c r="AX181" s="12" t="s">
        <v>74</v>
      </c>
      <c r="AY181" s="259" t="s">
        <v>200</v>
      </c>
    </row>
    <row r="182" s="13" customFormat="1">
      <c r="B182" s="260"/>
      <c r="C182" s="261"/>
      <c r="D182" s="250" t="s">
        <v>235</v>
      </c>
      <c r="E182" s="262" t="s">
        <v>21</v>
      </c>
      <c r="F182" s="263" t="s">
        <v>255</v>
      </c>
      <c r="G182" s="261"/>
      <c r="H182" s="264">
        <v>2</v>
      </c>
      <c r="I182" s="265"/>
      <c r="J182" s="261"/>
      <c r="K182" s="261"/>
      <c r="L182" s="266"/>
      <c r="M182" s="267"/>
      <c r="N182" s="268"/>
      <c r="O182" s="268"/>
      <c r="P182" s="268"/>
      <c r="Q182" s="268"/>
      <c r="R182" s="268"/>
      <c r="S182" s="268"/>
      <c r="T182" s="269"/>
      <c r="AT182" s="270" t="s">
        <v>235</v>
      </c>
      <c r="AU182" s="270" t="s">
        <v>83</v>
      </c>
      <c r="AV182" s="13" t="s">
        <v>207</v>
      </c>
      <c r="AW182" s="13" t="s">
        <v>37</v>
      </c>
      <c r="AX182" s="13" t="s">
        <v>81</v>
      </c>
      <c r="AY182" s="270" t="s">
        <v>200</v>
      </c>
    </row>
    <row r="183" s="1" customFormat="1" ht="16.5" customHeight="1">
      <c r="B183" s="46"/>
      <c r="C183" s="236" t="s">
        <v>319</v>
      </c>
      <c r="D183" s="236" t="s">
        <v>202</v>
      </c>
      <c r="E183" s="237" t="s">
        <v>1133</v>
      </c>
      <c r="F183" s="238" t="s">
        <v>1134</v>
      </c>
      <c r="G183" s="239" t="s">
        <v>322</v>
      </c>
      <c r="H183" s="240">
        <v>1</v>
      </c>
      <c r="I183" s="241"/>
      <c r="J183" s="242">
        <f>ROUND(I183*H183,2)</f>
        <v>0</v>
      </c>
      <c r="K183" s="238" t="s">
        <v>1065</v>
      </c>
      <c r="L183" s="72"/>
      <c r="M183" s="243" t="s">
        <v>21</v>
      </c>
      <c r="N183" s="244" t="s">
        <v>45</v>
      </c>
      <c r="O183" s="47"/>
      <c r="P183" s="245">
        <f>O183*H183</f>
        <v>0</v>
      </c>
      <c r="Q183" s="245">
        <v>0</v>
      </c>
      <c r="R183" s="245">
        <f>Q183*H183</f>
        <v>0</v>
      </c>
      <c r="S183" s="245">
        <v>0</v>
      </c>
      <c r="T183" s="246">
        <f>S183*H183</f>
        <v>0</v>
      </c>
      <c r="AR183" s="24" t="s">
        <v>207</v>
      </c>
      <c r="AT183" s="24" t="s">
        <v>202</v>
      </c>
      <c r="AU183" s="24" t="s">
        <v>83</v>
      </c>
      <c r="AY183" s="24" t="s">
        <v>200</v>
      </c>
      <c r="BE183" s="247">
        <f>IF(N183="základní",J183,0)</f>
        <v>0</v>
      </c>
      <c r="BF183" s="247">
        <f>IF(N183="snížená",J183,0)</f>
        <v>0</v>
      </c>
      <c r="BG183" s="247">
        <f>IF(N183="zákl. přenesená",J183,0)</f>
        <v>0</v>
      </c>
      <c r="BH183" s="247">
        <f>IF(N183="sníž. přenesená",J183,0)</f>
        <v>0</v>
      </c>
      <c r="BI183" s="247">
        <f>IF(N183="nulová",J183,0)</f>
        <v>0</v>
      </c>
      <c r="BJ183" s="24" t="s">
        <v>81</v>
      </c>
      <c r="BK183" s="247">
        <f>ROUND(I183*H183,2)</f>
        <v>0</v>
      </c>
      <c r="BL183" s="24" t="s">
        <v>207</v>
      </c>
      <c r="BM183" s="24" t="s">
        <v>318</v>
      </c>
    </row>
    <row r="184" s="1" customFormat="1" ht="16.5" customHeight="1">
      <c r="B184" s="46"/>
      <c r="C184" s="271" t="s">
        <v>267</v>
      </c>
      <c r="D184" s="271" t="s">
        <v>260</v>
      </c>
      <c r="E184" s="272" t="s">
        <v>1135</v>
      </c>
      <c r="F184" s="273" t="s">
        <v>1136</v>
      </c>
      <c r="G184" s="274" t="s">
        <v>322</v>
      </c>
      <c r="H184" s="275">
        <v>1</v>
      </c>
      <c r="I184" s="276"/>
      <c r="J184" s="277">
        <f>ROUND(I184*H184,2)</f>
        <v>0</v>
      </c>
      <c r="K184" s="273" t="s">
        <v>1065</v>
      </c>
      <c r="L184" s="278"/>
      <c r="M184" s="279" t="s">
        <v>21</v>
      </c>
      <c r="N184" s="280" t="s">
        <v>45</v>
      </c>
      <c r="O184" s="47"/>
      <c r="P184" s="245">
        <f>O184*H184</f>
        <v>0</v>
      </c>
      <c r="Q184" s="245">
        <v>0</v>
      </c>
      <c r="R184" s="245">
        <f>Q184*H184</f>
        <v>0</v>
      </c>
      <c r="S184" s="245">
        <v>0</v>
      </c>
      <c r="T184" s="246">
        <f>S184*H184</f>
        <v>0</v>
      </c>
      <c r="AR184" s="24" t="s">
        <v>216</v>
      </c>
      <c r="AT184" s="24" t="s">
        <v>260</v>
      </c>
      <c r="AU184" s="24" t="s">
        <v>83</v>
      </c>
      <c r="AY184" s="24" t="s">
        <v>200</v>
      </c>
      <c r="BE184" s="247">
        <f>IF(N184="základní",J184,0)</f>
        <v>0</v>
      </c>
      <c r="BF184" s="247">
        <f>IF(N184="snížená",J184,0)</f>
        <v>0</v>
      </c>
      <c r="BG184" s="247">
        <f>IF(N184="zákl. přenesená",J184,0)</f>
        <v>0</v>
      </c>
      <c r="BH184" s="247">
        <f>IF(N184="sníž. přenesená",J184,0)</f>
        <v>0</v>
      </c>
      <c r="BI184" s="247">
        <f>IF(N184="nulová",J184,0)</f>
        <v>0</v>
      </c>
      <c r="BJ184" s="24" t="s">
        <v>81</v>
      </c>
      <c r="BK184" s="247">
        <f>ROUND(I184*H184,2)</f>
        <v>0</v>
      </c>
      <c r="BL184" s="24" t="s">
        <v>207</v>
      </c>
      <c r="BM184" s="24" t="s">
        <v>323</v>
      </c>
    </row>
    <row r="185" s="11" customFormat="1" ht="29.88" customHeight="1">
      <c r="B185" s="220"/>
      <c r="C185" s="221"/>
      <c r="D185" s="222" t="s">
        <v>73</v>
      </c>
      <c r="E185" s="234" t="s">
        <v>207</v>
      </c>
      <c r="F185" s="234" t="s">
        <v>1137</v>
      </c>
      <c r="G185" s="221"/>
      <c r="H185" s="221"/>
      <c r="I185" s="224"/>
      <c r="J185" s="235">
        <f>BK185</f>
        <v>0</v>
      </c>
      <c r="K185" s="221"/>
      <c r="L185" s="226"/>
      <c r="M185" s="227"/>
      <c r="N185" s="228"/>
      <c r="O185" s="228"/>
      <c r="P185" s="229">
        <f>SUM(P186:P206)</f>
        <v>0</v>
      </c>
      <c r="Q185" s="228"/>
      <c r="R185" s="229">
        <f>SUM(R186:R206)</f>
        <v>0</v>
      </c>
      <c r="S185" s="228"/>
      <c r="T185" s="230">
        <f>SUM(T186:T206)</f>
        <v>0</v>
      </c>
      <c r="AR185" s="231" t="s">
        <v>81</v>
      </c>
      <c r="AT185" s="232" t="s">
        <v>73</v>
      </c>
      <c r="AU185" s="232" t="s">
        <v>81</v>
      </c>
      <c r="AY185" s="231" t="s">
        <v>200</v>
      </c>
      <c r="BK185" s="233">
        <f>SUM(BK186:BK206)</f>
        <v>0</v>
      </c>
    </row>
    <row r="186" s="1" customFormat="1" ht="16.5" customHeight="1">
      <c r="B186" s="46"/>
      <c r="C186" s="236" t="s">
        <v>328</v>
      </c>
      <c r="D186" s="236" t="s">
        <v>202</v>
      </c>
      <c r="E186" s="237" t="s">
        <v>1138</v>
      </c>
      <c r="F186" s="238" t="s">
        <v>1139</v>
      </c>
      <c r="G186" s="239" t="s">
        <v>205</v>
      </c>
      <c r="H186" s="240">
        <v>0.54000000000000004</v>
      </c>
      <c r="I186" s="241"/>
      <c r="J186" s="242">
        <f>ROUND(I186*H186,2)</f>
        <v>0</v>
      </c>
      <c r="K186" s="238" t="s">
        <v>1065</v>
      </c>
      <c r="L186" s="72"/>
      <c r="M186" s="243" t="s">
        <v>21</v>
      </c>
      <c r="N186" s="244" t="s">
        <v>45</v>
      </c>
      <c r="O186" s="47"/>
      <c r="P186" s="245">
        <f>O186*H186</f>
        <v>0</v>
      </c>
      <c r="Q186" s="245">
        <v>0</v>
      </c>
      <c r="R186" s="245">
        <f>Q186*H186</f>
        <v>0</v>
      </c>
      <c r="S186" s="245">
        <v>0</v>
      </c>
      <c r="T186" s="246">
        <f>S186*H186</f>
        <v>0</v>
      </c>
      <c r="AR186" s="24" t="s">
        <v>207</v>
      </c>
      <c r="AT186" s="24" t="s">
        <v>202</v>
      </c>
      <c r="AU186" s="24" t="s">
        <v>83</v>
      </c>
      <c r="AY186" s="24" t="s">
        <v>200</v>
      </c>
      <c r="BE186" s="247">
        <f>IF(N186="základní",J186,0)</f>
        <v>0</v>
      </c>
      <c r="BF186" s="247">
        <f>IF(N186="snížená",J186,0)</f>
        <v>0</v>
      </c>
      <c r="BG186" s="247">
        <f>IF(N186="zákl. přenesená",J186,0)</f>
        <v>0</v>
      </c>
      <c r="BH186" s="247">
        <f>IF(N186="sníž. přenesená",J186,0)</f>
        <v>0</v>
      </c>
      <c r="BI186" s="247">
        <f>IF(N186="nulová",J186,0)</f>
        <v>0</v>
      </c>
      <c r="BJ186" s="24" t="s">
        <v>81</v>
      </c>
      <c r="BK186" s="247">
        <f>ROUND(I186*H186,2)</f>
        <v>0</v>
      </c>
      <c r="BL186" s="24" t="s">
        <v>207</v>
      </c>
      <c r="BM186" s="24" t="s">
        <v>327</v>
      </c>
    </row>
    <row r="187" s="1" customFormat="1" ht="16.5" customHeight="1">
      <c r="B187" s="46"/>
      <c r="C187" s="236" t="s">
        <v>270</v>
      </c>
      <c r="D187" s="236" t="s">
        <v>202</v>
      </c>
      <c r="E187" s="237" t="s">
        <v>1140</v>
      </c>
      <c r="F187" s="238" t="s">
        <v>1141</v>
      </c>
      <c r="G187" s="239" t="s">
        <v>205</v>
      </c>
      <c r="H187" s="240">
        <v>0.54000000000000004</v>
      </c>
      <c r="I187" s="241"/>
      <c r="J187" s="242">
        <f>ROUND(I187*H187,2)</f>
        <v>0</v>
      </c>
      <c r="K187" s="238" t="s">
        <v>1065</v>
      </c>
      <c r="L187" s="72"/>
      <c r="M187" s="243" t="s">
        <v>21</v>
      </c>
      <c r="N187" s="244" t="s">
        <v>45</v>
      </c>
      <c r="O187" s="47"/>
      <c r="P187" s="245">
        <f>O187*H187</f>
        <v>0</v>
      </c>
      <c r="Q187" s="245">
        <v>0</v>
      </c>
      <c r="R187" s="245">
        <f>Q187*H187</f>
        <v>0</v>
      </c>
      <c r="S187" s="245">
        <v>0</v>
      </c>
      <c r="T187" s="246">
        <f>S187*H187</f>
        <v>0</v>
      </c>
      <c r="AR187" s="24" t="s">
        <v>207</v>
      </c>
      <c r="AT187" s="24" t="s">
        <v>202</v>
      </c>
      <c r="AU187" s="24" t="s">
        <v>83</v>
      </c>
      <c r="AY187" s="24" t="s">
        <v>200</v>
      </c>
      <c r="BE187" s="247">
        <f>IF(N187="základní",J187,0)</f>
        <v>0</v>
      </c>
      <c r="BF187" s="247">
        <f>IF(N187="snížená",J187,0)</f>
        <v>0</v>
      </c>
      <c r="BG187" s="247">
        <f>IF(N187="zákl. přenesená",J187,0)</f>
        <v>0</v>
      </c>
      <c r="BH187" s="247">
        <f>IF(N187="sníž. přenesená",J187,0)</f>
        <v>0</v>
      </c>
      <c r="BI187" s="247">
        <f>IF(N187="nulová",J187,0)</f>
        <v>0</v>
      </c>
      <c r="BJ187" s="24" t="s">
        <v>81</v>
      </c>
      <c r="BK187" s="247">
        <f>ROUND(I187*H187,2)</f>
        <v>0</v>
      </c>
      <c r="BL187" s="24" t="s">
        <v>207</v>
      </c>
      <c r="BM187" s="24" t="s">
        <v>329</v>
      </c>
    </row>
    <row r="188" s="1" customFormat="1" ht="25.5" customHeight="1">
      <c r="B188" s="46"/>
      <c r="C188" s="236" t="s">
        <v>333</v>
      </c>
      <c r="D188" s="236" t="s">
        <v>202</v>
      </c>
      <c r="E188" s="237" t="s">
        <v>1142</v>
      </c>
      <c r="F188" s="238" t="s">
        <v>1143</v>
      </c>
      <c r="G188" s="239" t="s">
        <v>249</v>
      </c>
      <c r="H188" s="240">
        <v>9.9499999999999993</v>
      </c>
      <c r="I188" s="241"/>
      <c r="J188" s="242">
        <f>ROUND(I188*H188,2)</f>
        <v>0</v>
      </c>
      <c r="K188" s="238" t="s">
        <v>1065</v>
      </c>
      <c r="L188" s="72"/>
      <c r="M188" s="243" t="s">
        <v>21</v>
      </c>
      <c r="N188" s="244" t="s">
        <v>45</v>
      </c>
      <c r="O188" s="47"/>
      <c r="P188" s="245">
        <f>O188*H188</f>
        <v>0</v>
      </c>
      <c r="Q188" s="245">
        <v>0</v>
      </c>
      <c r="R188" s="245">
        <f>Q188*H188</f>
        <v>0</v>
      </c>
      <c r="S188" s="245">
        <v>0</v>
      </c>
      <c r="T188" s="246">
        <f>S188*H188</f>
        <v>0</v>
      </c>
      <c r="AR188" s="24" t="s">
        <v>207</v>
      </c>
      <c r="AT188" s="24" t="s">
        <v>202</v>
      </c>
      <c r="AU188" s="24" t="s">
        <v>83</v>
      </c>
      <c r="AY188" s="24" t="s">
        <v>200</v>
      </c>
      <c r="BE188" s="247">
        <f>IF(N188="základní",J188,0)</f>
        <v>0</v>
      </c>
      <c r="BF188" s="247">
        <f>IF(N188="snížená",J188,0)</f>
        <v>0</v>
      </c>
      <c r="BG188" s="247">
        <f>IF(N188="zákl. přenesená",J188,0)</f>
        <v>0</v>
      </c>
      <c r="BH188" s="247">
        <f>IF(N188="sníž. přenesená",J188,0)</f>
        <v>0</v>
      </c>
      <c r="BI188" s="247">
        <f>IF(N188="nulová",J188,0)</f>
        <v>0</v>
      </c>
      <c r="BJ188" s="24" t="s">
        <v>81</v>
      </c>
      <c r="BK188" s="247">
        <f>ROUND(I188*H188,2)</f>
        <v>0</v>
      </c>
      <c r="BL188" s="24" t="s">
        <v>207</v>
      </c>
      <c r="BM188" s="24" t="s">
        <v>330</v>
      </c>
    </row>
    <row r="189" s="12" customFormat="1">
      <c r="B189" s="248"/>
      <c r="C189" s="249"/>
      <c r="D189" s="250" t="s">
        <v>235</v>
      </c>
      <c r="E189" s="251" t="s">
        <v>21</v>
      </c>
      <c r="F189" s="252" t="s">
        <v>1144</v>
      </c>
      <c r="G189" s="249"/>
      <c r="H189" s="253">
        <v>9.9499999999999993</v>
      </c>
      <c r="I189" s="254"/>
      <c r="J189" s="249"/>
      <c r="K189" s="249"/>
      <c r="L189" s="255"/>
      <c r="M189" s="256"/>
      <c r="N189" s="257"/>
      <c r="O189" s="257"/>
      <c r="P189" s="257"/>
      <c r="Q189" s="257"/>
      <c r="R189" s="257"/>
      <c r="S189" s="257"/>
      <c r="T189" s="258"/>
      <c r="AT189" s="259" t="s">
        <v>235</v>
      </c>
      <c r="AU189" s="259" t="s">
        <v>83</v>
      </c>
      <c r="AV189" s="12" t="s">
        <v>83</v>
      </c>
      <c r="AW189" s="12" t="s">
        <v>37</v>
      </c>
      <c r="AX189" s="12" t="s">
        <v>74</v>
      </c>
      <c r="AY189" s="259" t="s">
        <v>200</v>
      </c>
    </row>
    <row r="190" s="13" customFormat="1">
      <c r="B190" s="260"/>
      <c r="C190" s="261"/>
      <c r="D190" s="250" t="s">
        <v>235</v>
      </c>
      <c r="E190" s="262" t="s">
        <v>21</v>
      </c>
      <c r="F190" s="263" t="s">
        <v>255</v>
      </c>
      <c r="G190" s="261"/>
      <c r="H190" s="264">
        <v>9.9499999999999993</v>
      </c>
      <c r="I190" s="265"/>
      <c r="J190" s="261"/>
      <c r="K190" s="261"/>
      <c r="L190" s="266"/>
      <c r="M190" s="267"/>
      <c r="N190" s="268"/>
      <c r="O190" s="268"/>
      <c r="P190" s="268"/>
      <c r="Q190" s="268"/>
      <c r="R190" s="268"/>
      <c r="S190" s="268"/>
      <c r="T190" s="269"/>
      <c r="AT190" s="270" t="s">
        <v>235</v>
      </c>
      <c r="AU190" s="270" t="s">
        <v>83</v>
      </c>
      <c r="AV190" s="13" t="s">
        <v>207</v>
      </c>
      <c r="AW190" s="13" t="s">
        <v>37</v>
      </c>
      <c r="AX190" s="13" t="s">
        <v>81</v>
      </c>
      <c r="AY190" s="270" t="s">
        <v>200</v>
      </c>
    </row>
    <row r="191" s="1" customFormat="1" ht="16.5" customHeight="1">
      <c r="B191" s="46"/>
      <c r="C191" s="236" t="s">
        <v>275</v>
      </c>
      <c r="D191" s="236" t="s">
        <v>202</v>
      </c>
      <c r="E191" s="237" t="s">
        <v>1145</v>
      </c>
      <c r="F191" s="238" t="s">
        <v>1146</v>
      </c>
      <c r="G191" s="239" t="s">
        <v>210</v>
      </c>
      <c r="H191" s="240">
        <v>0.97499999999999998</v>
      </c>
      <c r="I191" s="241"/>
      <c r="J191" s="242">
        <f>ROUND(I191*H191,2)</f>
        <v>0</v>
      </c>
      <c r="K191" s="238" t="s">
        <v>1065</v>
      </c>
      <c r="L191" s="72"/>
      <c r="M191" s="243" t="s">
        <v>21</v>
      </c>
      <c r="N191" s="244" t="s">
        <v>45</v>
      </c>
      <c r="O191" s="47"/>
      <c r="P191" s="245">
        <f>O191*H191</f>
        <v>0</v>
      </c>
      <c r="Q191" s="245">
        <v>0</v>
      </c>
      <c r="R191" s="245">
        <f>Q191*H191</f>
        <v>0</v>
      </c>
      <c r="S191" s="245">
        <v>0</v>
      </c>
      <c r="T191" s="246">
        <f>S191*H191</f>
        <v>0</v>
      </c>
      <c r="AR191" s="24" t="s">
        <v>207</v>
      </c>
      <c r="AT191" s="24" t="s">
        <v>202</v>
      </c>
      <c r="AU191" s="24" t="s">
        <v>83</v>
      </c>
      <c r="AY191" s="24" t="s">
        <v>200</v>
      </c>
      <c r="BE191" s="247">
        <f>IF(N191="základní",J191,0)</f>
        <v>0</v>
      </c>
      <c r="BF191" s="247">
        <f>IF(N191="snížená",J191,0)</f>
        <v>0</v>
      </c>
      <c r="BG191" s="247">
        <f>IF(N191="zákl. přenesená",J191,0)</f>
        <v>0</v>
      </c>
      <c r="BH191" s="247">
        <f>IF(N191="sníž. přenesená",J191,0)</f>
        <v>0</v>
      </c>
      <c r="BI191" s="247">
        <f>IF(N191="nulová",J191,0)</f>
        <v>0</v>
      </c>
      <c r="BJ191" s="24" t="s">
        <v>81</v>
      </c>
      <c r="BK191" s="247">
        <f>ROUND(I191*H191,2)</f>
        <v>0</v>
      </c>
      <c r="BL191" s="24" t="s">
        <v>207</v>
      </c>
      <c r="BM191" s="24" t="s">
        <v>334</v>
      </c>
    </row>
    <row r="192" s="12" customFormat="1">
      <c r="B192" s="248"/>
      <c r="C192" s="249"/>
      <c r="D192" s="250" t="s">
        <v>235</v>
      </c>
      <c r="E192" s="251" t="s">
        <v>21</v>
      </c>
      <c r="F192" s="252" t="s">
        <v>1147</v>
      </c>
      <c r="G192" s="249"/>
      <c r="H192" s="253">
        <v>0.97499999999999998</v>
      </c>
      <c r="I192" s="254"/>
      <c r="J192" s="249"/>
      <c r="K192" s="249"/>
      <c r="L192" s="255"/>
      <c r="M192" s="256"/>
      <c r="N192" s="257"/>
      <c r="O192" s="257"/>
      <c r="P192" s="257"/>
      <c r="Q192" s="257"/>
      <c r="R192" s="257"/>
      <c r="S192" s="257"/>
      <c r="T192" s="258"/>
      <c r="AT192" s="259" t="s">
        <v>235</v>
      </c>
      <c r="AU192" s="259" t="s">
        <v>83</v>
      </c>
      <c r="AV192" s="12" t="s">
        <v>83</v>
      </c>
      <c r="AW192" s="12" t="s">
        <v>37</v>
      </c>
      <c r="AX192" s="12" t="s">
        <v>74</v>
      </c>
      <c r="AY192" s="259" t="s">
        <v>200</v>
      </c>
    </row>
    <row r="193" s="13" customFormat="1">
      <c r="B193" s="260"/>
      <c r="C193" s="261"/>
      <c r="D193" s="250" t="s">
        <v>235</v>
      </c>
      <c r="E193" s="262" t="s">
        <v>21</v>
      </c>
      <c r="F193" s="263" t="s">
        <v>255</v>
      </c>
      <c r="G193" s="261"/>
      <c r="H193" s="264">
        <v>0.97499999999999998</v>
      </c>
      <c r="I193" s="265"/>
      <c r="J193" s="261"/>
      <c r="K193" s="261"/>
      <c r="L193" s="266"/>
      <c r="M193" s="267"/>
      <c r="N193" s="268"/>
      <c r="O193" s="268"/>
      <c r="P193" s="268"/>
      <c r="Q193" s="268"/>
      <c r="R193" s="268"/>
      <c r="S193" s="268"/>
      <c r="T193" s="269"/>
      <c r="AT193" s="270" t="s">
        <v>235</v>
      </c>
      <c r="AU193" s="270" t="s">
        <v>83</v>
      </c>
      <c r="AV193" s="13" t="s">
        <v>207</v>
      </c>
      <c r="AW193" s="13" t="s">
        <v>37</v>
      </c>
      <c r="AX193" s="13" t="s">
        <v>81</v>
      </c>
      <c r="AY193" s="270" t="s">
        <v>200</v>
      </c>
    </row>
    <row r="194" s="1" customFormat="1" ht="16.5" customHeight="1">
      <c r="B194" s="46"/>
      <c r="C194" s="236" t="s">
        <v>337</v>
      </c>
      <c r="D194" s="236" t="s">
        <v>202</v>
      </c>
      <c r="E194" s="237" t="s">
        <v>1148</v>
      </c>
      <c r="F194" s="238" t="s">
        <v>1149</v>
      </c>
      <c r="G194" s="239" t="s">
        <v>205</v>
      </c>
      <c r="H194" s="240">
        <v>5.4379999999999997</v>
      </c>
      <c r="I194" s="241"/>
      <c r="J194" s="242">
        <f>ROUND(I194*H194,2)</f>
        <v>0</v>
      </c>
      <c r="K194" s="238" t="s">
        <v>1065</v>
      </c>
      <c r="L194" s="72"/>
      <c r="M194" s="243" t="s">
        <v>21</v>
      </c>
      <c r="N194" s="244" t="s">
        <v>45</v>
      </c>
      <c r="O194" s="47"/>
      <c r="P194" s="245">
        <f>O194*H194</f>
        <v>0</v>
      </c>
      <c r="Q194" s="245">
        <v>0</v>
      </c>
      <c r="R194" s="245">
        <f>Q194*H194</f>
        <v>0</v>
      </c>
      <c r="S194" s="245">
        <v>0</v>
      </c>
      <c r="T194" s="246">
        <f>S194*H194</f>
        <v>0</v>
      </c>
      <c r="AR194" s="24" t="s">
        <v>207</v>
      </c>
      <c r="AT194" s="24" t="s">
        <v>202</v>
      </c>
      <c r="AU194" s="24" t="s">
        <v>83</v>
      </c>
      <c r="AY194" s="24" t="s">
        <v>200</v>
      </c>
      <c r="BE194" s="247">
        <f>IF(N194="základní",J194,0)</f>
        <v>0</v>
      </c>
      <c r="BF194" s="247">
        <f>IF(N194="snížená",J194,0)</f>
        <v>0</v>
      </c>
      <c r="BG194" s="247">
        <f>IF(N194="zákl. přenesená",J194,0)</f>
        <v>0</v>
      </c>
      <c r="BH194" s="247">
        <f>IF(N194="sníž. přenesená",J194,0)</f>
        <v>0</v>
      </c>
      <c r="BI194" s="247">
        <f>IF(N194="nulová",J194,0)</f>
        <v>0</v>
      </c>
      <c r="BJ194" s="24" t="s">
        <v>81</v>
      </c>
      <c r="BK194" s="247">
        <f>ROUND(I194*H194,2)</f>
        <v>0</v>
      </c>
      <c r="BL194" s="24" t="s">
        <v>207</v>
      </c>
      <c r="BM194" s="24" t="s">
        <v>336</v>
      </c>
    </row>
    <row r="195" s="12" customFormat="1">
      <c r="B195" s="248"/>
      <c r="C195" s="249"/>
      <c r="D195" s="250" t="s">
        <v>235</v>
      </c>
      <c r="E195" s="251" t="s">
        <v>21</v>
      </c>
      <c r="F195" s="252" t="s">
        <v>1150</v>
      </c>
      <c r="G195" s="249"/>
      <c r="H195" s="253">
        <v>1.875</v>
      </c>
      <c r="I195" s="254"/>
      <c r="J195" s="249"/>
      <c r="K195" s="249"/>
      <c r="L195" s="255"/>
      <c r="M195" s="256"/>
      <c r="N195" s="257"/>
      <c r="O195" s="257"/>
      <c r="P195" s="257"/>
      <c r="Q195" s="257"/>
      <c r="R195" s="257"/>
      <c r="S195" s="257"/>
      <c r="T195" s="258"/>
      <c r="AT195" s="259" t="s">
        <v>235</v>
      </c>
      <c r="AU195" s="259" t="s">
        <v>83</v>
      </c>
      <c r="AV195" s="12" t="s">
        <v>83</v>
      </c>
      <c r="AW195" s="12" t="s">
        <v>37</v>
      </c>
      <c r="AX195" s="12" t="s">
        <v>74</v>
      </c>
      <c r="AY195" s="259" t="s">
        <v>200</v>
      </c>
    </row>
    <row r="196" s="12" customFormat="1">
      <c r="B196" s="248"/>
      <c r="C196" s="249"/>
      <c r="D196" s="250" t="s">
        <v>235</v>
      </c>
      <c r="E196" s="251" t="s">
        <v>21</v>
      </c>
      <c r="F196" s="252" t="s">
        <v>1151</v>
      </c>
      <c r="G196" s="249"/>
      <c r="H196" s="253">
        <v>1.075</v>
      </c>
      <c r="I196" s="254"/>
      <c r="J196" s="249"/>
      <c r="K196" s="249"/>
      <c r="L196" s="255"/>
      <c r="M196" s="256"/>
      <c r="N196" s="257"/>
      <c r="O196" s="257"/>
      <c r="P196" s="257"/>
      <c r="Q196" s="257"/>
      <c r="R196" s="257"/>
      <c r="S196" s="257"/>
      <c r="T196" s="258"/>
      <c r="AT196" s="259" t="s">
        <v>235</v>
      </c>
      <c r="AU196" s="259" t="s">
        <v>83</v>
      </c>
      <c r="AV196" s="12" t="s">
        <v>83</v>
      </c>
      <c r="AW196" s="12" t="s">
        <v>37</v>
      </c>
      <c r="AX196" s="12" t="s">
        <v>74</v>
      </c>
      <c r="AY196" s="259" t="s">
        <v>200</v>
      </c>
    </row>
    <row r="197" s="12" customFormat="1">
      <c r="B197" s="248"/>
      <c r="C197" s="249"/>
      <c r="D197" s="250" t="s">
        <v>235</v>
      </c>
      <c r="E197" s="251" t="s">
        <v>21</v>
      </c>
      <c r="F197" s="252" t="s">
        <v>1152</v>
      </c>
      <c r="G197" s="249"/>
      <c r="H197" s="253">
        <v>1.3999999999999999</v>
      </c>
      <c r="I197" s="254"/>
      <c r="J197" s="249"/>
      <c r="K197" s="249"/>
      <c r="L197" s="255"/>
      <c r="M197" s="256"/>
      <c r="N197" s="257"/>
      <c r="O197" s="257"/>
      <c r="P197" s="257"/>
      <c r="Q197" s="257"/>
      <c r="R197" s="257"/>
      <c r="S197" s="257"/>
      <c r="T197" s="258"/>
      <c r="AT197" s="259" t="s">
        <v>235</v>
      </c>
      <c r="AU197" s="259" t="s">
        <v>83</v>
      </c>
      <c r="AV197" s="12" t="s">
        <v>83</v>
      </c>
      <c r="AW197" s="12" t="s">
        <v>37</v>
      </c>
      <c r="AX197" s="12" t="s">
        <v>74</v>
      </c>
      <c r="AY197" s="259" t="s">
        <v>200</v>
      </c>
    </row>
    <row r="198" s="12" customFormat="1">
      <c r="B198" s="248"/>
      <c r="C198" s="249"/>
      <c r="D198" s="250" t="s">
        <v>235</v>
      </c>
      <c r="E198" s="251" t="s">
        <v>21</v>
      </c>
      <c r="F198" s="252" t="s">
        <v>1153</v>
      </c>
      <c r="G198" s="249"/>
      <c r="H198" s="253">
        <v>1.0880000000000001</v>
      </c>
      <c r="I198" s="254"/>
      <c r="J198" s="249"/>
      <c r="K198" s="249"/>
      <c r="L198" s="255"/>
      <c r="M198" s="256"/>
      <c r="N198" s="257"/>
      <c r="O198" s="257"/>
      <c r="P198" s="257"/>
      <c r="Q198" s="257"/>
      <c r="R198" s="257"/>
      <c r="S198" s="257"/>
      <c r="T198" s="258"/>
      <c r="AT198" s="259" t="s">
        <v>235</v>
      </c>
      <c r="AU198" s="259" t="s">
        <v>83</v>
      </c>
      <c r="AV198" s="12" t="s">
        <v>83</v>
      </c>
      <c r="AW198" s="12" t="s">
        <v>37</v>
      </c>
      <c r="AX198" s="12" t="s">
        <v>74</v>
      </c>
      <c r="AY198" s="259" t="s">
        <v>200</v>
      </c>
    </row>
    <row r="199" s="13" customFormat="1">
      <c r="B199" s="260"/>
      <c r="C199" s="261"/>
      <c r="D199" s="250" t="s">
        <v>235</v>
      </c>
      <c r="E199" s="262" t="s">
        <v>21</v>
      </c>
      <c r="F199" s="263" t="s">
        <v>255</v>
      </c>
      <c r="G199" s="261"/>
      <c r="H199" s="264">
        <v>5.4379999999999997</v>
      </c>
      <c r="I199" s="265"/>
      <c r="J199" s="261"/>
      <c r="K199" s="261"/>
      <c r="L199" s="266"/>
      <c r="M199" s="267"/>
      <c r="N199" s="268"/>
      <c r="O199" s="268"/>
      <c r="P199" s="268"/>
      <c r="Q199" s="268"/>
      <c r="R199" s="268"/>
      <c r="S199" s="268"/>
      <c r="T199" s="269"/>
      <c r="AT199" s="270" t="s">
        <v>235</v>
      </c>
      <c r="AU199" s="270" t="s">
        <v>83</v>
      </c>
      <c r="AV199" s="13" t="s">
        <v>207</v>
      </c>
      <c r="AW199" s="13" t="s">
        <v>37</v>
      </c>
      <c r="AX199" s="13" t="s">
        <v>81</v>
      </c>
      <c r="AY199" s="270" t="s">
        <v>200</v>
      </c>
    </row>
    <row r="200" s="1" customFormat="1" ht="16.5" customHeight="1">
      <c r="B200" s="46"/>
      <c r="C200" s="236" t="s">
        <v>281</v>
      </c>
      <c r="D200" s="236" t="s">
        <v>202</v>
      </c>
      <c r="E200" s="237" t="s">
        <v>1154</v>
      </c>
      <c r="F200" s="238" t="s">
        <v>1155</v>
      </c>
      <c r="G200" s="239" t="s">
        <v>205</v>
      </c>
      <c r="H200" s="240">
        <v>5.4379999999999997</v>
      </c>
      <c r="I200" s="241"/>
      <c r="J200" s="242">
        <f>ROUND(I200*H200,2)</f>
        <v>0</v>
      </c>
      <c r="K200" s="238" t="s">
        <v>1065</v>
      </c>
      <c r="L200" s="72"/>
      <c r="M200" s="243" t="s">
        <v>21</v>
      </c>
      <c r="N200" s="244" t="s">
        <v>45</v>
      </c>
      <c r="O200" s="47"/>
      <c r="P200" s="245">
        <f>O200*H200</f>
        <v>0</v>
      </c>
      <c r="Q200" s="245">
        <v>0</v>
      </c>
      <c r="R200" s="245">
        <f>Q200*H200</f>
        <v>0</v>
      </c>
      <c r="S200" s="245">
        <v>0</v>
      </c>
      <c r="T200" s="246">
        <f>S200*H200</f>
        <v>0</v>
      </c>
      <c r="AR200" s="24" t="s">
        <v>207</v>
      </c>
      <c r="AT200" s="24" t="s">
        <v>202</v>
      </c>
      <c r="AU200" s="24" t="s">
        <v>83</v>
      </c>
      <c r="AY200" s="24" t="s">
        <v>200</v>
      </c>
      <c r="BE200" s="247">
        <f>IF(N200="základní",J200,0)</f>
        <v>0</v>
      </c>
      <c r="BF200" s="247">
        <f>IF(N200="snížená",J200,0)</f>
        <v>0</v>
      </c>
      <c r="BG200" s="247">
        <f>IF(N200="zákl. přenesená",J200,0)</f>
        <v>0</v>
      </c>
      <c r="BH200" s="247">
        <f>IF(N200="sníž. přenesená",J200,0)</f>
        <v>0</v>
      </c>
      <c r="BI200" s="247">
        <f>IF(N200="nulová",J200,0)</f>
        <v>0</v>
      </c>
      <c r="BJ200" s="24" t="s">
        <v>81</v>
      </c>
      <c r="BK200" s="247">
        <f>ROUND(I200*H200,2)</f>
        <v>0</v>
      </c>
      <c r="BL200" s="24" t="s">
        <v>207</v>
      </c>
      <c r="BM200" s="24" t="s">
        <v>338</v>
      </c>
    </row>
    <row r="201" s="1" customFormat="1" ht="16.5" customHeight="1">
      <c r="B201" s="46"/>
      <c r="C201" s="236" t="s">
        <v>340</v>
      </c>
      <c r="D201" s="236" t="s">
        <v>202</v>
      </c>
      <c r="E201" s="237" t="s">
        <v>1156</v>
      </c>
      <c r="F201" s="238" t="s">
        <v>1157</v>
      </c>
      <c r="G201" s="239" t="s">
        <v>274</v>
      </c>
      <c r="H201" s="240">
        <v>0.012999999999999999</v>
      </c>
      <c r="I201" s="241"/>
      <c r="J201" s="242">
        <f>ROUND(I201*H201,2)</f>
        <v>0</v>
      </c>
      <c r="K201" s="238" t="s">
        <v>1065</v>
      </c>
      <c r="L201" s="72"/>
      <c r="M201" s="243" t="s">
        <v>21</v>
      </c>
      <c r="N201" s="244" t="s">
        <v>45</v>
      </c>
      <c r="O201" s="47"/>
      <c r="P201" s="245">
        <f>O201*H201</f>
        <v>0</v>
      </c>
      <c r="Q201" s="245">
        <v>0</v>
      </c>
      <c r="R201" s="245">
        <f>Q201*H201</f>
        <v>0</v>
      </c>
      <c r="S201" s="245">
        <v>0</v>
      </c>
      <c r="T201" s="246">
        <f>S201*H201</f>
        <v>0</v>
      </c>
      <c r="AR201" s="24" t="s">
        <v>207</v>
      </c>
      <c r="AT201" s="24" t="s">
        <v>202</v>
      </c>
      <c r="AU201" s="24" t="s">
        <v>83</v>
      </c>
      <c r="AY201" s="24" t="s">
        <v>200</v>
      </c>
      <c r="BE201" s="247">
        <f>IF(N201="základní",J201,0)</f>
        <v>0</v>
      </c>
      <c r="BF201" s="247">
        <f>IF(N201="snížená",J201,0)</f>
        <v>0</v>
      </c>
      <c r="BG201" s="247">
        <f>IF(N201="zákl. přenesená",J201,0)</f>
        <v>0</v>
      </c>
      <c r="BH201" s="247">
        <f>IF(N201="sníž. přenesená",J201,0)</f>
        <v>0</v>
      </c>
      <c r="BI201" s="247">
        <f>IF(N201="nulová",J201,0)</f>
        <v>0</v>
      </c>
      <c r="BJ201" s="24" t="s">
        <v>81</v>
      </c>
      <c r="BK201" s="247">
        <f>ROUND(I201*H201,2)</f>
        <v>0</v>
      </c>
      <c r="BL201" s="24" t="s">
        <v>207</v>
      </c>
      <c r="BM201" s="24" t="s">
        <v>339</v>
      </c>
    </row>
    <row r="202" s="12" customFormat="1">
      <c r="B202" s="248"/>
      <c r="C202" s="249"/>
      <c r="D202" s="250" t="s">
        <v>235</v>
      </c>
      <c r="E202" s="251" t="s">
        <v>21</v>
      </c>
      <c r="F202" s="252" t="s">
        <v>1158</v>
      </c>
      <c r="G202" s="249"/>
      <c r="H202" s="253">
        <v>0.012999999999999999</v>
      </c>
      <c r="I202" s="254"/>
      <c r="J202" s="249"/>
      <c r="K202" s="249"/>
      <c r="L202" s="255"/>
      <c r="M202" s="256"/>
      <c r="N202" s="257"/>
      <c r="O202" s="257"/>
      <c r="P202" s="257"/>
      <c r="Q202" s="257"/>
      <c r="R202" s="257"/>
      <c r="S202" s="257"/>
      <c r="T202" s="258"/>
      <c r="AT202" s="259" t="s">
        <v>235</v>
      </c>
      <c r="AU202" s="259" t="s">
        <v>83</v>
      </c>
      <c r="AV202" s="12" t="s">
        <v>83</v>
      </c>
      <c r="AW202" s="12" t="s">
        <v>37</v>
      </c>
      <c r="AX202" s="12" t="s">
        <v>74</v>
      </c>
      <c r="AY202" s="259" t="s">
        <v>200</v>
      </c>
    </row>
    <row r="203" s="13" customFormat="1">
      <c r="B203" s="260"/>
      <c r="C203" s="261"/>
      <c r="D203" s="250" t="s">
        <v>235</v>
      </c>
      <c r="E203" s="262" t="s">
        <v>21</v>
      </c>
      <c r="F203" s="263" t="s">
        <v>255</v>
      </c>
      <c r="G203" s="261"/>
      <c r="H203" s="264">
        <v>0.012999999999999999</v>
      </c>
      <c r="I203" s="265"/>
      <c r="J203" s="261"/>
      <c r="K203" s="261"/>
      <c r="L203" s="266"/>
      <c r="M203" s="267"/>
      <c r="N203" s="268"/>
      <c r="O203" s="268"/>
      <c r="P203" s="268"/>
      <c r="Q203" s="268"/>
      <c r="R203" s="268"/>
      <c r="S203" s="268"/>
      <c r="T203" s="269"/>
      <c r="AT203" s="270" t="s">
        <v>235</v>
      </c>
      <c r="AU203" s="270" t="s">
        <v>83</v>
      </c>
      <c r="AV203" s="13" t="s">
        <v>207</v>
      </c>
      <c r="AW203" s="13" t="s">
        <v>37</v>
      </c>
      <c r="AX203" s="13" t="s">
        <v>81</v>
      </c>
      <c r="AY203" s="270" t="s">
        <v>200</v>
      </c>
    </row>
    <row r="204" s="1" customFormat="1" ht="16.5" customHeight="1">
      <c r="B204" s="46"/>
      <c r="C204" s="236" t="s">
        <v>285</v>
      </c>
      <c r="D204" s="236" t="s">
        <v>202</v>
      </c>
      <c r="E204" s="237" t="s">
        <v>1159</v>
      </c>
      <c r="F204" s="238" t="s">
        <v>1160</v>
      </c>
      <c r="G204" s="239" t="s">
        <v>274</v>
      </c>
      <c r="H204" s="240">
        <v>0.045999999999999999</v>
      </c>
      <c r="I204" s="241"/>
      <c r="J204" s="242">
        <f>ROUND(I204*H204,2)</f>
        <v>0</v>
      </c>
      <c r="K204" s="238" t="s">
        <v>1065</v>
      </c>
      <c r="L204" s="72"/>
      <c r="M204" s="243" t="s">
        <v>21</v>
      </c>
      <c r="N204" s="244" t="s">
        <v>45</v>
      </c>
      <c r="O204" s="47"/>
      <c r="P204" s="245">
        <f>O204*H204</f>
        <v>0</v>
      </c>
      <c r="Q204" s="245">
        <v>0</v>
      </c>
      <c r="R204" s="245">
        <f>Q204*H204</f>
        <v>0</v>
      </c>
      <c r="S204" s="245">
        <v>0</v>
      </c>
      <c r="T204" s="246">
        <f>S204*H204</f>
        <v>0</v>
      </c>
      <c r="AR204" s="24" t="s">
        <v>207</v>
      </c>
      <c r="AT204" s="24" t="s">
        <v>202</v>
      </c>
      <c r="AU204" s="24" t="s">
        <v>83</v>
      </c>
      <c r="AY204" s="24" t="s">
        <v>200</v>
      </c>
      <c r="BE204" s="247">
        <f>IF(N204="základní",J204,0)</f>
        <v>0</v>
      </c>
      <c r="BF204" s="247">
        <f>IF(N204="snížená",J204,0)</f>
        <v>0</v>
      </c>
      <c r="BG204" s="247">
        <f>IF(N204="zákl. přenesená",J204,0)</f>
        <v>0</v>
      </c>
      <c r="BH204" s="247">
        <f>IF(N204="sníž. přenesená",J204,0)</f>
        <v>0</v>
      </c>
      <c r="BI204" s="247">
        <f>IF(N204="nulová",J204,0)</f>
        <v>0</v>
      </c>
      <c r="BJ204" s="24" t="s">
        <v>81</v>
      </c>
      <c r="BK204" s="247">
        <f>ROUND(I204*H204,2)</f>
        <v>0</v>
      </c>
      <c r="BL204" s="24" t="s">
        <v>207</v>
      </c>
      <c r="BM204" s="24" t="s">
        <v>341</v>
      </c>
    </row>
    <row r="205" s="12" customFormat="1">
      <c r="B205" s="248"/>
      <c r="C205" s="249"/>
      <c r="D205" s="250" t="s">
        <v>235</v>
      </c>
      <c r="E205" s="251" t="s">
        <v>21</v>
      </c>
      <c r="F205" s="252" t="s">
        <v>1161</v>
      </c>
      <c r="G205" s="249"/>
      <c r="H205" s="253">
        <v>0.045999999999999999</v>
      </c>
      <c r="I205" s="254"/>
      <c r="J205" s="249"/>
      <c r="K205" s="249"/>
      <c r="L205" s="255"/>
      <c r="M205" s="256"/>
      <c r="N205" s="257"/>
      <c r="O205" s="257"/>
      <c r="P205" s="257"/>
      <c r="Q205" s="257"/>
      <c r="R205" s="257"/>
      <c r="S205" s="257"/>
      <c r="T205" s="258"/>
      <c r="AT205" s="259" t="s">
        <v>235</v>
      </c>
      <c r="AU205" s="259" t="s">
        <v>83</v>
      </c>
      <c r="AV205" s="12" t="s">
        <v>83</v>
      </c>
      <c r="AW205" s="12" t="s">
        <v>37</v>
      </c>
      <c r="AX205" s="12" t="s">
        <v>74</v>
      </c>
      <c r="AY205" s="259" t="s">
        <v>200</v>
      </c>
    </row>
    <row r="206" s="13" customFormat="1">
      <c r="B206" s="260"/>
      <c r="C206" s="261"/>
      <c r="D206" s="250" t="s">
        <v>235</v>
      </c>
      <c r="E206" s="262" t="s">
        <v>21</v>
      </c>
      <c r="F206" s="263" t="s">
        <v>255</v>
      </c>
      <c r="G206" s="261"/>
      <c r="H206" s="264">
        <v>0.045999999999999999</v>
      </c>
      <c r="I206" s="265"/>
      <c r="J206" s="261"/>
      <c r="K206" s="261"/>
      <c r="L206" s="266"/>
      <c r="M206" s="267"/>
      <c r="N206" s="268"/>
      <c r="O206" s="268"/>
      <c r="P206" s="268"/>
      <c r="Q206" s="268"/>
      <c r="R206" s="268"/>
      <c r="S206" s="268"/>
      <c r="T206" s="269"/>
      <c r="AT206" s="270" t="s">
        <v>235</v>
      </c>
      <c r="AU206" s="270" t="s">
        <v>83</v>
      </c>
      <c r="AV206" s="13" t="s">
        <v>207</v>
      </c>
      <c r="AW206" s="13" t="s">
        <v>37</v>
      </c>
      <c r="AX206" s="13" t="s">
        <v>81</v>
      </c>
      <c r="AY206" s="270" t="s">
        <v>200</v>
      </c>
    </row>
    <row r="207" s="11" customFormat="1" ht="29.88" customHeight="1">
      <c r="B207" s="220"/>
      <c r="C207" s="221"/>
      <c r="D207" s="222" t="s">
        <v>73</v>
      </c>
      <c r="E207" s="234" t="s">
        <v>217</v>
      </c>
      <c r="F207" s="234" t="s">
        <v>1162</v>
      </c>
      <c r="G207" s="221"/>
      <c r="H207" s="221"/>
      <c r="I207" s="224"/>
      <c r="J207" s="235">
        <f>BK207</f>
        <v>0</v>
      </c>
      <c r="K207" s="221"/>
      <c r="L207" s="226"/>
      <c r="M207" s="227"/>
      <c r="N207" s="228"/>
      <c r="O207" s="228"/>
      <c r="P207" s="229">
        <f>SUM(P208:P222)</f>
        <v>0</v>
      </c>
      <c r="Q207" s="228"/>
      <c r="R207" s="229">
        <f>SUM(R208:R222)</f>
        <v>0</v>
      </c>
      <c r="S207" s="228"/>
      <c r="T207" s="230">
        <f>SUM(T208:T222)</f>
        <v>0</v>
      </c>
      <c r="AR207" s="231" t="s">
        <v>81</v>
      </c>
      <c r="AT207" s="232" t="s">
        <v>73</v>
      </c>
      <c r="AU207" s="232" t="s">
        <v>81</v>
      </c>
      <c r="AY207" s="231" t="s">
        <v>200</v>
      </c>
      <c r="BK207" s="233">
        <f>SUM(BK208:BK222)</f>
        <v>0</v>
      </c>
    </row>
    <row r="208" s="1" customFormat="1" ht="16.5" customHeight="1">
      <c r="B208" s="46"/>
      <c r="C208" s="236" t="s">
        <v>348</v>
      </c>
      <c r="D208" s="236" t="s">
        <v>202</v>
      </c>
      <c r="E208" s="237" t="s">
        <v>1163</v>
      </c>
      <c r="F208" s="238" t="s">
        <v>1164</v>
      </c>
      <c r="G208" s="239" t="s">
        <v>205</v>
      </c>
      <c r="H208" s="240">
        <v>6.5250000000000004</v>
      </c>
      <c r="I208" s="241"/>
      <c r="J208" s="242">
        <f>ROUND(I208*H208,2)</f>
        <v>0</v>
      </c>
      <c r="K208" s="238" t="s">
        <v>1065</v>
      </c>
      <c r="L208" s="72"/>
      <c r="M208" s="243" t="s">
        <v>21</v>
      </c>
      <c r="N208" s="244" t="s">
        <v>45</v>
      </c>
      <c r="O208" s="47"/>
      <c r="P208" s="245">
        <f>O208*H208</f>
        <v>0</v>
      </c>
      <c r="Q208" s="245">
        <v>0</v>
      </c>
      <c r="R208" s="245">
        <f>Q208*H208</f>
        <v>0</v>
      </c>
      <c r="S208" s="245">
        <v>0</v>
      </c>
      <c r="T208" s="246">
        <f>S208*H208</f>
        <v>0</v>
      </c>
      <c r="AR208" s="24" t="s">
        <v>207</v>
      </c>
      <c r="AT208" s="24" t="s">
        <v>202</v>
      </c>
      <c r="AU208" s="24" t="s">
        <v>83</v>
      </c>
      <c r="AY208" s="24" t="s">
        <v>200</v>
      </c>
      <c r="BE208" s="247">
        <f>IF(N208="základní",J208,0)</f>
        <v>0</v>
      </c>
      <c r="BF208" s="247">
        <f>IF(N208="snížená",J208,0)</f>
        <v>0</v>
      </c>
      <c r="BG208" s="247">
        <f>IF(N208="zákl. přenesená",J208,0)</f>
        <v>0</v>
      </c>
      <c r="BH208" s="247">
        <f>IF(N208="sníž. přenesená",J208,0)</f>
        <v>0</v>
      </c>
      <c r="BI208" s="247">
        <f>IF(N208="nulová",J208,0)</f>
        <v>0</v>
      </c>
      <c r="BJ208" s="24" t="s">
        <v>81</v>
      </c>
      <c r="BK208" s="247">
        <f>ROUND(I208*H208,2)</f>
        <v>0</v>
      </c>
      <c r="BL208" s="24" t="s">
        <v>207</v>
      </c>
      <c r="BM208" s="24" t="s">
        <v>346</v>
      </c>
    </row>
    <row r="209" s="1" customFormat="1" ht="25.5" customHeight="1">
      <c r="B209" s="46"/>
      <c r="C209" s="236" t="s">
        <v>289</v>
      </c>
      <c r="D209" s="236" t="s">
        <v>202</v>
      </c>
      <c r="E209" s="237" t="s">
        <v>1165</v>
      </c>
      <c r="F209" s="238" t="s">
        <v>1166</v>
      </c>
      <c r="G209" s="239" t="s">
        <v>205</v>
      </c>
      <c r="H209" s="240">
        <v>6.5250000000000004</v>
      </c>
      <c r="I209" s="241"/>
      <c r="J209" s="242">
        <f>ROUND(I209*H209,2)</f>
        <v>0</v>
      </c>
      <c r="K209" s="238" t="s">
        <v>1065</v>
      </c>
      <c r="L209" s="72"/>
      <c r="M209" s="243" t="s">
        <v>21</v>
      </c>
      <c r="N209" s="244" t="s">
        <v>45</v>
      </c>
      <c r="O209" s="47"/>
      <c r="P209" s="245">
        <f>O209*H209</f>
        <v>0</v>
      </c>
      <c r="Q209" s="245">
        <v>0</v>
      </c>
      <c r="R209" s="245">
        <f>Q209*H209</f>
        <v>0</v>
      </c>
      <c r="S209" s="245">
        <v>0</v>
      </c>
      <c r="T209" s="246">
        <f>S209*H209</f>
        <v>0</v>
      </c>
      <c r="AR209" s="24" t="s">
        <v>207</v>
      </c>
      <c r="AT209" s="24" t="s">
        <v>202</v>
      </c>
      <c r="AU209" s="24" t="s">
        <v>83</v>
      </c>
      <c r="AY209" s="24" t="s">
        <v>200</v>
      </c>
      <c r="BE209" s="247">
        <f>IF(N209="základní",J209,0)</f>
        <v>0</v>
      </c>
      <c r="BF209" s="247">
        <f>IF(N209="snížená",J209,0)</f>
        <v>0</v>
      </c>
      <c r="BG209" s="247">
        <f>IF(N209="zákl. přenesená",J209,0)</f>
        <v>0</v>
      </c>
      <c r="BH209" s="247">
        <f>IF(N209="sníž. přenesená",J209,0)</f>
        <v>0</v>
      </c>
      <c r="BI209" s="247">
        <f>IF(N209="nulová",J209,0)</f>
        <v>0</v>
      </c>
      <c r="BJ209" s="24" t="s">
        <v>81</v>
      </c>
      <c r="BK209" s="247">
        <f>ROUND(I209*H209,2)</f>
        <v>0</v>
      </c>
      <c r="BL209" s="24" t="s">
        <v>207</v>
      </c>
      <c r="BM209" s="24" t="s">
        <v>351</v>
      </c>
    </row>
    <row r="210" s="12" customFormat="1">
      <c r="B210" s="248"/>
      <c r="C210" s="249"/>
      <c r="D210" s="250" t="s">
        <v>235</v>
      </c>
      <c r="E210" s="251" t="s">
        <v>21</v>
      </c>
      <c r="F210" s="252" t="s">
        <v>1167</v>
      </c>
      <c r="G210" s="249"/>
      <c r="H210" s="253">
        <v>6.5250000000000004</v>
      </c>
      <c r="I210" s="254"/>
      <c r="J210" s="249"/>
      <c r="K210" s="249"/>
      <c r="L210" s="255"/>
      <c r="M210" s="256"/>
      <c r="N210" s="257"/>
      <c r="O210" s="257"/>
      <c r="P210" s="257"/>
      <c r="Q210" s="257"/>
      <c r="R210" s="257"/>
      <c r="S210" s="257"/>
      <c r="T210" s="258"/>
      <c r="AT210" s="259" t="s">
        <v>235</v>
      </c>
      <c r="AU210" s="259" t="s">
        <v>83</v>
      </c>
      <c r="AV210" s="12" t="s">
        <v>83</v>
      </c>
      <c r="AW210" s="12" t="s">
        <v>37</v>
      </c>
      <c r="AX210" s="12" t="s">
        <v>74</v>
      </c>
      <c r="AY210" s="259" t="s">
        <v>200</v>
      </c>
    </row>
    <row r="211" s="13" customFormat="1">
      <c r="B211" s="260"/>
      <c r="C211" s="261"/>
      <c r="D211" s="250" t="s">
        <v>235</v>
      </c>
      <c r="E211" s="262" t="s">
        <v>21</v>
      </c>
      <c r="F211" s="263" t="s">
        <v>255</v>
      </c>
      <c r="G211" s="261"/>
      <c r="H211" s="264">
        <v>6.5250000000000004</v>
      </c>
      <c r="I211" s="265"/>
      <c r="J211" s="261"/>
      <c r="K211" s="261"/>
      <c r="L211" s="266"/>
      <c r="M211" s="267"/>
      <c r="N211" s="268"/>
      <c r="O211" s="268"/>
      <c r="P211" s="268"/>
      <c r="Q211" s="268"/>
      <c r="R211" s="268"/>
      <c r="S211" s="268"/>
      <c r="T211" s="269"/>
      <c r="AT211" s="270" t="s">
        <v>235</v>
      </c>
      <c r="AU211" s="270" t="s">
        <v>83</v>
      </c>
      <c r="AV211" s="13" t="s">
        <v>207</v>
      </c>
      <c r="AW211" s="13" t="s">
        <v>37</v>
      </c>
      <c r="AX211" s="13" t="s">
        <v>81</v>
      </c>
      <c r="AY211" s="270" t="s">
        <v>200</v>
      </c>
    </row>
    <row r="212" s="1" customFormat="1" ht="16.5" customHeight="1">
      <c r="B212" s="46"/>
      <c r="C212" s="271" t="s">
        <v>354</v>
      </c>
      <c r="D212" s="271" t="s">
        <v>260</v>
      </c>
      <c r="E212" s="272" t="s">
        <v>1168</v>
      </c>
      <c r="F212" s="273" t="s">
        <v>1169</v>
      </c>
      <c r="G212" s="274" t="s">
        <v>205</v>
      </c>
      <c r="H212" s="275">
        <v>6.5250000000000004</v>
      </c>
      <c r="I212" s="276"/>
      <c r="J212" s="277">
        <f>ROUND(I212*H212,2)</f>
        <v>0</v>
      </c>
      <c r="K212" s="273" t="s">
        <v>1065</v>
      </c>
      <c r="L212" s="278"/>
      <c r="M212" s="279" t="s">
        <v>21</v>
      </c>
      <c r="N212" s="280" t="s">
        <v>45</v>
      </c>
      <c r="O212" s="47"/>
      <c r="P212" s="245">
        <f>O212*H212</f>
        <v>0</v>
      </c>
      <c r="Q212" s="245">
        <v>0</v>
      </c>
      <c r="R212" s="245">
        <f>Q212*H212</f>
        <v>0</v>
      </c>
      <c r="S212" s="245">
        <v>0</v>
      </c>
      <c r="T212" s="246">
        <f>S212*H212</f>
        <v>0</v>
      </c>
      <c r="AR212" s="24" t="s">
        <v>216</v>
      </c>
      <c r="AT212" s="24" t="s">
        <v>260</v>
      </c>
      <c r="AU212" s="24" t="s">
        <v>83</v>
      </c>
      <c r="AY212" s="24" t="s">
        <v>200</v>
      </c>
      <c r="BE212" s="247">
        <f>IF(N212="základní",J212,0)</f>
        <v>0</v>
      </c>
      <c r="BF212" s="247">
        <f>IF(N212="snížená",J212,0)</f>
        <v>0</v>
      </c>
      <c r="BG212" s="247">
        <f>IF(N212="zákl. přenesená",J212,0)</f>
        <v>0</v>
      </c>
      <c r="BH212" s="247">
        <f>IF(N212="sníž. přenesená",J212,0)</f>
        <v>0</v>
      </c>
      <c r="BI212" s="247">
        <f>IF(N212="nulová",J212,0)</f>
        <v>0</v>
      </c>
      <c r="BJ212" s="24" t="s">
        <v>81</v>
      </c>
      <c r="BK212" s="247">
        <f>ROUND(I212*H212,2)</f>
        <v>0</v>
      </c>
      <c r="BL212" s="24" t="s">
        <v>207</v>
      </c>
      <c r="BM212" s="24" t="s">
        <v>353</v>
      </c>
    </row>
    <row r="213" s="1" customFormat="1" ht="25.5" customHeight="1">
      <c r="B213" s="46"/>
      <c r="C213" s="236" t="s">
        <v>292</v>
      </c>
      <c r="D213" s="236" t="s">
        <v>202</v>
      </c>
      <c r="E213" s="237" t="s">
        <v>1170</v>
      </c>
      <c r="F213" s="238" t="s">
        <v>1171</v>
      </c>
      <c r="G213" s="239" t="s">
        <v>205</v>
      </c>
      <c r="H213" s="240">
        <v>6.5250000000000004</v>
      </c>
      <c r="I213" s="241"/>
      <c r="J213" s="242">
        <f>ROUND(I213*H213,2)</f>
        <v>0</v>
      </c>
      <c r="K213" s="238" t="s">
        <v>1065</v>
      </c>
      <c r="L213" s="72"/>
      <c r="M213" s="243" t="s">
        <v>21</v>
      </c>
      <c r="N213" s="244" t="s">
        <v>45</v>
      </c>
      <c r="O213" s="47"/>
      <c r="P213" s="245">
        <f>O213*H213</f>
        <v>0</v>
      </c>
      <c r="Q213" s="245">
        <v>0</v>
      </c>
      <c r="R213" s="245">
        <f>Q213*H213</f>
        <v>0</v>
      </c>
      <c r="S213" s="245">
        <v>0</v>
      </c>
      <c r="T213" s="246">
        <f>S213*H213</f>
        <v>0</v>
      </c>
      <c r="AR213" s="24" t="s">
        <v>207</v>
      </c>
      <c r="AT213" s="24" t="s">
        <v>202</v>
      </c>
      <c r="AU213" s="24" t="s">
        <v>83</v>
      </c>
      <c r="AY213" s="24" t="s">
        <v>200</v>
      </c>
      <c r="BE213" s="247">
        <f>IF(N213="základní",J213,0)</f>
        <v>0</v>
      </c>
      <c r="BF213" s="247">
        <f>IF(N213="snížená",J213,0)</f>
        <v>0</v>
      </c>
      <c r="BG213" s="247">
        <f>IF(N213="zákl. přenesená",J213,0)</f>
        <v>0</v>
      </c>
      <c r="BH213" s="247">
        <f>IF(N213="sníž. přenesená",J213,0)</f>
        <v>0</v>
      </c>
      <c r="BI213" s="247">
        <f>IF(N213="nulová",J213,0)</f>
        <v>0</v>
      </c>
      <c r="BJ213" s="24" t="s">
        <v>81</v>
      </c>
      <c r="BK213" s="247">
        <f>ROUND(I213*H213,2)</f>
        <v>0</v>
      </c>
      <c r="BL213" s="24" t="s">
        <v>207</v>
      </c>
      <c r="BM213" s="24" t="s">
        <v>355</v>
      </c>
    </row>
    <row r="214" s="1" customFormat="1" ht="25.5" customHeight="1">
      <c r="B214" s="46"/>
      <c r="C214" s="236" t="s">
        <v>245</v>
      </c>
      <c r="D214" s="236" t="s">
        <v>202</v>
      </c>
      <c r="E214" s="237" t="s">
        <v>1172</v>
      </c>
      <c r="F214" s="238" t="s">
        <v>1173</v>
      </c>
      <c r="G214" s="239" t="s">
        <v>205</v>
      </c>
      <c r="H214" s="240">
        <v>65.25</v>
      </c>
      <c r="I214" s="241"/>
      <c r="J214" s="242">
        <f>ROUND(I214*H214,2)</f>
        <v>0</v>
      </c>
      <c r="K214" s="238" t="s">
        <v>1065</v>
      </c>
      <c r="L214" s="72"/>
      <c r="M214" s="243" t="s">
        <v>21</v>
      </c>
      <c r="N214" s="244" t="s">
        <v>45</v>
      </c>
      <c r="O214" s="47"/>
      <c r="P214" s="245">
        <f>O214*H214</f>
        <v>0</v>
      </c>
      <c r="Q214" s="245">
        <v>0</v>
      </c>
      <c r="R214" s="245">
        <f>Q214*H214</f>
        <v>0</v>
      </c>
      <c r="S214" s="245">
        <v>0</v>
      </c>
      <c r="T214" s="246">
        <f>S214*H214</f>
        <v>0</v>
      </c>
      <c r="AR214" s="24" t="s">
        <v>207</v>
      </c>
      <c r="AT214" s="24" t="s">
        <v>202</v>
      </c>
      <c r="AU214" s="24" t="s">
        <v>83</v>
      </c>
      <c r="AY214" s="24" t="s">
        <v>200</v>
      </c>
      <c r="BE214" s="247">
        <f>IF(N214="základní",J214,0)</f>
        <v>0</v>
      </c>
      <c r="BF214" s="247">
        <f>IF(N214="snížená",J214,0)</f>
        <v>0</v>
      </c>
      <c r="BG214" s="247">
        <f>IF(N214="zákl. přenesená",J214,0)</f>
        <v>0</v>
      </c>
      <c r="BH214" s="247">
        <f>IF(N214="sníž. přenesená",J214,0)</f>
        <v>0</v>
      </c>
      <c r="BI214" s="247">
        <f>IF(N214="nulová",J214,0)</f>
        <v>0</v>
      </c>
      <c r="BJ214" s="24" t="s">
        <v>81</v>
      </c>
      <c r="BK214" s="247">
        <f>ROUND(I214*H214,2)</f>
        <v>0</v>
      </c>
      <c r="BL214" s="24" t="s">
        <v>207</v>
      </c>
      <c r="BM214" s="24" t="s">
        <v>356</v>
      </c>
    </row>
    <row r="215" s="12" customFormat="1">
      <c r="B215" s="248"/>
      <c r="C215" s="249"/>
      <c r="D215" s="250" t="s">
        <v>235</v>
      </c>
      <c r="E215" s="251" t="s">
        <v>21</v>
      </c>
      <c r="F215" s="252" t="s">
        <v>1174</v>
      </c>
      <c r="G215" s="249"/>
      <c r="H215" s="253">
        <v>65.25</v>
      </c>
      <c r="I215" s="254"/>
      <c r="J215" s="249"/>
      <c r="K215" s="249"/>
      <c r="L215" s="255"/>
      <c r="M215" s="256"/>
      <c r="N215" s="257"/>
      <c r="O215" s="257"/>
      <c r="P215" s="257"/>
      <c r="Q215" s="257"/>
      <c r="R215" s="257"/>
      <c r="S215" s="257"/>
      <c r="T215" s="258"/>
      <c r="AT215" s="259" t="s">
        <v>235</v>
      </c>
      <c r="AU215" s="259" t="s">
        <v>83</v>
      </c>
      <c r="AV215" s="12" t="s">
        <v>83</v>
      </c>
      <c r="AW215" s="12" t="s">
        <v>37</v>
      </c>
      <c r="AX215" s="12" t="s">
        <v>74</v>
      </c>
      <c r="AY215" s="259" t="s">
        <v>200</v>
      </c>
    </row>
    <row r="216" s="13" customFormat="1">
      <c r="B216" s="260"/>
      <c r="C216" s="261"/>
      <c r="D216" s="250" t="s">
        <v>235</v>
      </c>
      <c r="E216" s="262" t="s">
        <v>21</v>
      </c>
      <c r="F216" s="263" t="s">
        <v>255</v>
      </c>
      <c r="G216" s="261"/>
      <c r="H216" s="264">
        <v>65.25</v>
      </c>
      <c r="I216" s="265"/>
      <c r="J216" s="261"/>
      <c r="K216" s="261"/>
      <c r="L216" s="266"/>
      <c r="M216" s="267"/>
      <c r="N216" s="268"/>
      <c r="O216" s="268"/>
      <c r="P216" s="268"/>
      <c r="Q216" s="268"/>
      <c r="R216" s="268"/>
      <c r="S216" s="268"/>
      <c r="T216" s="269"/>
      <c r="AT216" s="270" t="s">
        <v>235</v>
      </c>
      <c r="AU216" s="270" t="s">
        <v>83</v>
      </c>
      <c r="AV216" s="13" t="s">
        <v>207</v>
      </c>
      <c r="AW216" s="13" t="s">
        <v>37</v>
      </c>
      <c r="AX216" s="13" t="s">
        <v>81</v>
      </c>
      <c r="AY216" s="270" t="s">
        <v>200</v>
      </c>
    </row>
    <row r="217" s="1" customFormat="1" ht="25.5" customHeight="1">
      <c r="B217" s="46"/>
      <c r="C217" s="236" t="s">
        <v>293</v>
      </c>
      <c r="D217" s="236" t="s">
        <v>202</v>
      </c>
      <c r="E217" s="237" t="s">
        <v>454</v>
      </c>
      <c r="F217" s="238" t="s">
        <v>1175</v>
      </c>
      <c r="G217" s="239" t="s">
        <v>249</v>
      </c>
      <c r="H217" s="240">
        <v>11.699999999999999</v>
      </c>
      <c r="I217" s="241"/>
      <c r="J217" s="242">
        <f>ROUND(I217*H217,2)</f>
        <v>0</v>
      </c>
      <c r="K217" s="238" t="s">
        <v>1065</v>
      </c>
      <c r="L217" s="72"/>
      <c r="M217" s="243" t="s">
        <v>21</v>
      </c>
      <c r="N217" s="244" t="s">
        <v>45</v>
      </c>
      <c r="O217" s="47"/>
      <c r="P217" s="245">
        <f>O217*H217</f>
        <v>0</v>
      </c>
      <c r="Q217" s="245">
        <v>0</v>
      </c>
      <c r="R217" s="245">
        <f>Q217*H217</f>
        <v>0</v>
      </c>
      <c r="S217" s="245">
        <v>0</v>
      </c>
      <c r="T217" s="246">
        <f>S217*H217</f>
        <v>0</v>
      </c>
      <c r="AR217" s="24" t="s">
        <v>207</v>
      </c>
      <c r="AT217" s="24" t="s">
        <v>202</v>
      </c>
      <c r="AU217" s="24" t="s">
        <v>83</v>
      </c>
      <c r="AY217" s="24" t="s">
        <v>200</v>
      </c>
      <c r="BE217" s="247">
        <f>IF(N217="základní",J217,0)</f>
        <v>0</v>
      </c>
      <c r="BF217" s="247">
        <f>IF(N217="snížená",J217,0)</f>
        <v>0</v>
      </c>
      <c r="BG217" s="247">
        <f>IF(N217="zákl. přenesená",J217,0)</f>
        <v>0</v>
      </c>
      <c r="BH217" s="247">
        <f>IF(N217="sníž. přenesená",J217,0)</f>
        <v>0</v>
      </c>
      <c r="BI217" s="247">
        <f>IF(N217="nulová",J217,0)</f>
        <v>0</v>
      </c>
      <c r="BJ217" s="24" t="s">
        <v>81</v>
      </c>
      <c r="BK217" s="247">
        <f>ROUND(I217*H217,2)</f>
        <v>0</v>
      </c>
      <c r="BL217" s="24" t="s">
        <v>207</v>
      </c>
      <c r="BM217" s="24" t="s">
        <v>361</v>
      </c>
    </row>
    <row r="218" s="12" customFormat="1">
      <c r="B218" s="248"/>
      <c r="C218" s="249"/>
      <c r="D218" s="250" t="s">
        <v>235</v>
      </c>
      <c r="E218" s="251" t="s">
        <v>21</v>
      </c>
      <c r="F218" s="252" t="s">
        <v>1176</v>
      </c>
      <c r="G218" s="249"/>
      <c r="H218" s="253">
        <v>11.699999999999999</v>
      </c>
      <c r="I218" s="254"/>
      <c r="J218" s="249"/>
      <c r="K218" s="249"/>
      <c r="L218" s="255"/>
      <c r="M218" s="256"/>
      <c r="N218" s="257"/>
      <c r="O218" s="257"/>
      <c r="P218" s="257"/>
      <c r="Q218" s="257"/>
      <c r="R218" s="257"/>
      <c r="S218" s="257"/>
      <c r="T218" s="258"/>
      <c r="AT218" s="259" t="s">
        <v>235</v>
      </c>
      <c r="AU218" s="259" t="s">
        <v>83</v>
      </c>
      <c r="AV218" s="12" t="s">
        <v>83</v>
      </c>
      <c r="AW218" s="12" t="s">
        <v>37</v>
      </c>
      <c r="AX218" s="12" t="s">
        <v>74</v>
      </c>
      <c r="AY218" s="259" t="s">
        <v>200</v>
      </c>
    </row>
    <row r="219" s="13" customFormat="1">
      <c r="B219" s="260"/>
      <c r="C219" s="261"/>
      <c r="D219" s="250" t="s">
        <v>235</v>
      </c>
      <c r="E219" s="262" t="s">
        <v>21</v>
      </c>
      <c r="F219" s="263" t="s">
        <v>255</v>
      </c>
      <c r="G219" s="261"/>
      <c r="H219" s="264">
        <v>11.699999999999999</v>
      </c>
      <c r="I219" s="265"/>
      <c r="J219" s="261"/>
      <c r="K219" s="261"/>
      <c r="L219" s="266"/>
      <c r="M219" s="267"/>
      <c r="N219" s="268"/>
      <c r="O219" s="268"/>
      <c r="P219" s="268"/>
      <c r="Q219" s="268"/>
      <c r="R219" s="268"/>
      <c r="S219" s="268"/>
      <c r="T219" s="269"/>
      <c r="AT219" s="270" t="s">
        <v>235</v>
      </c>
      <c r="AU219" s="270" t="s">
        <v>83</v>
      </c>
      <c r="AV219" s="13" t="s">
        <v>207</v>
      </c>
      <c r="AW219" s="13" t="s">
        <v>37</v>
      </c>
      <c r="AX219" s="13" t="s">
        <v>81</v>
      </c>
      <c r="AY219" s="270" t="s">
        <v>200</v>
      </c>
    </row>
    <row r="220" s="1" customFormat="1" ht="16.5" customHeight="1">
      <c r="B220" s="46"/>
      <c r="C220" s="271" t="s">
        <v>371</v>
      </c>
      <c r="D220" s="271" t="s">
        <v>260</v>
      </c>
      <c r="E220" s="272" t="s">
        <v>1177</v>
      </c>
      <c r="F220" s="273" t="s">
        <v>1178</v>
      </c>
      <c r="G220" s="274" t="s">
        <v>322</v>
      </c>
      <c r="H220" s="275">
        <v>23.634</v>
      </c>
      <c r="I220" s="276"/>
      <c r="J220" s="277">
        <f>ROUND(I220*H220,2)</f>
        <v>0</v>
      </c>
      <c r="K220" s="273" t="s">
        <v>1065</v>
      </c>
      <c r="L220" s="278"/>
      <c r="M220" s="279" t="s">
        <v>21</v>
      </c>
      <c r="N220" s="280" t="s">
        <v>45</v>
      </c>
      <c r="O220" s="47"/>
      <c r="P220" s="245">
        <f>O220*H220</f>
        <v>0</v>
      </c>
      <c r="Q220" s="245">
        <v>0</v>
      </c>
      <c r="R220" s="245">
        <f>Q220*H220</f>
        <v>0</v>
      </c>
      <c r="S220" s="245">
        <v>0</v>
      </c>
      <c r="T220" s="246">
        <f>S220*H220</f>
        <v>0</v>
      </c>
      <c r="AR220" s="24" t="s">
        <v>216</v>
      </c>
      <c r="AT220" s="24" t="s">
        <v>260</v>
      </c>
      <c r="AU220" s="24" t="s">
        <v>83</v>
      </c>
      <c r="AY220" s="24" t="s">
        <v>200</v>
      </c>
      <c r="BE220" s="247">
        <f>IF(N220="základní",J220,0)</f>
        <v>0</v>
      </c>
      <c r="BF220" s="247">
        <f>IF(N220="snížená",J220,0)</f>
        <v>0</v>
      </c>
      <c r="BG220" s="247">
        <f>IF(N220="zákl. přenesená",J220,0)</f>
        <v>0</v>
      </c>
      <c r="BH220" s="247">
        <f>IF(N220="sníž. přenesená",J220,0)</f>
        <v>0</v>
      </c>
      <c r="BI220" s="247">
        <f>IF(N220="nulová",J220,0)</f>
        <v>0</v>
      </c>
      <c r="BJ220" s="24" t="s">
        <v>81</v>
      </c>
      <c r="BK220" s="247">
        <f>ROUND(I220*H220,2)</f>
        <v>0</v>
      </c>
      <c r="BL220" s="24" t="s">
        <v>207</v>
      </c>
      <c r="BM220" s="24" t="s">
        <v>364</v>
      </c>
    </row>
    <row r="221" s="12" customFormat="1">
      <c r="B221" s="248"/>
      <c r="C221" s="249"/>
      <c r="D221" s="250" t="s">
        <v>235</v>
      </c>
      <c r="E221" s="251" t="s">
        <v>21</v>
      </c>
      <c r="F221" s="252" t="s">
        <v>1179</v>
      </c>
      <c r="G221" s="249"/>
      <c r="H221" s="253">
        <v>23.634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AT221" s="259" t="s">
        <v>235</v>
      </c>
      <c r="AU221" s="259" t="s">
        <v>83</v>
      </c>
      <c r="AV221" s="12" t="s">
        <v>83</v>
      </c>
      <c r="AW221" s="12" t="s">
        <v>37</v>
      </c>
      <c r="AX221" s="12" t="s">
        <v>74</v>
      </c>
      <c r="AY221" s="259" t="s">
        <v>200</v>
      </c>
    </row>
    <row r="222" s="13" customFormat="1">
      <c r="B222" s="260"/>
      <c r="C222" s="261"/>
      <c r="D222" s="250" t="s">
        <v>235</v>
      </c>
      <c r="E222" s="262" t="s">
        <v>21</v>
      </c>
      <c r="F222" s="263" t="s">
        <v>255</v>
      </c>
      <c r="G222" s="261"/>
      <c r="H222" s="264">
        <v>23.634</v>
      </c>
      <c r="I222" s="265"/>
      <c r="J222" s="261"/>
      <c r="K222" s="261"/>
      <c r="L222" s="266"/>
      <c r="M222" s="267"/>
      <c r="N222" s="268"/>
      <c r="O222" s="268"/>
      <c r="P222" s="268"/>
      <c r="Q222" s="268"/>
      <c r="R222" s="268"/>
      <c r="S222" s="268"/>
      <c r="T222" s="269"/>
      <c r="AT222" s="270" t="s">
        <v>235</v>
      </c>
      <c r="AU222" s="270" t="s">
        <v>83</v>
      </c>
      <c r="AV222" s="13" t="s">
        <v>207</v>
      </c>
      <c r="AW222" s="13" t="s">
        <v>37</v>
      </c>
      <c r="AX222" s="13" t="s">
        <v>81</v>
      </c>
      <c r="AY222" s="270" t="s">
        <v>200</v>
      </c>
    </row>
    <row r="223" s="11" customFormat="1" ht="29.88" customHeight="1">
      <c r="B223" s="220"/>
      <c r="C223" s="221"/>
      <c r="D223" s="222" t="s">
        <v>73</v>
      </c>
      <c r="E223" s="234" t="s">
        <v>473</v>
      </c>
      <c r="F223" s="234" t="s">
        <v>1180</v>
      </c>
      <c r="G223" s="221"/>
      <c r="H223" s="221"/>
      <c r="I223" s="224"/>
      <c r="J223" s="235">
        <f>BK223</f>
        <v>0</v>
      </c>
      <c r="K223" s="221"/>
      <c r="L223" s="226"/>
      <c r="M223" s="227"/>
      <c r="N223" s="228"/>
      <c r="O223" s="228"/>
      <c r="P223" s="229">
        <f>SUM(P224:P236)</f>
        <v>0</v>
      </c>
      <c r="Q223" s="228"/>
      <c r="R223" s="229">
        <f>SUM(R224:R236)</f>
        <v>0</v>
      </c>
      <c r="S223" s="228"/>
      <c r="T223" s="230">
        <f>SUM(T224:T236)</f>
        <v>0</v>
      </c>
      <c r="AR223" s="231" t="s">
        <v>81</v>
      </c>
      <c r="AT223" s="232" t="s">
        <v>73</v>
      </c>
      <c r="AU223" s="232" t="s">
        <v>81</v>
      </c>
      <c r="AY223" s="231" t="s">
        <v>200</v>
      </c>
      <c r="BK223" s="233">
        <f>SUM(BK224:BK236)</f>
        <v>0</v>
      </c>
    </row>
    <row r="224" s="1" customFormat="1" ht="16.5" customHeight="1">
      <c r="B224" s="46"/>
      <c r="C224" s="236" t="s">
        <v>296</v>
      </c>
      <c r="D224" s="236" t="s">
        <v>202</v>
      </c>
      <c r="E224" s="237" t="s">
        <v>1181</v>
      </c>
      <c r="F224" s="238" t="s">
        <v>1182</v>
      </c>
      <c r="G224" s="239" t="s">
        <v>205</v>
      </c>
      <c r="H224" s="240">
        <v>28.920000000000002</v>
      </c>
      <c r="I224" s="241"/>
      <c r="J224" s="242">
        <f>ROUND(I224*H224,2)</f>
        <v>0</v>
      </c>
      <c r="K224" s="238" t="s">
        <v>1065</v>
      </c>
      <c r="L224" s="72"/>
      <c r="M224" s="243" t="s">
        <v>21</v>
      </c>
      <c r="N224" s="244" t="s">
        <v>45</v>
      </c>
      <c r="O224" s="47"/>
      <c r="P224" s="245">
        <f>O224*H224</f>
        <v>0</v>
      </c>
      <c r="Q224" s="245">
        <v>0</v>
      </c>
      <c r="R224" s="245">
        <f>Q224*H224</f>
        <v>0</v>
      </c>
      <c r="S224" s="245">
        <v>0</v>
      </c>
      <c r="T224" s="246">
        <f>S224*H224</f>
        <v>0</v>
      </c>
      <c r="AR224" s="24" t="s">
        <v>207</v>
      </c>
      <c r="AT224" s="24" t="s">
        <v>202</v>
      </c>
      <c r="AU224" s="24" t="s">
        <v>83</v>
      </c>
      <c r="AY224" s="24" t="s">
        <v>200</v>
      </c>
      <c r="BE224" s="247">
        <f>IF(N224="základní",J224,0)</f>
        <v>0</v>
      </c>
      <c r="BF224" s="247">
        <f>IF(N224="snížená",J224,0)</f>
        <v>0</v>
      </c>
      <c r="BG224" s="247">
        <f>IF(N224="zákl. přenesená",J224,0)</f>
        <v>0</v>
      </c>
      <c r="BH224" s="247">
        <f>IF(N224="sníž. přenesená",J224,0)</f>
        <v>0</v>
      </c>
      <c r="BI224" s="247">
        <f>IF(N224="nulová",J224,0)</f>
        <v>0</v>
      </c>
      <c r="BJ224" s="24" t="s">
        <v>81</v>
      </c>
      <c r="BK224" s="247">
        <f>ROUND(I224*H224,2)</f>
        <v>0</v>
      </c>
      <c r="BL224" s="24" t="s">
        <v>207</v>
      </c>
      <c r="BM224" s="24" t="s">
        <v>367</v>
      </c>
    </row>
    <row r="225" s="12" customFormat="1">
      <c r="B225" s="248"/>
      <c r="C225" s="249"/>
      <c r="D225" s="250" t="s">
        <v>235</v>
      </c>
      <c r="E225" s="251" t="s">
        <v>21</v>
      </c>
      <c r="F225" s="252" t="s">
        <v>1183</v>
      </c>
      <c r="G225" s="249"/>
      <c r="H225" s="253">
        <v>30.5</v>
      </c>
      <c r="I225" s="254"/>
      <c r="J225" s="249"/>
      <c r="K225" s="249"/>
      <c r="L225" s="255"/>
      <c r="M225" s="256"/>
      <c r="N225" s="257"/>
      <c r="O225" s="257"/>
      <c r="P225" s="257"/>
      <c r="Q225" s="257"/>
      <c r="R225" s="257"/>
      <c r="S225" s="257"/>
      <c r="T225" s="258"/>
      <c r="AT225" s="259" t="s">
        <v>235</v>
      </c>
      <c r="AU225" s="259" t="s">
        <v>83</v>
      </c>
      <c r="AV225" s="12" t="s">
        <v>83</v>
      </c>
      <c r="AW225" s="12" t="s">
        <v>37</v>
      </c>
      <c r="AX225" s="12" t="s">
        <v>74</v>
      </c>
      <c r="AY225" s="259" t="s">
        <v>200</v>
      </c>
    </row>
    <row r="226" s="12" customFormat="1">
      <c r="B226" s="248"/>
      <c r="C226" s="249"/>
      <c r="D226" s="250" t="s">
        <v>235</v>
      </c>
      <c r="E226" s="251" t="s">
        <v>21</v>
      </c>
      <c r="F226" s="252" t="s">
        <v>1184</v>
      </c>
      <c r="G226" s="249"/>
      <c r="H226" s="253">
        <v>-1.0800000000000001</v>
      </c>
      <c r="I226" s="254"/>
      <c r="J226" s="249"/>
      <c r="K226" s="249"/>
      <c r="L226" s="255"/>
      <c r="M226" s="256"/>
      <c r="N226" s="257"/>
      <c r="O226" s="257"/>
      <c r="P226" s="257"/>
      <c r="Q226" s="257"/>
      <c r="R226" s="257"/>
      <c r="S226" s="257"/>
      <c r="T226" s="258"/>
      <c r="AT226" s="259" t="s">
        <v>235</v>
      </c>
      <c r="AU226" s="259" t="s">
        <v>83</v>
      </c>
      <c r="AV226" s="12" t="s">
        <v>83</v>
      </c>
      <c r="AW226" s="12" t="s">
        <v>37</v>
      </c>
      <c r="AX226" s="12" t="s">
        <v>74</v>
      </c>
      <c r="AY226" s="259" t="s">
        <v>200</v>
      </c>
    </row>
    <row r="227" s="12" customFormat="1">
      <c r="B227" s="248"/>
      <c r="C227" s="249"/>
      <c r="D227" s="250" t="s">
        <v>235</v>
      </c>
      <c r="E227" s="251" t="s">
        <v>21</v>
      </c>
      <c r="F227" s="252" t="s">
        <v>1185</v>
      </c>
      <c r="G227" s="249"/>
      <c r="H227" s="253">
        <v>-4.0999999999999996</v>
      </c>
      <c r="I227" s="254"/>
      <c r="J227" s="249"/>
      <c r="K227" s="249"/>
      <c r="L227" s="255"/>
      <c r="M227" s="256"/>
      <c r="N227" s="257"/>
      <c r="O227" s="257"/>
      <c r="P227" s="257"/>
      <c r="Q227" s="257"/>
      <c r="R227" s="257"/>
      <c r="S227" s="257"/>
      <c r="T227" s="258"/>
      <c r="AT227" s="259" t="s">
        <v>235</v>
      </c>
      <c r="AU227" s="259" t="s">
        <v>83</v>
      </c>
      <c r="AV227" s="12" t="s">
        <v>83</v>
      </c>
      <c r="AW227" s="12" t="s">
        <v>37</v>
      </c>
      <c r="AX227" s="12" t="s">
        <v>74</v>
      </c>
      <c r="AY227" s="259" t="s">
        <v>200</v>
      </c>
    </row>
    <row r="228" s="12" customFormat="1">
      <c r="B228" s="248"/>
      <c r="C228" s="249"/>
      <c r="D228" s="250" t="s">
        <v>235</v>
      </c>
      <c r="E228" s="251" t="s">
        <v>21</v>
      </c>
      <c r="F228" s="252" t="s">
        <v>1186</v>
      </c>
      <c r="G228" s="249"/>
      <c r="H228" s="253">
        <v>2.0499999999999998</v>
      </c>
      <c r="I228" s="254"/>
      <c r="J228" s="249"/>
      <c r="K228" s="249"/>
      <c r="L228" s="255"/>
      <c r="M228" s="256"/>
      <c r="N228" s="257"/>
      <c r="O228" s="257"/>
      <c r="P228" s="257"/>
      <c r="Q228" s="257"/>
      <c r="R228" s="257"/>
      <c r="S228" s="257"/>
      <c r="T228" s="258"/>
      <c r="AT228" s="259" t="s">
        <v>235</v>
      </c>
      <c r="AU228" s="259" t="s">
        <v>83</v>
      </c>
      <c r="AV228" s="12" t="s">
        <v>83</v>
      </c>
      <c r="AW228" s="12" t="s">
        <v>37</v>
      </c>
      <c r="AX228" s="12" t="s">
        <v>74</v>
      </c>
      <c r="AY228" s="259" t="s">
        <v>200</v>
      </c>
    </row>
    <row r="229" s="12" customFormat="1">
      <c r="B229" s="248"/>
      <c r="C229" s="249"/>
      <c r="D229" s="250" t="s">
        <v>235</v>
      </c>
      <c r="E229" s="251" t="s">
        <v>21</v>
      </c>
      <c r="F229" s="252" t="s">
        <v>1187</v>
      </c>
      <c r="G229" s="249"/>
      <c r="H229" s="253">
        <v>0.5</v>
      </c>
      <c r="I229" s="254"/>
      <c r="J229" s="249"/>
      <c r="K229" s="249"/>
      <c r="L229" s="255"/>
      <c r="M229" s="256"/>
      <c r="N229" s="257"/>
      <c r="O229" s="257"/>
      <c r="P229" s="257"/>
      <c r="Q229" s="257"/>
      <c r="R229" s="257"/>
      <c r="S229" s="257"/>
      <c r="T229" s="258"/>
      <c r="AT229" s="259" t="s">
        <v>235</v>
      </c>
      <c r="AU229" s="259" t="s">
        <v>83</v>
      </c>
      <c r="AV229" s="12" t="s">
        <v>83</v>
      </c>
      <c r="AW229" s="12" t="s">
        <v>37</v>
      </c>
      <c r="AX229" s="12" t="s">
        <v>74</v>
      </c>
      <c r="AY229" s="259" t="s">
        <v>200</v>
      </c>
    </row>
    <row r="230" s="12" customFormat="1">
      <c r="B230" s="248"/>
      <c r="C230" s="249"/>
      <c r="D230" s="250" t="s">
        <v>235</v>
      </c>
      <c r="E230" s="251" t="s">
        <v>21</v>
      </c>
      <c r="F230" s="252" t="s">
        <v>1188</v>
      </c>
      <c r="G230" s="249"/>
      <c r="H230" s="253">
        <v>0.59999999999999998</v>
      </c>
      <c r="I230" s="254"/>
      <c r="J230" s="249"/>
      <c r="K230" s="249"/>
      <c r="L230" s="255"/>
      <c r="M230" s="256"/>
      <c r="N230" s="257"/>
      <c r="O230" s="257"/>
      <c r="P230" s="257"/>
      <c r="Q230" s="257"/>
      <c r="R230" s="257"/>
      <c r="S230" s="257"/>
      <c r="T230" s="258"/>
      <c r="AT230" s="259" t="s">
        <v>235</v>
      </c>
      <c r="AU230" s="259" t="s">
        <v>83</v>
      </c>
      <c r="AV230" s="12" t="s">
        <v>83</v>
      </c>
      <c r="AW230" s="12" t="s">
        <v>37</v>
      </c>
      <c r="AX230" s="12" t="s">
        <v>74</v>
      </c>
      <c r="AY230" s="259" t="s">
        <v>200</v>
      </c>
    </row>
    <row r="231" s="12" customFormat="1">
      <c r="B231" s="248"/>
      <c r="C231" s="249"/>
      <c r="D231" s="250" t="s">
        <v>235</v>
      </c>
      <c r="E231" s="251" t="s">
        <v>21</v>
      </c>
      <c r="F231" s="252" t="s">
        <v>1189</v>
      </c>
      <c r="G231" s="249"/>
      <c r="H231" s="253">
        <v>0.45000000000000001</v>
      </c>
      <c r="I231" s="254"/>
      <c r="J231" s="249"/>
      <c r="K231" s="249"/>
      <c r="L231" s="255"/>
      <c r="M231" s="256"/>
      <c r="N231" s="257"/>
      <c r="O231" s="257"/>
      <c r="P231" s="257"/>
      <c r="Q231" s="257"/>
      <c r="R231" s="257"/>
      <c r="S231" s="257"/>
      <c r="T231" s="258"/>
      <c r="AT231" s="259" t="s">
        <v>235</v>
      </c>
      <c r="AU231" s="259" t="s">
        <v>83</v>
      </c>
      <c r="AV231" s="12" t="s">
        <v>83</v>
      </c>
      <c r="AW231" s="12" t="s">
        <v>37</v>
      </c>
      <c r="AX231" s="12" t="s">
        <v>74</v>
      </c>
      <c r="AY231" s="259" t="s">
        <v>200</v>
      </c>
    </row>
    <row r="232" s="13" customFormat="1">
      <c r="B232" s="260"/>
      <c r="C232" s="261"/>
      <c r="D232" s="250" t="s">
        <v>235</v>
      </c>
      <c r="E232" s="262" t="s">
        <v>21</v>
      </c>
      <c r="F232" s="263" t="s">
        <v>255</v>
      </c>
      <c r="G232" s="261"/>
      <c r="H232" s="264">
        <v>28.920000000000002</v>
      </c>
      <c r="I232" s="265"/>
      <c r="J232" s="261"/>
      <c r="K232" s="261"/>
      <c r="L232" s="266"/>
      <c r="M232" s="267"/>
      <c r="N232" s="268"/>
      <c r="O232" s="268"/>
      <c r="P232" s="268"/>
      <c r="Q232" s="268"/>
      <c r="R232" s="268"/>
      <c r="S232" s="268"/>
      <c r="T232" s="269"/>
      <c r="AT232" s="270" t="s">
        <v>235</v>
      </c>
      <c r="AU232" s="270" t="s">
        <v>83</v>
      </c>
      <c r="AV232" s="13" t="s">
        <v>207</v>
      </c>
      <c r="AW232" s="13" t="s">
        <v>37</v>
      </c>
      <c r="AX232" s="13" t="s">
        <v>81</v>
      </c>
      <c r="AY232" s="270" t="s">
        <v>200</v>
      </c>
    </row>
    <row r="233" s="1" customFormat="1" ht="16.5" customHeight="1">
      <c r="B233" s="46"/>
      <c r="C233" s="236" t="s">
        <v>383</v>
      </c>
      <c r="D233" s="236" t="s">
        <v>202</v>
      </c>
      <c r="E233" s="237" t="s">
        <v>1190</v>
      </c>
      <c r="F233" s="238" t="s">
        <v>1191</v>
      </c>
      <c r="G233" s="239" t="s">
        <v>205</v>
      </c>
      <c r="H233" s="240">
        <v>6.0999999999999996</v>
      </c>
      <c r="I233" s="241"/>
      <c r="J233" s="242">
        <f>ROUND(I233*H233,2)</f>
        <v>0</v>
      </c>
      <c r="K233" s="238" t="s">
        <v>1065</v>
      </c>
      <c r="L233" s="72"/>
      <c r="M233" s="243" t="s">
        <v>21</v>
      </c>
      <c r="N233" s="244" t="s">
        <v>45</v>
      </c>
      <c r="O233" s="47"/>
      <c r="P233" s="245">
        <f>O233*H233</f>
        <v>0</v>
      </c>
      <c r="Q233" s="245">
        <v>0</v>
      </c>
      <c r="R233" s="245">
        <f>Q233*H233</f>
        <v>0</v>
      </c>
      <c r="S233" s="245">
        <v>0</v>
      </c>
      <c r="T233" s="246">
        <f>S233*H233</f>
        <v>0</v>
      </c>
      <c r="AR233" s="24" t="s">
        <v>207</v>
      </c>
      <c r="AT233" s="24" t="s">
        <v>202</v>
      </c>
      <c r="AU233" s="24" t="s">
        <v>83</v>
      </c>
      <c r="AY233" s="24" t="s">
        <v>200</v>
      </c>
      <c r="BE233" s="247">
        <f>IF(N233="základní",J233,0)</f>
        <v>0</v>
      </c>
      <c r="BF233" s="247">
        <f>IF(N233="snížená",J233,0)</f>
        <v>0</v>
      </c>
      <c r="BG233" s="247">
        <f>IF(N233="zákl. přenesená",J233,0)</f>
        <v>0</v>
      </c>
      <c r="BH233" s="247">
        <f>IF(N233="sníž. přenesená",J233,0)</f>
        <v>0</v>
      </c>
      <c r="BI233" s="247">
        <f>IF(N233="nulová",J233,0)</f>
        <v>0</v>
      </c>
      <c r="BJ233" s="24" t="s">
        <v>81</v>
      </c>
      <c r="BK233" s="247">
        <f>ROUND(I233*H233,2)</f>
        <v>0</v>
      </c>
      <c r="BL233" s="24" t="s">
        <v>207</v>
      </c>
      <c r="BM233" s="24" t="s">
        <v>370</v>
      </c>
    </row>
    <row r="234" s="12" customFormat="1">
      <c r="B234" s="248"/>
      <c r="C234" s="249"/>
      <c r="D234" s="250" t="s">
        <v>235</v>
      </c>
      <c r="E234" s="251" t="s">
        <v>21</v>
      </c>
      <c r="F234" s="252" t="s">
        <v>1192</v>
      </c>
      <c r="G234" s="249"/>
      <c r="H234" s="253">
        <v>6.0999999999999996</v>
      </c>
      <c r="I234" s="254"/>
      <c r="J234" s="249"/>
      <c r="K234" s="249"/>
      <c r="L234" s="255"/>
      <c r="M234" s="256"/>
      <c r="N234" s="257"/>
      <c r="O234" s="257"/>
      <c r="P234" s="257"/>
      <c r="Q234" s="257"/>
      <c r="R234" s="257"/>
      <c r="S234" s="257"/>
      <c r="T234" s="258"/>
      <c r="AT234" s="259" t="s">
        <v>235</v>
      </c>
      <c r="AU234" s="259" t="s">
        <v>83</v>
      </c>
      <c r="AV234" s="12" t="s">
        <v>83</v>
      </c>
      <c r="AW234" s="12" t="s">
        <v>37</v>
      </c>
      <c r="AX234" s="12" t="s">
        <v>74</v>
      </c>
      <c r="AY234" s="259" t="s">
        <v>200</v>
      </c>
    </row>
    <row r="235" s="13" customFormat="1">
      <c r="B235" s="260"/>
      <c r="C235" s="261"/>
      <c r="D235" s="250" t="s">
        <v>235</v>
      </c>
      <c r="E235" s="262" t="s">
        <v>21</v>
      </c>
      <c r="F235" s="263" t="s">
        <v>255</v>
      </c>
      <c r="G235" s="261"/>
      <c r="H235" s="264">
        <v>6.0999999999999996</v>
      </c>
      <c r="I235" s="265"/>
      <c r="J235" s="261"/>
      <c r="K235" s="261"/>
      <c r="L235" s="266"/>
      <c r="M235" s="267"/>
      <c r="N235" s="268"/>
      <c r="O235" s="268"/>
      <c r="P235" s="268"/>
      <c r="Q235" s="268"/>
      <c r="R235" s="268"/>
      <c r="S235" s="268"/>
      <c r="T235" s="269"/>
      <c r="AT235" s="270" t="s">
        <v>235</v>
      </c>
      <c r="AU235" s="270" t="s">
        <v>83</v>
      </c>
      <c r="AV235" s="13" t="s">
        <v>207</v>
      </c>
      <c r="AW235" s="13" t="s">
        <v>37</v>
      </c>
      <c r="AX235" s="13" t="s">
        <v>81</v>
      </c>
      <c r="AY235" s="270" t="s">
        <v>200</v>
      </c>
    </row>
    <row r="236" s="1" customFormat="1" ht="25.5" customHeight="1">
      <c r="B236" s="46"/>
      <c r="C236" s="236" t="s">
        <v>302</v>
      </c>
      <c r="D236" s="236" t="s">
        <v>202</v>
      </c>
      <c r="E236" s="237" t="s">
        <v>1193</v>
      </c>
      <c r="F236" s="238" t="s">
        <v>1194</v>
      </c>
      <c r="G236" s="239" t="s">
        <v>205</v>
      </c>
      <c r="H236" s="240">
        <v>28.920000000000002</v>
      </c>
      <c r="I236" s="241"/>
      <c r="J236" s="242">
        <f>ROUND(I236*H236,2)</f>
        <v>0</v>
      </c>
      <c r="K236" s="238" t="s">
        <v>1065</v>
      </c>
      <c r="L236" s="72"/>
      <c r="M236" s="243" t="s">
        <v>21</v>
      </c>
      <c r="N236" s="244" t="s">
        <v>45</v>
      </c>
      <c r="O236" s="47"/>
      <c r="P236" s="245">
        <f>O236*H236</f>
        <v>0</v>
      </c>
      <c r="Q236" s="245">
        <v>0</v>
      </c>
      <c r="R236" s="245">
        <f>Q236*H236</f>
        <v>0</v>
      </c>
      <c r="S236" s="245">
        <v>0</v>
      </c>
      <c r="T236" s="246">
        <f>S236*H236</f>
        <v>0</v>
      </c>
      <c r="AR236" s="24" t="s">
        <v>207</v>
      </c>
      <c r="AT236" s="24" t="s">
        <v>202</v>
      </c>
      <c r="AU236" s="24" t="s">
        <v>83</v>
      </c>
      <c r="AY236" s="24" t="s">
        <v>200</v>
      </c>
      <c r="BE236" s="247">
        <f>IF(N236="základní",J236,0)</f>
        <v>0</v>
      </c>
      <c r="BF236" s="247">
        <f>IF(N236="snížená",J236,0)</f>
        <v>0</v>
      </c>
      <c r="BG236" s="247">
        <f>IF(N236="zákl. přenesená",J236,0)</f>
        <v>0</v>
      </c>
      <c r="BH236" s="247">
        <f>IF(N236="sníž. přenesená",J236,0)</f>
        <v>0</v>
      </c>
      <c r="BI236" s="247">
        <f>IF(N236="nulová",J236,0)</f>
        <v>0</v>
      </c>
      <c r="BJ236" s="24" t="s">
        <v>81</v>
      </c>
      <c r="BK236" s="247">
        <f>ROUND(I236*H236,2)</f>
        <v>0</v>
      </c>
      <c r="BL236" s="24" t="s">
        <v>207</v>
      </c>
      <c r="BM236" s="24" t="s">
        <v>372</v>
      </c>
    </row>
    <row r="237" s="11" customFormat="1" ht="29.88" customHeight="1">
      <c r="B237" s="220"/>
      <c r="C237" s="221"/>
      <c r="D237" s="222" t="s">
        <v>73</v>
      </c>
      <c r="E237" s="234" t="s">
        <v>327</v>
      </c>
      <c r="F237" s="234" t="s">
        <v>1195</v>
      </c>
      <c r="G237" s="221"/>
      <c r="H237" s="221"/>
      <c r="I237" s="224"/>
      <c r="J237" s="235">
        <f>BK237</f>
        <v>0</v>
      </c>
      <c r="K237" s="221"/>
      <c r="L237" s="226"/>
      <c r="M237" s="227"/>
      <c r="N237" s="228"/>
      <c r="O237" s="228"/>
      <c r="P237" s="229">
        <f>SUM(P238:P250)</f>
        <v>0</v>
      </c>
      <c r="Q237" s="228"/>
      <c r="R237" s="229">
        <f>SUM(R238:R250)</f>
        <v>0</v>
      </c>
      <c r="S237" s="228"/>
      <c r="T237" s="230">
        <f>SUM(T238:T250)</f>
        <v>0</v>
      </c>
      <c r="AR237" s="231" t="s">
        <v>81</v>
      </c>
      <c r="AT237" s="232" t="s">
        <v>73</v>
      </c>
      <c r="AU237" s="232" t="s">
        <v>81</v>
      </c>
      <c r="AY237" s="231" t="s">
        <v>200</v>
      </c>
      <c r="BK237" s="233">
        <f>SUM(BK238:BK250)</f>
        <v>0</v>
      </c>
    </row>
    <row r="238" s="1" customFormat="1" ht="16.5" customHeight="1">
      <c r="B238" s="46"/>
      <c r="C238" s="236" t="s">
        <v>396</v>
      </c>
      <c r="D238" s="236" t="s">
        <v>202</v>
      </c>
      <c r="E238" s="237" t="s">
        <v>1196</v>
      </c>
      <c r="F238" s="238" t="s">
        <v>1197</v>
      </c>
      <c r="G238" s="239" t="s">
        <v>205</v>
      </c>
      <c r="H238" s="240">
        <v>16.934999999999999</v>
      </c>
      <c r="I238" s="241"/>
      <c r="J238" s="242">
        <f>ROUND(I238*H238,2)</f>
        <v>0</v>
      </c>
      <c r="K238" s="238" t="s">
        <v>1065</v>
      </c>
      <c r="L238" s="72"/>
      <c r="M238" s="243" t="s">
        <v>21</v>
      </c>
      <c r="N238" s="244" t="s">
        <v>45</v>
      </c>
      <c r="O238" s="47"/>
      <c r="P238" s="245">
        <f>O238*H238</f>
        <v>0</v>
      </c>
      <c r="Q238" s="245">
        <v>0</v>
      </c>
      <c r="R238" s="245">
        <f>Q238*H238</f>
        <v>0</v>
      </c>
      <c r="S238" s="245">
        <v>0</v>
      </c>
      <c r="T238" s="246">
        <f>S238*H238</f>
        <v>0</v>
      </c>
      <c r="AR238" s="24" t="s">
        <v>207</v>
      </c>
      <c r="AT238" s="24" t="s">
        <v>202</v>
      </c>
      <c r="AU238" s="24" t="s">
        <v>83</v>
      </c>
      <c r="AY238" s="24" t="s">
        <v>200</v>
      </c>
      <c r="BE238" s="247">
        <f>IF(N238="základní",J238,0)</f>
        <v>0</v>
      </c>
      <c r="BF238" s="247">
        <f>IF(N238="snížená",J238,0)</f>
        <v>0</v>
      </c>
      <c r="BG238" s="247">
        <f>IF(N238="zákl. přenesená",J238,0)</f>
        <v>0</v>
      </c>
      <c r="BH238" s="247">
        <f>IF(N238="sníž. přenesená",J238,0)</f>
        <v>0</v>
      </c>
      <c r="BI238" s="247">
        <f>IF(N238="nulová",J238,0)</f>
        <v>0</v>
      </c>
      <c r="BJ238" s="24" t="s">
        <v>81</v>
      </c>
      <c r="BK238" s="247">
        <f>ROUND(I238*H238,2)</f>
        <v>0</v>
      </c>
      <c r="BL238" s="24" t="s">
        <v>207</v>
      </c>
      <c r="BM238" s="24" t="s">
        <v>377</v>
      </c>
    </row>
    <row r="239" s="12" customFormat="1">
      <c r="B239" s="248"/>
      <c r="C239" s="249"/>
      <c r="D239" s="250" t="s">
        <v>235</v>
      </c>
      <c r="E239" s="251" t="s">
        <v>21</v>
      </c>
      <c r="F239" s="252" t="s">
        <v>1198</v>
      </c>
      <c r="G239" s="249"/>
      <c r="H239" s="253">
        <v>20.895</v>
      </c>
      <c r="I239" s="254"/>
      <c r="J239" s="249"/>
      <c r="K239" s="249"/>
      <c r="L239" s="255"/>
      <c r="M239" s="256"/>
      <c r="N239" s="257"/>
      <c r="O239" s="257"/>
      <c r="P239" s="257"/>
      <c r="Q239" s="257"/>
      <c r="R239" s="257"/>
      <c r="S239" s="257"/>
      <c r="T239" s="258"/>
      <c r="AT239" s="259" t="s">
        <v>235</v>
      </c>
      <c r="AU239" s="259" t="s">
        <v>83</v>
      </c>
      <c r="AV239" s="12" t="s">
        <v>83</v>
      </c>
      <c r="AW239" s="12" t="s">
        <v>37</v>
      </c>
      <c r="AX239" s="12" t="s">
        <v>74</v>
      </c>
      <c r="AY239" s="259" t="s">
        <v>200</v>
      </c>
    </row>
    <row r="240" s="12" customFormat="1">
      <c r="B240" s="248"/>
      <c r="C240" s="249"/>
      <c r="D240" s="250" t="s">
        <v>235</v>
      </c>
      <c r="E240" s="251" t="s">
        <v>21</v>
      </c>
      <c r="F240" s="252" t="s">
        <v>1184</v>
      </c>
      <c r="G240" s="249"/>
      <c r="H240" s="253">
        <v>-1.0800000000000001</v>
      </c>
      <c r="I240" s="254"/>
      <c r="J240" s="249"/>
      <c r="K240" s="249"/>
      <c r="L240" s="255"/>
      <c r="M240" s="256"/>
      <c r="N240" s="257"/>
      <c r="O240" s="257"/>
      <c r="P240" s="257"/>
      <c r="Q240" s="257"/>
      <c r="R240" s="257"/>
      <c r="S240" s="257"/>
      <c r="T240" s="258"/>
      <c r="AT240" s="259" t="s">
        <v>235</v>
      </c>
      <c r="AU240" s="259" t="s">
        <v>83</v>
      </c>
      <c r="AV240" s="12" t="s">
        <v>83</v>
      </c>
      <c r="AW240" s="12" t="s">
        <v>37</v>
      </c>
      <c r="AX240" s="12" t="s">
        <v>74</v>
      </c>
      <c r="AY240" s="259" t="s">
        <v>200</v>
      </c>
    </row>
    <row r="241" s="12" customFormat="1">
      <c r="B241" s="248"/>
      <c r="C241" s="249"/>
      <c r="D241" s="250" t="s">
        <v>235</v>
      </c>
      <c r="E241" s="251" t="s">
        <v>21</v>
      </c>
      <c r="F241" s="252" t="s">
        <v>1199</v>
      </c>
      <c r="G241" s="249"/>
      <c r="H241" s="253">
        <v>-2.8799999999999999</v>
      </c>
      <c r="I241" s="254"/>
      <c r="J241" s="249"/>
      <c r="K241" s="249"/>
      <c r="L241" s="255"/>
      <c r="M241" s="256"/>
      <c r="N241" s="257"/>
      <c r="O241" s="257"/>
      <c r="P241" s="257"/>
      <c r="Q241" s="257"/>
      <c r="R241" s="257"/>
      <c r="S241" s="257"/>
      <c r="T241" s="258"/>
      <c r="AT241" s="259" t="s">
        <v>235</v>
      </c>
      <c r="AU241" s="259" t="s">
        <v>83</v>
      </c>
      <c r="AV241" s="12" t="s">
        <v>83</v>
      </c>
      <c r="AW241" s="12" t="s">
        <v>37</v>
      </c>
      <c r="AX241" s="12" t="s">
        <v>74</v>
      </c>
      <c r="AY241" s="259" t="s">
        <v>200</v>
      </c>
    </row>
    <row r="242" s="13" customFormat="1">
      <c r="B242" s="260"/>
      <c r="C242" s="261"/>
      <c r="D242" s="250" t="s">
        <v>235</v>
      </c>
      <c r="E242" s="262" t="s">
        <v>21</v>
      </c>
      <c r="F242" s="263" t="s">
        <v>255</v>
      </c>
      <c r="G242" s="261"/>
      <c r="H242" s="264">
        <v>16.934999999999999</v>
      </c>
      <c r="I242" s="265"/>
      <c r="J242" s="261"/>
      <c r="K242" s="261"/>
      <c r="L242" s="266"/>
      <c r="M242" s="267"/>
      <c r="N242" s="268"/>
      <c r="O242" s="268"/>
      <c r="P242" s="268"/>
      <c r="Q242" s="268"/>
      <c r="R242" s="268"/>
      <c r="S242" s="268"/>
      <c r="T242" s="269"/>
      <c r="AT242" s="270" t="s">
        <v>235</v>
      </c>
      <c r="AU242" s="270" t="s">
        <v>83</v>
      </c>
      <c r="AV242" s="13" t="s">
        <v>207</v>
      </c>
      <c r="AW242" s="13" t="s">
        <v>37</v>
      </c>
      <c r="AX242" s="13" t="s">
        <v>81</v>
      </c>
      <c r="AY242" s="270" t="s">
        <v>200</v>
      </c>
    </row>
    <row r="243" s="1" customFormat="1" ht="25.5" customHeight="1">
      <c r="B243" s="46"/>
      <c r="C243" s="236" t="s">
        <v>306</v>
      </c>
      <c r="D243" s="236" t="s">
        <v>202</v>
      </c>
      <c r="E243" s="237" t="s">
        <v>1200</v>
      </c>
      <c r="F243" s="238" t="s">
        <v>1201</v>
      </c>
      <c r="G243" s="239" t="s">
        <v>205</v>
      </c>
      <c r="H243" s="240">
        <v>16.934999999999999</v>
      </c>
      <c r="I243" s="241"/>
      <c r="J243" s="242">
        <f>ROUND(I243*H243,2)</f>
        <v>0</v>
      </c>
      <c r="K243" s="238" t="s">
        <v>1065</v>
      </c>
      <c r="L243" s="72"/>
      <c r="M243" s="243" t="s">
        <v>21</v>
      </c>
      <c r="N243" s="244" t="s">
        <v>45</v>
      </c>
      <c r="O243" s="47"/>
      <c r="P243" s="245">
        <f>O243*H243</f>
        <v>0</v>
      </c>
      <c r="Q243" s="245">
        <v>0</v>
      </c>
      <c r="R243" s="245">
        <f>Q243*H243</f>
        <v>0</v>
      </c>
      <c r="S243" s="245">
        <v>0</v>
      </c>
      <c r="T243" s="246">
        <f>S243*H243</f>
        <v>0</v>
      </c>
      <c r="AR243" s="24" t="s">
        <v>207</v>
      </c>
      <c r="AT243" s="24" t="s">
        <v>202</v>
      </c>
      <c r="AU243" s="24" t="s">
        <v>83</v>
      </c>
      <c r="AY243" s="24" t="s">
        <v>200</v>
      </c>
      <c r="BE243" s="247">
        <f>IF(N243="základní",J243,0)</f>
        <v>0</v>
      </c>
      <c r="BF243" s="247">
        <f>IF(N243="snížená",J243,0)</f>
        <v>0</v>
      </c>
      <c r="BG243" s="247">
        <f>IF(N243="zákl. přenesená",J243,0)</f>
        <v>0</v>
      </c>
      <c r="BH243" s="247">
        <f>IF(N243="sníž. přenesená",J243,0)</f>
        <v>0</v>
      </c>
      <c r="BI243" s="247">
        <f>IF(N243="nulová",J243,0)</f>
        <v>0</v>
      </c>
      <c r="BJ243" s="24" t="s">
        <v>81</v>
      </c>
      <c r="BK243" s="247">
        <f>ROUND(I243*H243,2)</f>
        <v>0</v>
      </c>
      <c r="BL243" s="24" t="s">
        <v>207</v>
      </c>
      <c r="BM243" s="24" t="s">
        <v>378</v>
      </c>
    </row>
    <row r="244" s="1" customFormat="1" ht="16.5" customHeight="1">
      <c r="B244" s="46"/>
      <c r="C244" s="236" t="s">
        <v>403</v>
      </c>
      <c r="D244" s="236" t="s">
        <v>202</v>
      </c>
      <c r="E244" s="237" t="s">
        <v>855</v>
      </c>
      <c r="F244" s="238" t="s">
        <v>856</v>
      </c>
      <c r="G244" s="239" t="s">
        <v>205</v>
      </c>
      <c r="H244" s="240">
        <v>16.934999999999999</v>
      </c>
      <c r="I244" s="241"/>
      <c r="J244" s="242">
        <f>ROUND(I244*H244,2)</f>
        <v>0</v>
      </c>
      <c r="K244" s="238" t="s">
        <v>1065</v>
      </c>
      <c r="L244" s="72"/>
      <c r="M244" s="243" t="s">
        <v>21</v>
      </c>
      <c r="N244" s="244" t="s">
        <v>45</v>
      </c>
      <c r="O244" s="47"/>
      <c r="P244" s="245">
        <f>O244*H244</f>
        <v>0</v>
      </c>
      <c r="Q244" s="245">
        <v>0</v>
      </c>
      <c r="R244" s="245">
        <f>Q244*H244</f>
        <v>0</v>
      </c>
      <c r="S244" s="245">
        <v>0</v>
      </c>
      <c r="T244" s="246">
        <f>S244*H244</f>
        <v>0</v>
      </c>
      <c r="AR244" s="24" t="s">
        <v>207</v>
      </c>
      <c r="AT244" s="24" t="s">
        <v>202</v>
      </c>
      <c r="AU244" s="24" t="s">
        <v>83</v>
      </c>
      <c r="AY244" s="24" t="s">
        <v>200</v>
      </c>
      <c r="BE244" s="247">
        <f>IF(N244="základní",J244,0)</f>
        <v>0</v>
      </c>
      <c r="BF244" s="247">
        <f>IF(N244="snížená",J244,0)</f>
        <v>0</v>
      </c>
      <c r="BG244" s="247">
        <f>IF(N244="zákl. přenesená",J244,0)</f>
        <v>0</v>
      </c>
      <c r="BH244" s="247">
        <f>IF(N244="sníž. přenesená",J244,0)</f>
        <v>0</v>
      </c>
      <c r="BI244" s="247">
        <f>IF(N244="nulová",J244,0)</f>
        <v>0</v>
      </c>
      <c r="BJ244" s="24" t="s">
        <v>81</v>
      </c>
      <c r="BK244" s="247">
        <f>ROUND(I244*H244,2)</f>
        <v>0</v>
      </c>
      <c r="BL244" s="24" t="s">
        <v>207</v>
      </c>
      <c r="BM244" s="24" t="s">
        <v>382</v>
      </c>
    </row>
    <row r="245" s="1" customFormat="1" ht="16.5" customHeight="1">
      <c r="B245" s="46"/>
      <c r="C245" s="236" t="s">
        <v>310</v>
      </c>
      <c r="D245" s="236" t="s">
        <v>202</v>
      </c>
      <c r="E245" s="237" t="s">
        <v>862</v>
      </c>
      <c r="F245" s="238" t="s">
        <v>1202</v>
      </c>
      <c r="G245" s="239" t="s">
        <v>205</v>
      </c>
      <c r="H245" s="240">
        <v>16.934999999999999</v>
      </c>
      <c r="I245" s="241"/>
      <c r="J245" s="242">
        <f>ROUND(I245*H245,2)</f>
        <v>0</v>
      </c>
      <c r="K245" s="238" t="s">
        <v>1065</v>
      </c>
      <c r="L245" s="72"/>
      <c r="M245" s="243" t="s">
        <v>21</v>
      </c>
      <c r="N245" s="244" t="s">
        <v>45</v>
      </c>
      <c r="O245" s="47"/>
      <c r="P245" s="245">
        <f>O245*H245</f>
        <v>0</v>
      </c>
      <c r="Q245" s="245">
        <v>0</v>
      </c>
      <c r="R245" s="245">
        <f>Q245*H245</f>
        <v>0</v>
      </c>
      <c r="S245" s="245">
        <v>0</v>
      </c>
      <c r="T245" s="246">
        <f>S245*H245</f>
        <v>0</v>
      </c>
      <c r="AR245" s="24" t="s">
        <v>207</v>
      </c>
      <c r="AT245" s="24" t="s">
        <v>202</v>
      </c>
      <c r="AU245" s="24" t="s">
        <v>83</v>
      </c>
      <c r="AY245" s="24" t="s">
        <v>200</v>
      </c>
      <c r="BE245" s="247">
        <f>IF(N245="základní",J245,0)</f>
        <v>0</v>
      </c>
      <c r="BF245" s="247">
        <f>IF(N245="snížená",J245,0)</f>
        <v>0</v>
      </c>
      <c r="BG245" s="247">
        <f>IF(N245="zákl. přenesená",J245,0)</f>
        <v>0</v>
      </c>
      <c r="BH245" s="247">
        <f>IF(N245="sníž. přenesená",J245,0)</f>
        <v>0</v>
      </c>
      <c r="BI245" s="247">
        <f>IF(N245="nulová",J245,0)</f>
        <v>0</v>
      </c>
      <c r="BJ245" s="24" t="s">
        <v>81</v>
      </c>
      <c r="BK245" s="247">
        <f>ROUND(I245*H245,2)</f>
        <v>0</v>
      </c>
      <c r="BL245" s="24" t="s">
        <v>207</v>
      </c>
      <c r="BM245" s="24" t="s">
        <v>386</v>
      </c>
    </row>
    <row r="246" s="1" customFormat="1" ht="16.5" customHeight="1">
      <c r="B246" s="46"/>
      <c r="C246" s="236" t="s">
        <v>412</v>
      </c>
      <c r="D246" s="236" t="s">
        <v>202</v>
      </c>
      <c r="E246" s="237" t="s">
        <v>864</v>
      </c>
      <c r="F246" s="238" t="s">
        <v>865</v>
      </c>
      <c r="G246" s="239" t="s">
        <v>205</v>
      </c>
      <c r="H246" s="240">
        <v>5.1799999999999997</v>
      </c>
      <c r="I246" s="241"/>
      <c r="J246" s="242">
        <f>ROUND(I246*H246,2)</f>
        <v>0</v>
      </c>
      <c r="K246" s="238" t="s">
        <v>1065</v>
      </c>
      <c r="L246" s="72"/>
      <c r="M246" s="243" t="s">
        <v>21</v>
      </c>
      <c r="N246" s="244" t="s">
        <v>45</v>
      </c>
      <c r="O246" s="47"/>
      <c r="P246" s="245">
        <f>O246*H246</f>
        <v>0</v>
      </c>
      <c r="Q246" s="245">
        <v>0</v>
      </c>
      <c r="R246" s="245">
        <f>Q246*H246</f>
        <v>0</v>
      </c>
      <c r="S246" s="245">
        <v>0</v>
      </c>
      <c r="T246" s="246">
        <f>S246*H246</f>
        <v>0</v>
      </c>
      <c r="AR246" s="24" t="s">
        <v>207</v>
      </c>
      <c r="AT246" s="24" t="s">
        <v>202</v>
      </c>
      <c r="AU246" s="24" t="s">
        <v>83</v>
      </c>
      <c r="AY246" s="24" t="s">
        <v>200</v>
      </c>
      <c r="BE246" s="247">
        <f>IF(N246="základní",J246,0)</f>
        <v>0</v>
      </c>
      <c r="BF246" s="247">
        <f>IF(N246="snížená",J246,0)</f>
        <v>0</v>
      </c>
      <c r="BG246" s="247">
        <f>IF(N246="zákl. přenesená",J246,0)</f>
        <v>0</v>
      </c>
      <c r="BH246" s="247">
        <f>IF(N246="sníž. přenesená",J246,0)</f>
        <v>0</v>
      </c>
      <c r="BI246" s="247">
        <f>IF(N246="nulová",J246,0)</f>
        <v>0</v>
      </c>
      <c r="BJ246" s="24" t="s">
        <v>81</v>
      </c>
      <c r="BK246" s="247">
        <f>ROUND(I246*H246,2)</f>
        <v>0</v>
      </c>
      <c r="BL246" s="24" t="s">
        <v>207</v>
      </c>
      <c r="BM246" s="24" t="s">
        <v>390</v>
      </c>
    </row>
    <row r="247" s="12" customFormat="1">
      <c r="B247" s="248"/>
      <c r="C247" s="249"/>
      <c r="D247" s="250" t="s">
        <v>235</v>
      </c>
      <c r="E247" s="251" t="s">
        <v>21</v>
      </c>
      <c r="F247" s="252" t="s">
        <v>1203</v>
      </c>
      <c r="G247" s="249"/>
      <c r="H247" s="253">
        <v>4.0999999999999996</v>
      </c>
      <c r="I247" s="254"/>
      <c r="J247" s="249"/>
      <c r="K247" s="249"/>
      <c r="L247" s="255"/>
      <c r="M247" s="256"/>
      <c r="N247" s="257"/>
      <c r="O247" s="257"/>
      <c r="P247" s="257"/>
      <c r="Q247" s="257"/>
      <c r="R247" s="257"/>
      <c r="S247" s="257"/>
      <c r="T247" s="258"/>
      <c r="AT247" s="259" t="s">
        <v>235</v>
      </c>
      <c r="AU247" s="259" t="s">
        <v>83</v>
      </c>
      <c r="AV247" s="12" t="s">
        <v>83</v>
      </c>
      <c r="AW247" s="12" t="s">
        <v>37</v>
      </c>
      <c r="AX247" s="12" t="s">
        <v>74</v>
      </c>
      <c r="AY247" s="259" t="s">
        <v>200</v>
      </c>
    </row>
    <row r="248" s="12" customFormat="1">
      <c r="B248" s="248"/>
      <c r="C248" s="249"/>
      <c r="D248" s="250" t="s">
        <v>235</v>
      </c>
      <c r="E248" s="251" t="s">
        <v>21</v>
      </c>
      <c r="F248" s="252" t="s">
        <v>1204</v>
      </c>
      <c r="G248" s="249"/>
      <c r="H248" s="253">
        <v>1.0800000000000001</v>
      </c>
      <c r="I248" s="254"/>
      <c r="J248" s="249"/>
      <c r="K248" s="249"/>
      <c r="L248" s="255"/>
      <c r="M248" s="256"/>
      <c r="N248" s="257"/>
      <c r="O248" s="257"/>
      <c r="P248" s="257"/>
      <c r="Q248" s="257"/>
      <c r="R248" s="257"/>
      <c r="S248" s="257"/>
      <c r="T248" s="258"/>
      <c r="AT248" s="259" t="s">
        <v>235</v>
      </c>
      <c r="AU248" s="259" t="s">
        <v>83</v>
      </c>
      <c r="AV248" s="12" t="s">
        <v>83</v>
      </c>
      <c r="AW248" s="12" t="s">
        <v>37</v>
      </c>
      <c r="AX248" s="12" t="s">
        <v>74</v>
      </c>
      <c r="AY248" s="259" t="s">
        <v>200</v>
      </c>
    </row>
    <row r="249" s="14" customFormat="1">
      <c r="B249" s="287"/>
      <c r="C249" s="288"/>
      <c r="D249" s="250" t="s">
        <v>235</v>
      </c>
      <c r="E249" s="289" t="s">
        <v>21</v>
      </c>
      <c r="F249" s="290" t="s">
        <v>953</v>
      </c>
      <c r="G249" s="288"/>
      <c r="H249" s="291">
        <v>5.1799999999999997</v>
      </c>
      <c r="I249" s="292"/>
      <c r="J249" s="288"/>
      <c r="K249" s="288"/>
      <c r="L249" s="293"/>
      <c r="M249" s="294"/>
      <c r="N249" s="295"/>
      <c r="O249" s="295"/>
      <c r="P249" s="295"/>
      <c r="Q249" s="295"/>
      <c r="R249" s="295"/>
      <c r="S249" s="295"/>
      <c r="T249" s="296"/>
      <c r="AT249" s="297" t="s">
        <v>235</v>
      </c>
      <c r="AU249" s="297" t="s">
        <v>83</v>
      </c>
      <c r="AV249" s="14" t="s">
        <v>94</v>
      </c>
      <c r="AW249" s="14" t="s">
        <v>37</v>
      </c>
      <c r="AX249" s="14" t="s">
        <v>74</v>
      </c>
      <c r="AY249" s="297" t="s">
        <v>200</v>
      </c>
    </row>
    <row r="250" s="13" customFormat="1">
      <c r="B250" s="260"/>
      <c r="C250" s="261"/>
      <c r="D250" s="250" t="s">
        <v>235</v>
      </c>
      <c r="E250" s="262" t="s">
        <v>21</v>
      </c>
      <c r="F250" s="263" t="s">
        <v>255</v>
      </c>
      <c r="G250" s="261"/>
      <c r="H250" s="264">
        <v>5.1799999999999997</v>
      </c>
      <c r="I250" s="265"/>
      <c r="J250" s="261"/>
      <c r="K250" s="261"/>
      <c r="L250" s="266"/>
      <c r="M250" s="267"/>
      <c r="N250" s="268"/>
      <c r="O250" s="268"/>
      <c r="P250" s="268"/>
      <c r="Q250" s="268"/>
      <c r="R250" s="268"/>
      <c r="S250" s="268"/>
      <c r="T250" s="269"/>
      <c r="AT250" s="270" t="s">
        <v>235</v>
      </c>
      <c r="AU250" s="270" t="s">
        <v>83</v>
      </c>
      <c r="AV250" s="13" t="s">
        <v>207</v>
      </c>
      <c r="AW250" s="13" t="s">
        <v>37</v>
      </c>
      <c r="AX250" s="13" t="s">
        <v>81</v>
      </c>
      <c r="AY250" s="270" t="s">
        <v>200</v>
      </c>
    </row>
    <row r="251" s="11" customFormat="1" ht="29.88" customHeight="1">
      <c r="B251" s="220"/>
      <c r="C251" s="221"/>
      <c r="D251" s="222" t="s">
        <v>73</v>
      </c>
      <c r="E251" s="234" t="s">
        <v>480</v>
      </c>
      <c r="F251" s="234" t="s">
        <v>1205</v>
      </c>
      <c r="G251" s="221"/>
      <c r="H251" s="221"/>
      <c r="I251" s="224"/>
      <c r="J251" s="235">
        <f>BK251</f>
        <v>0</v>
      </c>
      <c r="K251" s="221"/>
      <c r="L251" s="226"/>
      <c r="M251" s="227"/>
      <c r="N251" s="228"/>
      <c r="O251" s="228"/>
      <c r="P251" s="229">
        <f>SUM(P252:P257)</f>
        <v>0</v>
      </c>
      <c r="Q251" s="228"/>
      <c r="R251" s="229">
        <f>SUM(R252:R257)</f>
        <v>0</v>
      </c>
      <c r="S251" s="228"/>
      <c r="T251" s="230">
        <f>SUM(T252:T257)</f>
        <v>0</v>
      </c>
      <c r="AR251" s="231" t="s">
        <v>81</v>
      </c>
      <c r="AT251" s="232" t="s">
        <v>73</v>
      </c>
      <c r="AU251" s="232" t="s">
        <v>81</v>
      </c>
      <c r="AY251" s="231" t="s">
        <v>200</v>
      </c>
      <c r="BK251" s="233">
        <f>SUM(BK252:BK257)</f>
        <v>0</v>
      </c>
    </row>
    <row r="252" s="1" customFormat="1" ht="16.5" customHeight="1">
      <c r="B252" s="46"/>
      <c r="C252" s="236" t="s">
        <v>311</v>
      </c>
      <c r="D252" s="236" t="s">
        <v>202</v>
      </c>
      <c r="E252" s="237" t="s">
        <v>1206</v>
      </c>
      <c r="F252" s="238" t="s">
        <v>1207</v>
      </c>
      <c r="G252" s="239" t="s">
        <v>205</v>
      </c>
      <c r="H252" s="240">
        <v>7.7999999999999998</v>
      </c>
      <c r="I252" s="241"/>
      <c r="J252" s="242">
        <f>ROUND(I252*H252,2)</f>
        <v>0</v>
      </c>
      <c r="K252" s="238" t="s">
        <v>1065</v>
      </c>
      <c r="L252" s="72"/>
      <c r="M252" s="243" t="s">
        <v>21</v>
      </c>
      <c r="N252" s="244" t="s">
        <v>45</v>
      </c>
      <c r="O252" s="47"/>
      <c r="P252" s="245">
        <f>O252*H252</f>
        <v>0</v>
      </c>
      <c r="Q252" s="245">
        <v>0</v>
      </c>
      <c r="R252" s="245">
        <f>Q252*H252</f>
        <v>0</v>
      </c>
      <c r="S252" s="245">
        <v>0</v>
      </c>
      <c r="T252" s="246">
        <f>S252*H252</f>
        <v>0</v>
      </c>
      <c r="AR252" s="24" t="s">
        <v>207</v>
      </c>
      <c r="AT252" s="24" t="s">
        <v>202</v>
      </c>
      <c r="AU252" s="24" t="s">
        <v>83</v>
      </c>
      <c r="AY252" s="24" t="s">
        <v>200</v>
      </c>
      <c r="BE252" s="247">
        <f>IF(N252="základní",J252,0)</f>
        <v>0</v>
      </c>
      <c r="BF252" s="247">
        <f>IF(N252="snížená",J252,0)</f>
        <v>0</v>
      </c>
      <c r="BG252" s="247">
        <f>IF(N252="zákl. přenesená",J252,0)</f>
        <v>0</v>
      </c>
      <c r="BH252" s="247">
        <f>IF(N252="sníž. přenesená",J252,0)</f>
        <v>0</v>
      </c>
      <c r="BI252" s="247">
        <f>IF(N252="nulová",J252,0)</f>
        <v>0</v>
      </c>
      <c r="BJ252" s="24" t="s">
        <v>81</v>
      </c>
      <c r="BK252" s="247">
        <f>ROUND(I252*H252,2)</f>
        <v>0</v>
      </c>
      <c r="BL252" s="24" t="s">
        <v>207</v>
      </c>
      <c r="BM252" s="24" t="s">
        <v>393</v>
      </c>
    </row>
    <row r="253" s="12" customFormat="1">
      <c r="B253" s="248"/>
      <c r="C253" s="249"/>
      <c r="D253" s="250" t="s">
        <v>235</v>
      </c>
      <c r="E253" s="251" t="s">
        <v>21</v>
      </c>
      <c r="F253" s="252" t="s">
        <v>1208</v>
      </c>
      <c r="G253" s="249"/>
      <c r="H253" s="253">
        <v>7.7999999999999998</v>
      </c>
      <c r="I253" s="254"/>
      <c r="J253" s="249"/>
      <c r="K253" s="249"/>
      <c r="L253" s="255"/>
      <c r="M253" s="256"/>
      <c r="N253" s="257"/>
      <c r="O253" s="257"/>
      <c r="P253" s="257"/>
      <c r="Q253" s="257"/>
      <c r="R253" s="257"/>
      <c r="S253" s="257"/>
      <c r="T253" s="258"/>
      <c r="AT253" s="259" t="s">
        <v>235</v>
      </c>
      <c r="AU253" s="259" t="s">
        <v>83</v>
      </c>
      <c r="AV253" s="12" t="s">
        <v>83</v>
      </c>
      <c r="AW253" s="12" t="s">
        <v>37</v>
      </c>
      <c r="AX253" s="12" t="s">
        <v>74</v>
      </c>
      <c r="AY253" s="259" t="s">
        <v>200</v>
      </c>
    </row>
    <row r="254" s="13" customFormat="1">
      <c r="B254" s="260"/>
      <c r="C254" s="261"/>
      <c r="D254" s="250" t="s">
        <v>235</v>
      </c>
      <c r="E254" s="262" t="s">
        <v>21</v>
      </c>
      <c r="F254" s="263" t="s">
        <v>255</v>
      </c>
      <c r="G254" s="261"/>
      <c r="H254" s="264">
        <v>7.7999999999999998</v>
      </c>
      <c r="I254" s="265"/>
      <c r="J254" s="261"/>
      <c r="K254" s="261"/>
      <c r="L254" s="266"/>
      <c r="M254" s="267"/>
      <c r="N254" s="268"/>
      <c r="O254" s="268"/>
      <c r="P254" s="268"/>
      <c r="Q254" s="268"/>
      <c r="R254" s="268"/>
      <c r="S254" s="268"/>
      <c r="T254" s="269"/>
      <c r="AT254" s="270" t="s">
        <v>235</v>
      </c>
      <c r="AU254" s="270" t="s">
        <v>83</v>
      </c>
      <c r="AV254" s="13" t="s">
        <v>207</v>
      </c>
      <c r="AW254" s="13" t="s">
        <v>37</v>
      </c>
      <c r="AX254" s="13" t="s">
        <v>81</v>
      </c>
      <c r="AY254" s="270" t="s">
        <v>200</v>
      </c>
    </row>
    <row r="255" s="1" customFormat="1" ht="25.5" customHeight="1">
      <c r="B255" s="46"/>
      <c r="C255" s="236" t="s">
        <v>420</v>
      </c>
      <c r="D255" s="236" t="s">
        <v>202</v>
      </c>
      <c r="E255" s="237" t="s">
        <v>870</v>
      </c>
      <c r="F255" s="238" t="s">
        <v>871</v>
      </c>
      <c r="G255" s="239" t="s">
        <v>205</v>
      </c>
      <c r="H255" s="240">
        <v>0.35999999999999999</v>
      </c>
      <c r="I255" s="241"/>
      <c r="J255" s="242">
        <f>ROUND(I255*H255,2)</f>
        <v>0</v>
      </c>
      <c r="K255" s="238" t="s">
        <v>1065</v>
      </c>
      <c r="L255" s="72"/>
      <c r="M255" s="243" t="s">
        <v>21</v>
      </c>
      <c r="N255" s="244" t="s">
        <v>45</v>
      </c>
      <c r="O255" s="47"/>
      <c r="P255" s="245">
        <f>O255*H255</f>
        <v>0</v>
      </c>
      <c r="Q255" s="245">
        <v>0</v>
      </c>
      <c r="R255" s="245">
        <f>Q255*H255</f>
        <v>0</v>
      </c>
      <c r="S255" s="245">
        <v>0</v>
      </c>
      <c r="T255" s="246">
        <f>S255*H255</f>
        <v>0</v>
      </c>
      <c r="AR255" s="24" t="s">
        <v>207</v>
      </c>
      <c r="AT255" s="24" t="s">
        <v>202</v>
      </c>
      <c r="AU255" s="24" t="s">
        <v>83</v>
      </c>
      <c r="AY255" s="24" t="s">
        <v>200</v>
      </c>
      <c r="BE255" s="247">
        <f>IF(N255="základní",J255,0)</f>
        <v>0</v>
      </c>
      <c r="BF255" s="247">
        <f>IF(N255="snížená",J255,0)</f>
        <v>0</v>
      </c>
      <c r="BG255" s="247">
        <f>IF(N255="zákl. přenesená",J255,0)</f>
        <v>0</v>
      </c>
      <c r="BH255" s="247">
        <f>IF(N255="sníž. přenesená",J255,0)</f>
        <v>0</v>
      </c>
      <c r="BI255" s="247">
        <f>IF(N255="nulová",J255,0)</f>
        <v>0</v>
      </c>
      <c r="BJ255" s="24" t="s">
        <v>81</v>
      </c>
      <c r="BK255" s="247">
        <f>ROUND(I255*H255,2)</f>
        <v>0</v>
      </c>
      <c r="BL255" s="24" t="s">
        <v>207</v>
      </c>
      <c r="BM255" s="24" t="s">
        <v>399</v>
      </c>
    </row>
    <row r="256" s="12" customFormat="1">
      <c r="B256" s="248"/>
      <c r="C256" s="249"/>
      <c r="D256" s="250" t="s">
        <v>235</v>
      </c>
      <c r="E256" s="251" t="s">
        <v>21</v>
      </c>
      <c r="F256" s="252" t="s">
        <v>1209</v>
      </c>
      <c r="G256" s="249"/>
      <c r="H256" s="253">
        <v>0.35999999999999999</v>
      </c>
      <c r="I256" s="254"/>
      <c r="J256" s="249"/>
      <c r="K256" s="249"/>
      <c r="L256" s="255"/>
      <c r="M256" s="256"/>
      <c r="N256" s="257"/>
      <c r="O256" s="257"/>
      <c r="P256" s="257"/>
      <c r="Q256" s="257"/>
      <c r="R256" s="257"/>
      <c r="S256" s="257"/>
      <c r="T256" s="258"/>
      <c r="AT256" s="259" t="s">
        <v>235</v>
      </c>
      <c r="AU256" s="259" t="s">
        <v>83</v>
      </c>
      <c r="AV256" s="12" t="s">
        <v>83</v>
      </c>
      <c r="AW256" s="12" t="s">
        <v>37</v>
      </c>
      <c r="AX256" s="12" t="s">
        <v>74</v>
      </c>
      <c r="AY256" s="259" t="s">
        <v>200</v>
      </c>
    </row>
    <row r="257" s="13" customFormat="1">
      <c r="B257" s="260"/>
      <c r="C257" s="261"/>
      <c r="D257" s="250" t="s">
        <v>235</v>
      </c>
      <c r="E257" s="262" t="s">
        <v>21</v>
      </c>
      <c r="F257" s="263" t="s">
        <v>255</v>
      </c>
      <c r="G257" s="261"/>
      <c r="H257" s="264">
        <v>0.35999999999999999</v>
      </c>
      <c r="I257" s="265"/>
      <c r="J257" s="261"/>
      <c r="K257" s="261"/>
      <c r="L257" s="266"/>
      <c r="M257" s="267"/>
      <c r="N257" s="268"/>
      <c r="O257" s="268"/>
      <c r="P257" s="268"/>
      <c r="Q257" s="268"/>
      <c r="R257" s="268"/>
      <c r="S257" s="268"/>
      <c r="T257" s="269"/>
      <c r="AT257" s="270" t="s">
        <v>235</v>
      </c>
      <c r="AU257" s="270" t="s">
        <v>83</v>
      </c>
      <c r="AV257" s="13" t="s">
        <v>207</v>
      </c>
      <c r="AW257" s="13" t="s">
        <v>37</v>
      </c>
      <c r="AX257" s="13" t="s">
        <v>81</v>
      </c>
      <c r="AY257" s="270" t="s">
        <v>200</v>
      </c>
    </row>
    <row r="258" s="11" customFormat="1" ht="29.88" customHeight="1">
      <c r="B258" s="220"/>
      <c r="C258" s="221"/>
      <c r="D258" s="222" t="s">
        <v>73</v>
      </c>
      <c r="E258" s="234" t="s">
        <v>231</v>
      </c>
      <c r="F258" s="234" t="s">
        <v>886</v>
      </c>
      <c r="G258" s="221"/>
      <c r="H258" s="221"/>
      <c r="I258" s="224"/>
      <c r="J258" s="235">
        <f>BK258</f>
        <v>0</v>
      </c>
      <c r="K258" s="221"/>
      <c r="L258" s="226"/>
      <c r="M258" s="227"/>
      <c r="N258" s="228"/>
      <c r="O258" s="228"/>
      <c r="P258" s="229">
        <f>SUM(P259:P269)</f>
        <v>0</v>
      </c>
      <c r="Q258" s="228"/>
      <c r="R258" s="229">
        <f>SUM(R259:R269)</f>
        <v>0</v>
      </c>
      <c r="S258" s="228"/>
      <c r="T258" s="230">
        <f>SUM(T259:T269)</f>
        <v>0</v>
      </c>
      <c r="AR258" s="231" t="s">
        <v>81</v>
      </c>
      <c r="AT258" s="232" t="s">
        <v>73</v>
      </c>
      <c r="AU258" s="232" t="s">
        <v>81</v>
      </c>
      <c r="AY258" s="231" t="s">
        <v>200</v>
      </c>
      <c r="BK258" s="233">
        <f>SUM(BK259:BK269)</f>
        <v>0</v>
      </c>
    </row>
    <row r="259" s="1" customFormat="1" ht="25.5" customHeight="1">
      <c r="B259" s="46"/>
      <c r="C259" s="236" t="s">
        <v>313</v>
      </c>
      <c r="D259" s="236" t="s">
        <v>202</v>
      </c>
      <c r="E259" s="237" t="s">
        <v>887</v>
      </c>
      <c r="F259" s="238" t="s">
        <v>888</v>
      </c>
      <c r="G259" s="239" t="s">
        <v>205</v>
      </c>
      <c r="H259" s="240">
        <v>33.670000000000002</v>
      </c>
      <c r="I259" s="241"/>
      <c r="J259" s="242">
        <f>ROUND(I259*H259,2)</f>
        <v>0</v>
      </c>
      <c r="K259" s="238" t="s">
        <v>1065</v>
      </c>
      <c r="L259" s="72"/>
      <c r="M259" s="243" t="s">
        <v>21</v>
      </c>
      <c r="N259" s="244" t="s">
        <v>45</v>
      </c>
      <c r="O259" s="47"/>
      <c r="P259" s="245">
        <f>O259*H259</f>
        <v>0</v>
      </c>
      <c r="Q259" s="245">
        <v>0</v>
      </c>
      <c r="R259" s="245">
        <f>Q259*H259</f>
        <v>0</v>
      </c>
      <c r="S259" s="245">
        <v>0</v>
      </c>
      <c r="T259" s="246">
        <f>S259*H259</f>
        <v>0</v>
      </c>
      <c r="AR259" s="24" t="s">
        <v>207</v>
      </c>
      <c r="AT259" s="24" t="s">
        <v>202</v>
      </c>
      <c r="AU259" s="24" t="s">
        <v>83</v>
      </c>
      <c r="AY259" s="24" t="s">
        <v>200</v>
      </c>
      <c r="BE259" s="247">
        <f>IF(N259="základní",J259,0)</f>
        <v>0</v>
      </c>
      <c r="BF259" s="247">
        <f>IF(N259="snížená",J259,0)</f>
        <v>0</v>
      </c>
      <c r="BG259" s="247">
        <f>IF(N259="zákl. přenesená",J259,0)</f>
        <v>0</v>
      </c>
      <c r="BH259" s="247">
        <f>IF(N259="sníž. přenesená",J259,0)</f>
        <v>0</v>
      </c>
      <c r="BI259" s="247">
        <f>IF(N259="nulová",J259,0)</f>
        <v>0</v>
      </c>
      <c r="BJ259" s="24" t="s">
        <v>81</v>
      </c>
      <c r="BK259" s="247">
        <f>ROUND(I259*H259,2)</f>
        <v>0</v>
      </c>
      <c r="BL259" s="24" t="s">
        <v>207</v>
      </c>
      <c r="BM259" s="24" t="s">
        <v>402</v>
      </c>
    </row>
    <row r="260" s="12" customFormat="1">
      <c r="B260" s="248"/>
      <c r="C260" s="249"/>
      <c r="D260" s="250" t="s">
        <v>235</v>
      </c>
      <c r="E260" s="251" t="s">
        <v>21</v>
      </c>
      <c r="F260" s="252" t="s">
        <v>1210</v>
      </c>
      <c r="G260" s="249"/>
      <c r="H260" s="253">
        <v>33.670000000000002</v>
      </c>
      <c r="I260" s="254"/>
      <c r="J260" s="249"/>
      <c r="K260" s="249"/>
      <c r="L260" s="255"/>
      <c r="M260" s="256"/>
      <c r="N260" s="257"/>
      <c r="O260" s="257"/>
      <c r="P260" s="257"/>
      <c r="Q260" s="257"/>
      <c r="R260" s="257"/>
      <c r="S260" s="257"/>
      <c r="T260" s="258"/>
      <c r="AT260" s="259" t="s">
        <v>235</v>
      </c>
      <c r="AU260" s="259" t="s">
        <v>83</v>
      </c>
      <c r="AV260" s="12" t="s">
        <v>83</v>
      </c>
      <c r="AW260" s="12" t="s">
        <v>37</v>
      </c>
      <c r="AX260" s="12" t="s">
        <v>74</v>
      </c>
      <c r="AY260" s="259" t="s">
        <v>200</v>
      </c>
    </row>
    <row r="261" s="13" customFormat="1">
      <c r="B261" s="260"/>
      <c r="C261" s="261"/>
      <c r="D261" s="250" t="s">
        <v>235</v>
      </c>
      <c r="E261" s="262" t="s">
        <v>21</v>
      </c>
      <c r="F261" s="263" t="s">
        <v>255</v>
      </c>
      <c r="G261" s="261"/>
      <c r="H261" s="264">
        <v>33.670000000000002</v>
      </c>
      <c r="I261" s="265"/>
      <c r="J261" s="261"/>
      <c r="K261" s="261"/>
      <c r="L261" s="266"/>
      <c r="M261" s="267"/>
      <c r="N261" s="268"/>
      <c r="O261" s="268"/>
      <c r="P261" s="268"/>
      <c r="Q261" s="268"/>
      <c r="R261" s="268"/>
      <c r="S261" s="268"/>
      <c r="T261" s="269"/>
      <c r="AT261" s="270" t="s">
        <v>235</v>
      </c>
      <c r="AU261" s="270" t="s">
        <v>83</v>
      </c>
      <c r="AV261" s="13" t="s">
        <v>207</v>
      </c>
      <c r="AW261" s="13" t="s">
        <v>37</v>
      </c>
      <c r="AX261" s="13" t="s">
        <v>81</v>
      </c>
      <c r="AY261" s="270" t="s">
        <v>200</v>
      </c>
    </row>
    <row r="262" s="1" customFormat="1" ht="25.5" customHeight="1">
      <c r="B262" s="46"/>
      <c r="C262" s="236" t="s">
        <v>428</v>
      </c>
      <c r="D262" s="236" t="s">
        <v>202</v>
      </c>
      <c r="E262" s="237" t="s">
        <v>890</v>
      </c>
      <c r="F262" s="238" t="s">
        <v>891</v>
      </c>
      <c r="G262" s="239" t="s">
        <v>205</v>
      </c>
      <c r="H262" s="240">
        <v>33.670000000000002</v>
      </c>
      <c r="I262" s="241"/>
      <c r="J262" s="242">
        <f>ROUND(I262*H262,2)</f>
        <v>0</v>
      </c>
      <c r="K262" s="238" t="s">
        <v>1065</v>
      </c>
      <c r="L262" s="72"/>
      <c r="M262" s="243" t="s">
        <v>21</v>
      </c>
      <c r="N262" s="244" t="s">
        <v>45</v>
      </c>
      <c r="O262" s="47"/>
      <c r="P262" s="245">
        <f>O262*H262</f>
        <v>0</v>
      </c>
      <c r="Q262" s="245">
        <v>0</v>
      </c>
      <c r="R262" s="245">
        <f>Q262*H262</f>
        <v>0</v>
      </c>
      <c r="S262" s="245">
        <v>0</v>
      </c>
      <c r="T262" s="246">
        <f>S262*H262</f>
        <v>0</v>
      </c>
      <c r="AR262" s="24" t="s">
        <v>207</v>
      </c>
      <c r="AT262" s="24" t="s">
        <v>202</v>
      </c>
      <c r="AU262" s="24" t="s">
        <v>83</v>
      </c>
      <c r="AY262" s="24" t="s">
        <v>200</v>
      </c>
      <c r="BE262" s="247">
        <f>IF(N262="základní",J262,0)</f>
        <v>0</v>
      </c>
      <c r="BF262" s="247">
        <f>IF(N262="snížená",J262,0)</f>
        <v>0</v>
      </c>
      <c r="BG262" s="247">
        <f>IF(N262="zákl. přenesená",J262,0)</f>
        <v>0</v>
      </c>
      <c r="BH262" s="247">
        <f>IF(N262="sníž. přenesená",J262,0)</f>
        <v>0</v>
      </c>
      <c r="BI262" s="247">
        <f>IF(N262="nulová",J262,0)</f>
        <v>0</v>
      </c>
      <c r="BJ262" s="24" t="s">
        <v>81</v>
      </c>
      <c r="BK262" s="247">
        <f>ROUND(I262*H262,2)</f>
        <v>0</v>
      </c>
      <c r="BL262" s="24" t="s">
        <v>207</v>
      </c>
      <c r="BM262" s="24" t="s">
        <v>406</v>
      </c>
    </row>
    <row r="263" s="1" customFormat="1" ht="25.5" customHeight="1">
      <c r="B263" s="46"/>
      <c r="C263" s="236" t="s">
        <v>318</v>
      </c>
      <c r="D263" s="236" t="s">
        <v>202</v>
      </c>
      <c r="E263" s="237" t="s">
        <v>893</v>
      </c>
      <c r="F263" s="238" t="s">
        <v>894</v>
      </c>
      <c r="G263" s="239" t="s">
        <v>205</v>
      </c>
      <c r="H263" s="240">
        <v>33.670000000000002</v>
      </c>
      <c r="I263" s="241"/>
      <c r="J263" s="242">
        <f>ROUND(I263*H263,2)</f>
        <v>0</v>
      </c>
      <c r="K263" s="238" t="s">
        <v>1065</v>
      </c>
      <c r="L263" s="72"/>
      <c r="M263" s="243" t="s">
        <v>21</v>
      </c>
      <c r="N263" s="244" t="s">
        <v>45</v>
      </c>
      <c r="O263" s="47"/>
      <c r="P263" s="245">
        <f>O263*H263</f>
        <v>0</v>
      </c>
      <c r="Q263" s="245">
        <v>0</v>
      </c>
      <c r="R263" s="245">
        <f>Q263*H263</f>
        <v>0</v>
      </c>
      <c r="S263" s="245">
        <v>0</v>
      </c>
      <c r="T263" s="246">
        <f>S263*H263</f>
        <v>0</v>
      </c>
      <c r="AR263" s="24" t="s">
        <v>207</v>
      </c>
      <c r="AT263" s="24" t="s">
        <v>202</v>
      </c>
      <c r="AU263" s="24" t="s">
        <v>83</v>
      </c>
      <c r="AY263" s="24" t="s">
        <v>200</v>
      </c>
      <c r="BE263" s="247">
        <f>IF(N263="základní",J263,0)</f>
        <v>0</v>
      </c>
      <c r="BF263" s="247">
        <f>IF(N263="snížená",J263,0)</f>
        <v>0</v>
      </c>
      <c r="BG263" s="247">
        <f>IF(N263="zákl. přenesená",J263,0)</f>
        <v>0</v>
      </c>
      <c r="BH263" s="247">
        <f>IF(N263="sníž. přenesená",J263,0)</f>
        <v>0</v>
      </c>
      <c r="BI263" s="247">
        <f>IF(N263="nulová",J263,0)</f>
        <v>0</v>
      </c>
      <c r="BJ263" s="24" t="s">
        <v>81</v>
      </c>
      <c r="BK263" s="247">
        <f>ROUND(I263*H263,2)</f>
        <v>0</v>
      </c>
      <c r="BL263" s="24" t="s">
        <v>207</v>
      </c>
      <c r="BM263" s="24" t="s">
        <v>409</v>
      </c>
    </row>
    <row r="264" s="1" customFormat="1" ht="16.5" customHeight="1">
      <c r="B264" s="46"/>
      <c r="C264" s="236" t="s">
        <v>465</v>
      </c>
      <c r="D264" s="236" t="s">
        <v>202</v>
      </c>
      <c r="E264" s="237" t="s">
        <v>1211</v>
      </c>
      <c r="F264" s="238" t="s">
        <v>1212</v>
      </c>
      <c r="G264" s="239" t="s">
        <v>205</v>
      </c>
      <c r="H264" s="240">
        <v>7.7999999999999998</v>
      </c>
      <c r="I264" s="241"/>
      <c r="J264" s="242">
        <f>ROUND(I264*H264,2)</f>
        <v>0</v>
      </c>
      <c r="K264" s="238" t="s">
        <v>1065</v>
      </c>
      <c r="L264" s="72"/>
      <c r="M264" s="243" t="s">
        <v>21</v>
      </c>
      <c r="N264" s="244" t="s">
        <v>45</v>
      </c>
      <c r="O264" s="47"/>
      <c r="P264" s="245">
        <f>O264*H264</f>
        <v>0</v>
      </c>
      <c r="Q264" s="245">
        <v>0</v>
      </c>
      <c r="R264" s="245">
        <f>Q264*H264</f>
        <v>0</v>
      </c>
      <c r="S264" s="245">
        <v>0</v>
      </c>
      <c r="T264" s="246">
        <f>S264*H264</f>
        <v>0</v>
      </c>
      <c r="AR264" s="24" t="s">
        <v>207</v>
      </c>
      <c r="AT264" s="24" t="s">
        <v>202</v>
      </c>
      <c r="AU264" s="24" t="s">
        <v>83</v>
      </c>
      <c r="AY264" s="24" t="s">
        <v>200</v>
      </c>
      <c r="BE264" s="247">
        <f>IF(N264="základní",J264,0)</f>
        <v>0</v>
      </c>
      <c r="BF264" s="247">
        <f>IF(N264="snížená",J264,0)</f>
        <v>0</v>
      </c>
      <c r="BG264" s="247">
        <f>IF(N264="zákl. přenesená",J264,0)</f>
        <v>0</v>
      </c>
      <c r="BH264" s="247">
        <f>IF(N264="sníž. přenesená",J264,0)</f>
        <v>0</v>
      </c>
      <c r="BI264" s="247">
        <f>IF(N264="nulová",J264,0)</f>
        <v>0</v>
      </c>
      <c r="BJ264" s="24" t="s">
        <v>81</v>
      </c>
      <c r="BK264" s="247">
        <f>ROUND(I264*H264,2)</f>
        <v>0</v>
      </c>
      <c r="BL264" s="24" t="s">
        <v>207</v>
      </c>
      <c r="BM264" s="24" t="s">
        <v>415</v>
      </c>
    </row>
    <row r="265" s="12" customFormat="1">
      <c r="B265" s="248"/>
      <c r="C265" s="249"/>
      <c r="D265" s="250" t="s">
        <v>235</v>
      </c>
      <c r="E265" s="251" t="s">
        <v>21</v>
      </c>
      <c r="F265" s="252" t="s">
        <v>1213</v>
      </c>
      <c r="G265" s="249"/>
      <c r="H265" s="253">
        <v>7.7999999999999998</v>
      </c>
      <c r="I265" s="254"/>
      <c r="J265" s="249"/>
      <c r="K265" s="249"/>
      <c r="L265" s="255"/>
      <c r="M265" s="256"/>
      <c r="N265" s="257"/>
      <c r="O265" s="257"/>
      <c r="P265" s="257"/>
      <c r="Q265" s="257"/>
      <c r="R265" s="257"/>
      <c r="S265" s="257"/>
      <c r="T265" s="258"/>
      <c r="AT265" s="259" t="s">
        <v>235</v>
      </c>
      <c r="AU265" s="259" t="s">
        <v>83</v>
      </c>
      <c r="AV265" s="12" t="s">
        <v>83</v>
      </c>
      <c r="AW265" s="12" t="s">
        <v>37</v>
      </c>
      <c r="AX265" s="12" t="s">
        <v>74</v>
      </c>
      <c r="AY265" s="259" t="s">
        <v>200</v>
      </c>
    </row>
    <row r="266" s="13" customFormat="1">
      <c r="B266" s="260"/>
      <c r="C266" s="261"/>
      <c r="D266" s="250" t="s">
        <v>235</v>
      </c>
      <c r="E266" s="262" t="s">
        <v>21</v>
      </c>
      <c r="F266" s="263" t="s">
        <v>255</v>
      </c>
      <c r="G266" s="261"/>
      <c r="H266" s="264">
        <v>7.7999999999999998</v>
      </c>
      <c r="I266" s="265"/>
      <c r="J266" s="261"/>
      <c r="K266" s="261"/>
      <c r="L266" s="266"/>
      <c r="M266" s="267"/>
      <c r="N266" s="268"/>
      <c r="O266" s="268"/>
      <c r="P266" s="268"/>
      <c r="Q266" s="268"/>
      <c r="R266" s="268"/>
      <c r="S266" s="268"/>
      <c r="T266" s="269"/>
      <c r="AT266" s="270" t="s">
        <v>235</v>
      </c>
      <c r="AU266" s="270" t="s">
        <v>83</v>
      </c>
      <c r="AV266" s="13" t="s">
        <v>207</v>
      </c>
      <c r="AW266" s="13" t="s">
        <v>37</v>
      </c>
      <c r="AX266" s="13" t="s">
        <v>81</v>
      </c>
      <c r="AY266" s="270" t="s">
        <v>200</v>
      </c>
    </row>
    <row r="267" s="1" customFormat="1" ht="16.5" customHeight="1">
      <c r="B267" s="46"/>
      <c r="C267" s="236" t="s">
        <v>323</v>
      </c>
      <c r="D267" s="236" t="s">
        <v>202</v>
      </c>
      <c r="E267" s="237" t="s">
        <v>895</v>
      </c>
      <c r="F267" s="238" t="s">
        <v>896</v>
      </c>
      <c r="G267" s="239" t="s">
        <v>205</v>
      </c>
      <c r="H267" s="240">
        <v>19.425000000000001</v>
      </c>
      <c r="I267" s="241"/>
      <c r="J267" s="242">
        <f>ROUND(I267*H267,2)</f>
        <v>0</v>
      </c>
      <c r="K267" s="238" t="s">
        <v>1065</v>
      </c>
      <c r="L267" s="72"/>
      <c r="M267" s="243" t="s">
        <v>21</v>
      </c>
      <c r="N267" s="244" t="s">
        <v>45</v>
      </c>
      <c r="O267" s="47"/>
      <c r="P267" s="245">
        <f>O267*H267</f>
        <v>0</v>
      </c>
      <c r="Q267" s="245">
        <v>0</v>
      </c>
      <c r="R267" s="245">
        <f>Q267*H267</f>
        <v>0</v>
      </c>
      <c r="S267" s="245">
        <v>0</v>
      </c>
      <c r="T267" s="246">
        <f>S267*H267</f>
        <v>0</v>
      </c>
      <c r="AR267" s="24" t="s">
        <v>207</v>
      </c>
      <c r="AT267" s="24" t="s">
        <v>202</v>
      </c>
      <c r="AU267" s="24" t="s">
        <v>83</v>
      </c>
      <c r="AY267" s="24" t="s">
        <v>200</v>
      </c>
      <c r="BE267" s="247">
        <f>IF(N267="základní",J267,0)</f>
        <v>0</v>
      </c>
      <c r="BF267" s="247">
        <f>IF(N267="snížená",J267,0)</f>
        <v>0</v>
      </c>
      <c r="BG267" s="247">
        <f>IF(N267="zákl. přenesená",J267,0)</f>
        <v>0</v>
      </c>
      <c r="BH267" s="247">
        <f>IF(N267="sníž. přenesená",J267,0)</f>
        <v>0</v>
      </c>
      <c r="BI267" s="247">
        <f>IF(N267="nulová",J267,0)</f>
        <v>0</v>
      </c>
      <c r="BJ267" s="24" t="s">
        <v>81</v>
      </c>
      <c r="BK267" s="247">
        <f>ROUND(I267*H267,2)</f>
        <v>0</v>
      </c>
      <c r="BL267" s="24" t="s">
        <v>207</v>
      </c>
      <c r="BM267" s="24" t="s">
        <v>419</v>
      </c>
    </row>
    <row r="268" s="12" customFormat="1">
      <c r="B268" s="248"/>
      <c r="C268" s="249"/>
      <c r="D268" s="250" t="s">
        <v>235</v>
      </c>
      <c r="E268" s="251" t="s">
        <v>21</v>
      </c>
      <c r="F268" s="252" t="s">
        <v>1214</v>
      </c>
      <c r="G268" s="249"/>
      <c r="H268" s="253">
        <v>19.425000000000001</v>
      </c>
      <c r="I268" s="254"/>
      <c r="J268" s="249"/>
      <c r="K268" s="249"/>
      <c r="L268" s="255"/>
      <c r="M268" s="256"/>
      <c r="N268" s="257"/>
      <c r="O268" s="257"/>
      <c r="P268" s="257"/>
      <c r="Q268" s="257"/>
      <c r="R268" s="257"/>
      <c r="S268" s="257"/>
      <c r="T268" s="258"/>
      <c r="AT268" s="259" t="s">
        <v>235</v>
      </c>
      <c r="AU268" s="259" t="s">
        <v>83</v>
      </c>
      <c r="AV268" s="12" t="s">
        <v>83</v>
      </c>
      <c r="AW268" s="12" t="s">
        <v>37</v>
      </c>
      <c r="AX268" s="12" t="s">
        <v>74</v>
      </c>
      <c r="AY268" s="259" t="s">
        <v>200</v>
      </c>
    </row>
    <row r="269" s="13" customFormat="1">
      <c r="B269" s="260"/>
      <c r="C269" s="261"/>
      <c r="D269" s="250" t="s">
        <v>235</v>
      </c>
      <c r="E269" s="262" t="s">
        <v>21</v>
      </c>
      <c r="F269" s="263" t="s">
        <v>255</v>
      </c>
      <c r="G269" s="261"/>
      <c r="H269" s="264">
        <v>19.425000000000001</v>
      </c>
      <c r="I269" s="265"/>
      <c r="J269" s="261"/>
      <c r="K269" s="261"/>
      <c r="L269" s="266"/>
      <c r="M269" s="267"/>
      <c r="N269" s="268"/>
      <c r="O269" s="268"/>
      <c r="P269" s="268"/>
      <c r="Q269" s="268"/>
      <c r="R269" s="268"/>
      <c r="S269" s="268"/>
      <c r="T269" s="269"/>
      <c r="AT269" s="270" t="s">
        <v>235</v>
      </c>
      <c r="AU269" s="270" t="s">
        <v>83</v>
      </c>
      <c r="AV269" s="13" t="s">
        <v>207</v>
      </c>
      <c r="AW269" s="13" t="s">
        <v>37</v>
      </c>
      <c r="AX269" s="13" t="s">
        <v>81</v>
      </c>
      <c r="AY269" s="270" t="s">
        <v>200</v>
      </c>
    </row>
    <row r="270" s="11" customFormat="1" ht="29.88" customHeight="1">
      <c r="B270" s="220"/>
      <c r="C270" s="221"/>
      <c r="D270" s="222" t="s">
        <v>73</v>
      </c>
      <c r="E270" s="234" t="s">
        <v>934</v>
      </c>
      <c r="F270" s="234" t="s">
        <v>935</v>
      </c>
      <c r="G270" s="221"/>
      <c r="H270" s="221"/>
      <c r="I270" s="224"/>
      <c r="J270" s="235">
        <f>BK270</f>
        <v>0</v>
      </c>
      <c r="K270" s="221"/>
      <c r="L270" s="226"/>
      <c r="M270" s="227"/>
      <c r="N270" s="228"/>
      <c r="O270" s="228"/>
      <c r="P270" s="229">
        <f>P271</f>
        <v>0</v>
      </c>
      <c r="Q270" s="228"/>
      <c r="R270" s="229">
        <f>R271</f>
        <v>0</v>
      </c>
      <c r="S270" s="228"/>
      <c r="T270" s="230">
        <f>T271</f>
        <v>0</v>
      </c>
      <c r="AR270" s="231" t="s">
        <v>81</v>
      </c>
      <c r="AT270" s="232" t="s">
        <v>73</v>
      </c>
      <c r="AU270" s="232" t="s">
        <v>81</v>
      </c>
      <c r="AY270" s="231" t="s">
        <v>200</v>
      </c>
      <c r="BK270" s="233">
        <f>BK271</f>
        <v>0</v>
      </c>
    </row>
    <row r="271" s="1" customFormat="1" ht="16.5" customHeight="1">
      <c r="B271" s="46"/>
      <c r="C271" s="236" t="s">
        <v>473</v>
      </c>
      <c r="D271" s="236" t="s">
        <v>202</v>
      </c>
      <c r="E271" s="237" t="s">
        <v>936</v>
      </c>
      <c r="F271" s="238" t="s">
        <v>937</v>
      </c>
      <c r="G271" s="239" t="s">
        <v>274</v>
      </c>
      <c r="H271" s="240">
        <v>28.423999999999999</v>
      </c>
      <c r="I271" s="241"/>
      <c r="J271" s="242">
        <f>ROUND(I271*H271,2)</f>
        <v>0</v>
      </c>
      <c r="K271" s="238" t="s">
        <v>1065</v>
      </c>
      <c r="L271" s="72"/>
      <c r="M271" s="243" t="s">
        <v>21</v>
      </c>
      <c r="N271" s="244" t="s">
        <v>45</v>
      </c>
      <c r="O271" s="47"/>
      <c r="P271" s="245">
        <f>O271*H271</f>
        <v>0</v>
      </c>
      <c r="Q271" s="245">
        <v>0</v>
      </c>
      <c r="R271" s="245">
        <f>Q271*H271</f>
        <v>0</v>
      </c>
      <c r="S271" s="245">
        <v>0</v>
      </c>
      <c r="T271" s="246">
        <f>S271*H271</f>
        <v>0</v>
      </c>
      <c r="AR271" s="24" t="s">
        <v>207</v>
      </c>
      <c r="AT271" s="24" t="s">
        <v>202</v>
      </c>
      <c r="AU271" s="24" t="s">
        <v>83</v>
      </c>
      <c r="AY271" s="24" t="s">
        <v>200</v>
      </c>
      <c r="BE271" s="247">
        <f>IF(N271="základní",J271,0)</f>
        <v>0</v>
      </c>
      <c r="BF271" s="247">
        <f>IF(N271="snížená",J271,0)</f>
        <v>0</v>
      </c>
      <c r="BG271" s="247">
        <f>IF(N271="zákl. přenesená",J271,0)</f>
        <v>0</v>
      </c>
      <c r="BH271" s="247">
        <f>IF(N271="sníž. přenesená",J271,0)</f>
        <v>0</v>
      </c>
      <c r="BI271" s="247">
        <f>IF(N271="nulová",J271,0)</f>
        <v>0</v>
      </c>
      <c r="BJ271" s="24" t="s">
        <v>81</v>
      </c>
      <c r="BK271" s="247">
        <f>ROUND(I271*H271,2)</f>
        <v>0</v>
      </c>
      <c r="BL271" s="24" t="s">
        <v>207</v>
      </c>
      <c r="BM271" s="24" t="s">
        <v>423</v>
      </c>
    </row>
    <row r="272" s="11" customFormat="1" ht="37.44" customHeight="1">
      <c r="B272" s="220"/>
      <c r="C272" s="221"/>
      <c r="D272" s="222" t="s">
        <v>73</v>
      </c>
      <c r="E272" s="223" t="s">
        <v>938</v>
      </c>
      <c r="F272" s="223" t="s">
        <v>939</v>
      </c>
      <c r="G272" s="221"/>
      <c r="H272" s="221"/>
      <c r="I272" s="224"/>
      <c r="J272" s="225">
        <f>BK272</f>
        <v>0</v>
      </c>
      <c r="K272" s="221"/>
      <c r="L272" s="226"/>
      <c r="M272" s="227"/>
      <c r="N272" s="228"/>
      <c r="O272" s="228"/>
      <c r="P272" s="229">
        <f>P273+P287+P293+P305+P342+P355+P367+P376+P385+P395+P405</f>
        <v>0</v>
      </c>
      <c r="Q272" s="228"/>
      <c r="R272" s="229">
        <f>R273+R287+R293+R305+R342+R355+R367+R376+R385+R395+R405</f>
        <v>0</v>
      </c>
      <c r="S272" s="228"/>
      <c r="T272" s="230">
        <f>T273+T287+T293+T305+T342+T355+T367+T376+T385+T395+T405</f>
        <v>0</v>
      </c>
      <c r="AR272" s="231" t="s">
        <v>83</v>
      </c>
      <c r="AT272" s="232" t="s">
        <v>73</v>
      </c>
      <c r="AU272" s="232" t="s">
        <v>74</v>
      </c>
      <c r="AY272" s="231" t="s">
        <v>200</v>
      </c>
      <c r="BK272" s="233">
        <f>BK273+BK287+BK293+BK305+BK342+BK355+BK367+BK376+BK385+BK395+BK405</f>
        <v>0</v>
      </c>
    </row>
    <row r="273" s="11" customFormat="1" ht="19.92" customHeight="1">
      <c r="B273" s="220"/>
      <c r="C273" s="221"/>
      <c r="D273" s="222" t="s">
        <v>73</v>
      </c>
      <c r="E273" s="234" t="s">
        <v>1215</v>
      </c>
      <c r="F273" s="234" t="s">
        <v>1216</v>
      </c>
      <c r="G273" s="221"/>
      <c r="H273" s="221"/>
      <c r="I273" s="224"/>
      <c r="J273" s="235">
        <f>BK273</f>
        <v>0</v>
      </c>
      <c r="K273" s="221"/>
      <c r="L273" s="226"/>
      <c r="M273" s="227"/>
      <c r="N273" s="228"/>
      <c r="O273" s="228"/>
      <c r="P273" s="229">
        <f>SUM(P274:P286)</f>
        <v>0</v>
      </c>
      <c r="Q273" s="228"/>
      <c r="R273" s="229">
        <f>SUM(R274:R286)</f>
        <v>0</v>
      </c>
      <c r="S273" s="228"/>
      <c r="T273" s="230">
        <f>SUM(T274:T286)</f>
        <v>0</v>
      </c>
      <c r="AR273" s="231" t="s">
        <v>83</v>
      </c>
      <c r="AT273" s="232" t="s">
        <v>73</v>
      </c>
      <c r="AU273" s="232" t="s">
        <v>81</v>
      </c>
      <c r="AY273" s="231" t="s">
        <v>200</v>
      </c>
      <c r="BK273" s="233">
        <f>SUM(BK274:BK286)</f>
        <v>0</v>
      </c>
    </row>
    <row r="274" s="1" customFormat="1" ht="25.5" customHeight="1">
      <c r="B274" s="46"/>
      <c r="C274" s="236" t="s">
        <v>327</v>
      </c>
      <c r="D274" s="236" t="s">
        <v>202</v>
      </c>
      <c r="E274" s="237" t="s">
        <v>1217</v>
      </c>
      <c r="F274" s="238" t="s">
        <v>1218</v>
      </c>
      <c r="G274" s="239" t="s">
        <v>205</v>
      </c>
      <c r="H274" s="240">
        <v>12.18</v>
      </c>
      <c r="I274" s="241"/>
      <c r="J274" s="242">
        <f>ROUND(I274*H274,2)</f>
        <v>0</v>
      </c>
      <c r="K274" s="238" t="s">
        <v>1065</v>
      </c>
      <c r="L274" s="72"/>
      <c r="M274" s="243" t="s">
        <v>21</v>
      </c>
      <c r="N274" s="244" t="s">
        <v>45</v>
      </c>
      <c r="O274" s="47"/>
      <c r="P274" s="245">
        <f>O274*H274</f>
        <v>0</v>
      </c>
      <c r="Q274" s="245">
        <v>0</v>
      </c>
      <c r="R274" s="245">
        <f>Q274*H274</f>
        <v>0</v>
      </c>
      <c r="S274" s="245">
        <v>0</v>
      </c>
      <c r="T274" s="246">
        <f>S274*H274</f>
        <v>0</v>
      </c>
      <c r="AR274" s="24" t="s">
        <v>230</v>
      </c>
      <c r="AT274" s="24" t="s">
        <v>202</v>
      </c>
      <c r="AU274" s="24" t="s">
        <v>83</v>
      </c>
      <c r="AY274" s="24" t="s">
        <v>200</v>
      </c>
      <c r="BE274" s="247">
        <f>IF(N274="základní",J274,0)</f>
        <v>0</v>
      </c>
      <c r="BF274" s="247">
        <f>IF(N274="snížená",J274,0)</f>
        <v>0</v>
      </c>
      <c r="BG274" s="247">
        <f>IF(N274="zákl. přenesená",J274,0)</f>
        <v>0</v>
      </c>
      <c r="BH274" s="247">
        <f>IF(N274="sníž. přenesená",J274,0)</f>
        <v>0</v>
      </c>
      <c r="BI274" s="247">
        <f>IF(N274="nulová",J274,0)</f>
        <v>0</v>
      </c>
      <c r="BJ274" s="24" t="s">
        <v>81</v>
      </c>
      <c r="BK274" s="247">
        <f>ROUND(I274*H274,2)</f>
        <v>0</v>
      </c>
      <c r="BL274" s="24" t="s">
        <v>230</v>
      </c>
      <c r="BM274" s="24" t="s">
        <v>427</v>
      </c>
    </row>
    <row r="275" s="12" customFormat="1">
      <c r="B275" s="248"/>
      <c r="C275" s="249"/>
      <c r="D275" s="250" t="s">
        <v>235</v>
      </c>
      <c r="E275" s="251" t="s">
        <v>21</v>
      </c>
      <c r="F275" s="252" t="s">
        <v>1219</v>
      </c>
      <c r="G275" s="249"/>
      <c r="H275" s="253">
        <v>12.18</v>
      </c>
      <c r="I275" s="254"/>
      <c r="J275" s="249"/>
      <c r="K275" s="249"/>
      <c r="L275" s="255"/>
      <c r="M275" s="256"/>
      <c r="N275" s="257"/>
      <c r="O275" s="257"/>
      <c r="P275" s="257"/>
      <c r="Q275" s="257"/>
      <c r="R275" s="257"/>
      <c r="S275" s="257"/>
      <c r="T275" s="258"/>
      <c r="AT275" s="259" t="s">
        <v>235</v>
      </c>
      <c r="AU275" s="259" t="s">
        <v>83</v>
      </c>
      <c r="AV275" s="12" t="s">
        <v>83</v>
      </c>
      <c r="AW275" s="12" t="s">
        <v>37</v>
      </c>
      <c r="AX275" s="12" t="s">
        <v>74</v>
      </c>
      <c r="AY275" s="259" t="s">
        <v>200</v>
      </c>
    </row>
    <row r="276" s="13" customFormat="1">
      <c r="B276" s="260"/>
      <c r="C276" s="261"/>
      <c r="D276" s="250" t="s">
        <v>235</v>
      </c>
      <c r="E276" s="262" t="s">
        <v>21</v>
      </c>
      <c r="F276" s="263" t="s">
        <v>255</v>
      </c>
      <c r="G276" s="261"/>
      <c r="H276" s="264">
        <v>12.18</v>
      </c>
      <c r="I276" s="265"/>
      <c r="J276" s="261"/>
      <c r="K276" s="261"/>
      <c r="L276" s="266"/>
      <c r="M276" s="267"/>
      <c r="N276" s="268"/>
      <c r="O276" s="268"/>
      <c r="P276" s="268"/>
      <c r="Q276" s="268"/>
      <c r="R276" s="268"/>
      <c r="S276" s="268"/>
      <c r="T276" s="269"/>
      <c r="AT276" s="270" t="s">
        <v>235</v>
      </c>
      <c r="AU276" s="270" t="s">
        <v>83</v>
      </c>
      <c r="AV276" s="13" t="s">
        <v>207</v>
      </c>
      <c r="AW276" s="13" t="s">
        <v>37</v>
      </c>
      <c r="AX276" s="13" t="s">
        <v>81</v>
      </c>
      <c r="AY276" s="270" t="s">
        <v>200</v>
      </c>
    </row>
    <row r="277" s="1" customFormat="1" ht="16.5" customHeight="1">
      <c r="B277" s="46"/>
      <c r="C277" s="271" t="s">
        <v>480</v>
      </c>
      <c r="D277" s="271" t="s">
        <v>260</v>
      </c>
      <c r="E277" s="272" t="s">
        <v>1220</v>
      </c>
      <c r="F277" s="273" t="s">
        <v>1221</v>
      </c>
      <c r="G277" s="274" t="s">
        <v>274</v>
      </c>
      <c r="H277" s="275">
        <v>0.0040000000000000001</v>
      </c>
      <c r="I277" s="276"/>
      <c r="J277" s="277">
        <f>ROUND(I277*H277,2)</f>
        <v>0</v>
      </c>
      <c r="K277" s="273" t="s">
        <v>1065</v>
      </c>
      <c r="L277" s="278"/>
      <c r="M277" s="279" t="s">
        <v>21</v>
      </c>
      <c r="N277" s="280" t="s">
        <v>45</v>
      </c>
      <c r="O277" s="47"/>
      <c r="P277" s="245">
        <f>O277*H277</f>
        <v>0</v>
      </c>
      <c r="Q277" s="245">
        <v>0</v>
      </c>
      <c r="R277" s="245">
        <f>Q277*H277</f>
        <v>0</v>
      </c>
      <c r="S277" s="245">
        <v>0</v>
      </c>
      <c r="T277" s="246">
        <f>S277*H277</f>
        <v>0</v>
      </c>
      <c r="AR277" s="24" t="s">
        <v>270</v>
      </c>
      <c r="AT277" s="24" t="s">
        <v>260</v>
      </c>
      <c r="AU277" s="24" t="s">
        <v>83</v>
      </c>
      <c r="AY277" s="24" t="s">
        <v>200</v>
      </c>
      <c r="BE277" s="247">
        <f>IF(N277="základní",J277,0)</f>
        <v>0</v>
      </c>
      <c r="BF277" s="247">
        <f>IF(N277="snížená",J277,0)</f>
        <v>0</v>
      </c>
      <c r="BG277" s="247">
        <f>IF(N277="zákl. přenesená",J277,0)</f>
        <v>0</v>
      </c>
      <c r="BH277" s="247">
        <f>IF(N277="sníž. přenesená",J277,0)</f>
        <v>0</v>
      </c>
      <c r="BI277" s="247">
        <f>IF(N277="nulová",J277,0)</f>
        <v>0</v>
      </c>
      <c r="BJ277" s="24" t="s">
        <v>81</v>
      </c>
      <c r="BK277" s="247">
        <f>ROUND(I277*H277,2)</f>
        <v>0</v>
      </c>
      <c r="BL277" s="24" t="s">
        <v>230</v>
      </c>
      <c r="BM277" s="24" t="s">
        <v>429</v>
      </c>
    </row>
    <row r="278" s="1" customFormat="1" ht="16.5" customHeight="1">
      <c r="B278" s="46"/>
      <c r="C278" s="236" t="s">
        <v>329</v>
      </c>
      <c r="D278" s="236" t="s">
        <v>202</v>
      </c>
      <c r="E278" s="237" t="s">
        <v>1222</v>
      </c>
      <c r="F278" s="238" t="s">
        <v>1223</v>
      </c>
      <c r="G278" s="239" t="s">
        <v>205</v>
      </c>
      <c r="H278" s="240">
        <v>4.9749999999999996</v>
      </c>
      <c r="I278" s="241"/>
      <c r="J278" s="242">
        <f>ROUND(I278*H278,2)</f>
        <v>0</v>
      </c>
      <c r="K278" s="238" t="s">
        <v>1065</v>
      </c>
      <c r="L278" s="72"/>
      <c r="M278" s="243" t="s">
        <v>21</v>
      </c>
      <c r="N278" s="244" t="s">
        <v>45</v>
      </c>
      <c r="O278" s="47"/>
      <c r="P278" s="245">
        <f>O278*H278</f>
        <v>0</v>
      </c>
      <c r="Q278" s="245">
        <v>0</v>
      </c>
      <c r="R278" s="245">
        <f>Q278*H278</f>
        <v>0</v>
      </c>
      <c r="S278" s="245">
        <v>0</v>
      </c>
      <c r="T278" s="246">
        <f>S278*H278</f>
        <v>0</v>
      </c>
      <c r="AR278" s="24" t="s">
        <v>230</v>
      </c>
      <c r="AT278" s="24" t="s">
        <v>202</v>
      </c>
      <c r="AU278" s="24" t="s">
        <v>83</v>
      </c>
      <c r="AY278" s="24" t="s">
        <v>200</v>
      </c>
      <c r="BE278" s="247">
        <f>IF(N278="základní",J278,0)</f>
        <v>0</v>
      </c>
      <c r="BF278" s="247">
        <f>IF(N278="snížená",J278,0)</f>
        <v>0</v>
      </c>
      <c r="BG278" s="247">
        <f>IF(N278="zákl. přenesená",J278,0)</f>
        <v>0</v>
      </c>
      <c r="BH278" s="247">
        <f>IF(N278="sníž. přenesená",J278,0)</f>
        <v>0</v>
      </c>
      <c r="BI278" s="247">
        <f>IF(N278="nulová",J278,0)</f>
        <v>0</v>
      </c>
      <c r="BJ278" s="24" t="s">
        <v>81</v>
      </c>
      <c r="BK278" s="247">
        <f>ROUND(I278*H278,2)</f>
        <v>0</v>
      </c>
      <c r="BL278" s="24" t="s">
        <v>230</v>
      </c>
      <c r="BM278" s="24" t="s">
        <v>430</v>
      </c>
    </row>
    <row r="279" s="12" customFormat="1">
      <c r="B279" s="248"/>
      <c r="C279" s="249"/>
      <c r="D279" s="250" t="s">
        <v>235</v>
      </c>
      <c r="E279" s="251" t="s">
        <v>21</v>
      </c>
      <c r="F279" s="252" t="s">
        <v>1224</v>
      </c>
      <c r="G279" s="249"/>
      <c r="H279" s="253">
        <v>4.9749999999999996</v>
      </c>
      <c r="I279" s="254"/>
      <c r="J279" s="249"/>
      <c r="K279" s="249"/>
      <c r="L279" s="255"/>
      <c r="M279" s="256"/>
      <c r="N279" s="257"/>
      <c r="O279" s="257"/>
      <c r="P279" s="257"/>
      <c r="Q279" s="257"/>
      <c r="R279" s="257"/>
      <c r="S279" s="257"/>
      <c r="T279" s="258"/>
      <c r="AT279" s="259" t="s">
        <v>235</v>
      </c>
      <c r="AU279" s="259" t="s">
        <v>83</v>
      </c>
      <c r="AV279" s="12" t="s">
        <v>83</v>
      </c>
      <c r="AW279" s="12" t="s">
        <v>37</v>
      </c>
      <c r="AX279" s="12" t="s">
        <v>74</v>
      </c>
      <c r="AY279" s="259" t="s">
        <v>200</v>
      </c>
    </row>
    <row r="280" s="13" customFormat="1">
      <c r="B280" s="260"/>
      <c r="C280" s="261"/>
      <c r="D280" s="250" t="s">
        <v>235</v>
      </c>
      <c r="E280" s="262" t="s">
        <v>21</v>
      </c>
      <c r="F280" s="263" t="s">
        <v>255</v>
      </c>
      <c r="G280" s="261"/>
      <c r="H280" s="264">
        <v>4.9749999999999996</v>
      </c>
      <c r="I280" s="265"/>
      <c r="J280" s="261"/>
      <c r="K280" s="261"/>
      <c r="L280" s="266"/>
      <c r="M280" s="267"/>
      <c r="N280" s="268"/>
      <c r="O280" s="268"/>
      <c r="P280" s="268"/>
      <c r="Q280" s="268"/>
      <c r="R280" s="268"/>
      <c r="S280" s="268"/>
      <c r="T280" s="269"/>
      <c r="AT280" s="270" t="s">
        <v>235</v>
      </c>
      <c r="AU280" s="270" t="s">
        <v>83</v>
      </c>
      <c r="AV280" s="13" t="s">
        <v>207</v>
      </c>
      <c r="AW280" s="13" t="s">
        <v>37</v>
      </c>
      <c r="AX280" s="13" t="s">
        <v>81</v>
      </c>
      <c r="AY280" s="270" t="s">
        <v>200</v>
      </c>
    </row>
    <row r="281" s="1" customFormat="1" ht="16.5" customHeight="1">
      <c r="B281" s="46"/>
      <c r="C281" s="271" t="s">
        <v>489</v>
      </c>
      <c r="D281" s="271" t="s">
        <v>260</v>
      </c>
      <c r="E281" s="272" t="s">
        <v>1220</v>
      </c>
      <c r="F281" s="273" t="s">
        <v>1221</v>
      </c>
      <c r="G281" s="274" t="s">
        <v>274</v>
      </c>
      <c r="H281" s="275">
        <v>0.002</v>
      </c>
      <c r="I281" s="276"/>
      <c r="J281" s="277">
        <f>ROUND(I281*H281,2)</f>
        <v>0</v>
      </c>
      <c r="K281" s="273" t="s">
        <v>1065</v>
      </c>
      <c r="L281" s="278"/>
      <c r="M281" s="279" t="s">
        <v>21</v>
      </c>
      <c r="N281" s="280" t="s">
        <v>45</v>
      </c>
      <c r="O281" s="47"/>
      <c r="P281" s="245">
        <f>O281*H281</f>
        <v>0</v>
      </c>
      <c r="Q281" s="245">
        <v>0</v>
      </c>
      <c r="R281" s="245">
        <f>Q281*H281</f>
        <v>0</v>
      </c>
      <c r="S281" s="245">
        <v>0</v>
      </c>
      <c r="T281" s="246">
        <f>S281*H281</f>
        <v>0</v>
      </c>
      <c r="AR281" s="24" t="s">
        <v>270</v>
      </c>
      <c r="AT281" s="24" t="s">
        <v>260</v>
      </c>
      <c r="AU281" s="24" t="s">
        <v>83</v>
      </c>
      <c r="AY281" s="24" t="s">
        <v>200</v>
      </c>
      <c r="BE281" s="247">
        <f>IF(N281="základní",J281,0)</f>
        <v>0</v>
      </c>
      <c r="BF281" s="247">
        <f>IF(N281="snížená",J281,0)</f>
        <v>0</v>
      </c>
      <c r="BG281" s="247">
        <f>IF(N281="zákl. přenesená",J281,0)</f>
        <v>0</v>
      </c>
      <c r="BH281" s="247">
        <f>IF(N281="sníž. přenesená",J281,0)</f>
        <v>0</v>
      </c>
      <c r="BI281" s="247">
        <f>IF(N281="nulová",J281,0)</f>
        <v>0</v>
      </c>
      <c r="BJ281" s="24" t="s">
        <v>81</v>
      </c>
      <c r="BK281" s="247">
        <f>ROUND(I281*H281,2)</f>
        <v>0</v>
      </c>
      <c r="BL281" s="24" t="s">
        <v>230</v>
      </c>
      <c r="BM281" s="24" t="s">
        <v>435</v>
      </c>
    </row>
    <row r="282" s="1" customFormat="1" ht="16.5" customHeight="1">
      <c r="B282" s="46"/>
      <c r="C282" s="236" t="s">
        <v>330</v>
      </c>
      <c r="D282" s="236" t="s">
        <v>202</v>
      </c>
      <c r="E282" s="237" t="s">
        <v>1225</v>
      </c>
      <c r="F282" s="238" t="s">
        <v>1226</v>
      </c>
      <c r="G282" s="239" t="s">
        <v>205</v>
      </c>
      <c r="H282" s="240">
        <v>12.18</v>
      </c>
      <c r="I282" s="241"/>
      <c r="J282" s="242">
        <f>ROUND(I282*H282,2)</f>
        <v>0</v>
      </c>
      <c r="K282" s="238" t="s">
        <v>1065</v>
      </c>
      <c r="L282" s="72"/>
      <c r="M282" s="243" t="s">
        <v>21</v>
      </c>
      <c r="N282" s="244" t="s">
        <v>45</v>
      </c>
      <c r="O282" s="47"/>
      <c r="P282" s="245">
        <f>O282*H282</f>
        <v>0</v>
      </c>
      <c r="Q282" s="245">
        <v>0</v>
      </c>
      <c r="R282" s="245">
        <f>Q282*H282</f>
        <v>0</v>
      </c>
      <c r="S282" s="245">
        <v>0</v>
      </c>
      <c r="T282" s="246">
        <f>S282*H282</f>
        <v>0</v>
      </c>
      <c r="AR282" s="24" t="s">
        <v>230</v>
      </c>
      <c r="AT282" s="24" t="s">
        <v>202</v>
      </c>
      <c r="AU282" s="24" t="s">
        <v>83</v>
      </c>
      <c r="AY282" s="24" t="s">
        <v>200</v>
      </c>
      <c r="BE282" s="247">
        <f>IF(N282="základní",J282,0)</f>
        <v>0</v>
      </c>
      <c r="BF282" s="247">
        <f>IF(N282="snížená",J282,0)</f>
        <v>0</v>
      </c>
      <c r="BG282" s="247">
        <f>IF(N282="zákl. přenesená",J282,0)</f>
        <v>0</v>
      </c>
      <c r="BH282" s="247">
        <f>IF(N282="sníž. přenesená",J282,0)</f>
        <v>0</v>
      </c>
      <c r="BI282" s="247">
        <f>IF(N282="nulová",J282,0)</f>
        <v>0</v>
      </c>
      <c r="BJ282" s="24" t="s">
        <v>81</v>
      </c>
      <c r="BK282" s="247">
        <f>ROUND(I282*H282,2)</f>
        <v>0</v>
      </c>
      <c r="BL282" s="24" t="s">
        <v>230</v>
      </c>
      <c r="BM282" s="24" t="s">
        <v>439</v>
      </c>
    </row>
    <row r="283" s="1" customFormat="1" ht="16.5" customHeight="1">
      <c r="B283" s="46"/>
      <c r="C283" s="271" t="s">
        <v>436</v>
      </c>
      <c r="D283" s="271" t="s">
        <v>260</v>
      </c>
      <c r="E283" s="272" t="s">
        <v>1227</v>
      </c>
      <c r="F283" s="273" t="s">
        <v>1228</v>
      </c>
      <c r="G283" s="274" t="s">
        <v>205</v>
      </c>
      <c r="H283" s="275">
        <v>14.007</v>
      </c>
      <c r="I283" s="276"/>
      <c r="J283" s="277">
        <f>ROUND(I283*H283,2)</f>
        <v>0</v>
      </c>
      <c r="K283" s="273" t="s">
        <v>1065</v>
      </c>
      <c r="L283" s="278"/>
      <c r="M283" s="279" t="s">
        <v>21</v>
      </c>
      <c r="N283" s="280" t="s">
        <v>45</v>
      </c>
      <c r="O283" s="47"/>
      <c r="P283" s="245">
        <f>O283*H283</f>
        <v>0</v>
      </c>
      <c r="Q283" s="245">
        <v>0</v>
      </c>
      <c r="R283" s="245">
        <f>Q283*H283</f>
        <v>0</v>
      </c>
      <c r="S283" s="245">
        <v>0</v>
      </c>
      <c r="T283" s="246">
        <f>S283*H283</f>
        <v>0</v>
      </c>
      <c r="AR283" s="24" t="s">
        <v>270</v>
      </c>
      <c r="AT283" s="24" t="s">
        <v>260</v>
      </c>
      <c r="AU283" s="24" t="s">
        <v>83</v>
      </c>
      <c r="AY283" s="24" t="s">
        <v>200</v>
      </c>
      <c r="BE283" s="247">
        <f>IF(N283="základní",J283,0)</f>
        <v>0</v>
      </c>
      <c r="BF283" s="247">
        <f>IF(N283="snížená",J283,0)</f>
        <v>0</v>
      </c>
      <c r="BG283" s="247">
        <f>IF(N283="zákl. přenesená",J283,0)</f>
        <v>0</v>
      </c>
      <c r="BH283" s="247">
        <f>IF(N283="sníž. přenesená",J283,0)</f>
        <v>0</v>
      </c>
      <c r="BI283" s="247">
        <f>IF(N283="nulová",J283,0)</f>
        <v>0</v>
      </c>
      <c r="BJ283" s="24" t="s">
        <v>81</v>
      </c>
      <c r="BK283" s="247">
        <f>ROUND(I283*H283,2)</f>
        <v>0</v>
      </c>
      <c r="BL283" s="24" t="s">
        <v>230</v>
      </c>
      <c r="BM283" s="24" t="s">
        <v>440</v>
      </c>
    </row>
    <row r="284" s="1" customFormat="1" ht="16.5" customHeight="1">
      <c r="B284" s="46"/>
      <c r="C284" s="236" t="s">
        <v>334</v>
      </c>
      <c r="D284" s="236" t="s">
        <v>202</v>
      </c>
      <c r="E284" s="237" t="s">
        <v>1229</v>
      </c>
      <c r="F284" s="238" t="s">
        <v>1230</v>
      </c>
      <c r="G284" s="239" t="s">
        <v>205</v>
      </c>
      <c r="H284" s="240">
        <v>4.9749999999999996</v>
      </c>
      <c r="I284" s="241"/>
      <c r="J284" s="242">
        <f>ROUND(I284*H284,2)</f>
        <v>0</v>
      </c>
      <c r="K284" s="238" t="s">
        <v>1065</v>
      </c>
      <c r="L284" s="72"/>
      <c r="M284" s="243" t="s">
        <v>21</v>
      </c>
      <c r="N284" s="244" t="s">
        <v>45</v>
      </c>
      <c r="O284" s="47"/>
      <c r="P284" s="245">
        <f>O284*H284</f>
        <v>0</v>
      </c>
      <c r="Q284" s="245">
        <v>0</v>
      </c>
      <c r="R284" s="245">
        <f>Q284*H284</f>
        <v>0</v>
      </c>
      <c r="S284" s="245">
        <v>0</v>
      </c>
      <c r="T284" s="246">
        <f>S284*H284</f>
        <v>0</v>
      </c>
      <c r="AR284" s="24" t="s">
        <v>230</v>
      </c>
      <c r="AT284" s="24" t="s">
        <v>202</v>
      </c>
      <c r="AU284" s="24" t="s">
        <v>83</v>
      </c>
      <c r="AY284" s="24" t="s">
        <v>200</v>
      </c>
      <c r="BE284" s="247">
        <f>IF(N284="základní",J284,0)</f>
        <v>0</v>
      </c>
      <c r="BF284" s="247">
        <f>IF(N284="snížená",J284,0)</f>
        <v>0</v>
      </c>
      <c r="BG284" s="247">
        <f>IF(N284="zákl. přenesená",J284,0)</f>
        <v>0</v>
      </c>
      <c r="BH284" s="247">
        <f>IF(N284="sníž. přenesená",J284,0)</f>
        <v>0</v>
      </c>
      <c r="BI284" s="247">
        <f>IF(N284="nulová",J284,0)</f>
        <v>0</v>
      </c>
      <c r="BJ284" s="24" t="s">
        <v>81</v>
      </c>
      <c r="BK284" s="247">
        <f>ROUND(I284*H284,2)</f>
        <v>0</v>
      </c>
      <c r="BL284" s="24" t="s">
        <v>230</v>
      </c>
      <c r="BM284" s="24" t="s">
        <v>446</v>
      </c>
    </row>
    <row r="285" s="1" customFormat="1" ht="16.5" customHeight="1">
      <c r="B285" s="46"/>
      <c r="C285" s="271" t="s">
        <v>443</v>
      </c>
      <c r="D285" s="271" t="s">
        <v>260</v>
      </c>
      <c r="E285" s="272" t="s">
        <v>1227</v>
      </c>
      <c r="F285" s="273" t="s">
        <v>1228</v>
      </c>
      <c r="G285" s="274" t="s">
        <v>205</v>
      </c>
      <c r="H285" s="275">
        <v>5.9699999999999998</v>
      </c>
      <c r="I285" s="276"/>
      <c r="J285" s="277">
        <f>ROUND(I285*H285,2)</f>
        <v>0</v>
      </c>
      <c r="K285" s="273" t="s">
        <v>1065</v>
      </c>
      <c r="L285" s="278"/>
      <c r="M285" s="279" t="s">
        <v>21</v>
      </c>
      <c r="N285" s="280" t="s">
        <v>45</v>
      </c>
      <c r="O285" s="47"/>
      <c r="P285" s="245">
        <f>O285*H285</f>
        <v>0</v>
      </c>
      <c r="Q285" s="245">
        <v>0</v>
      </c>
      <c r="R285" s="245">
        <f>Q285*H285</f>
        <v>0</v>
      </c>
      <c r="S285" s="245">
        <v>0</v>
      </c>
      <c r="T285" s="246">
        <f>S285*H285</f>
        <v>0</v>
      </c>
      <c r="AR285" s="24" t="s">
        <v>270</v>
      </c>
      <c r="AT285" s="24" t="s">
        <v>260</v>
      </c>
      <c r="AU285" s="24" t="s">
        <v>83</v>
      </c>
      <c r="AY285" s="24" t="s">
        <v>200</v>
      </c>
      <c r="BE285" s="247">
        <f>IF(N285="základní",J285,0)</f>
        <v>0</v>
      </c>
      <c r="BF285" s="247">
        <f>IF(N285="snížená",J285,0)</f>
        <v>0</v>
      </c>
      <c r="BG285" s="247">
        <f>IF(N285="zákl. přenesená",J285,0)</f>
        <v>0</v>
      </c>
      <c r="BH285" s="247">
        <f>IF(N285="sníž. přenesená",J285,0)</f>
        <v>0</v>
      </c>
      <c r="BI285" s="247">
        <f>IF(N285="nulová",J285,0)</f>
        <v>0</v>
      </c>
      <c r="BJ285" s="24" t="s">
        <v>81</v>
      </c>
      <c r="BK285" s="247">
        <f>ROUND(I285*H285,2)</f>
        <v>0</v>
      </c>
      <c r="BL285" s="24" t="s">
        <v>230</v>
      </c>
      <c r="BM285" s="24" t="s">
        <v>449</v>
      </c>
    </row>
    <row r="286" s="1" customFormat="1" ht="25.5" customHeight="1">
      <c r="B286" s="46"/>
      <c r="C286" s="236" t="s">
        <v>336</v>
      </c>
      <c r="D286" s="236" t="s">
        <v>202</v>
      </c>
      <c r="E286" s="237" t="s">
        <v>1231</v>
      </c>
      <c r="F286" s="238" t="s">
        <v>1232</v>
      </c>
      <c r="G286" s="239" t="s">
        <v>569</v>
      </c>
      <c r="H286" s="286"/>
      <c r="I286" s="241"/>
      <c r="J286" s="242">
        <f>ROUND(I286*H286,2)</f>
        <v>0</v>
      </c>
      <c r="K286" s="238" t="s">
        <v>1065</v>
      </c>
      <c r="L286" s="72"/>
      <c r="M286" s="243" t="s">
        <v>21</v>
      </c>
      <c r="N286" s="244" t="s">
        <v>45</v>
      </c>
      <c r="O286" s="47"/>
      <c r="P286" s="245">
        <f>O286*H286</f>
        <v>0</v>
      </c>
      <c r="Q286" s="245">
        <v>0</v>
      </c>
      <c r="R286" s="245">
        <f>Q286*H286</f>
        <v>0</v>
      </c>
      <c r="S286" s="245">
        <v>0</v>
      </c>
      <c r="T286" s="246">
        <f>S286*H286</f>
        <v>0</v>
      </c>
      <c r="AR286" s="24" t="s">
        <v>230</v>
      </c>
      <c r="AT286" s="24" t="s">
        <v>202</v>
      </c>
      <c r="AU286" s="24" t="s">
        <v>83</v>
      </c>
      <c r="AY286" s="24" t="s">
        <v>200</v>
      </c>
      <c r="BE286" s="247">
        <f>IF(N286="základní",J286,0)</f>
        <v>0</v>
      </c>
      <c r="BF286" s="247">
        <f>IF(N286="snížená",J286,0)</f>
        <v>0</v>
      </c>
      <c r="BG286" s="247">
        <f>IF(N286="zákl. přenesená",J286,0)</f>
        <v>0</v>
      </c>
      <c r="BH286" s="247">
        <f>IF(N286="sníž. přenesená",J286,0)</f>
        <v>0</v>
      </c>
      <c r="BI286" s="247">
        <f>IF(N286="nulová",J286,0)</f>
        <v>0</v>
      </c>
      <c r="BJ286" s="24" t="s">
        <v>81</v>
      </c>
      <c r="BK286" s="247">
        <f>ROUND(I286*H286,2)</f>
        <v>0</v>
      </c>
      <c r="BL286" s="24" t="s">
        <v>230</v>
      </c>
      <c r="BM286" s="24" t="s">
        <v>451</v>
      </c>
    </row>
    <row r="287" s="11" customFormat="1" ht="29.88" customHeight="1">
      <c r="B287" s="220"/>
      <c r="C287" s="221"/>
      <c r="D287" s="222" t="s">
        <v>73</v>
      </c>
      <c r="E287" s="234" t="s">
        <v>1233</v>
      </c>
      <c r="F287" s="234" t="s">
        <v>1234</v>
      </c>
      <c r="G287" s="221"/>
      <c r="H287" s="221"/>
      <c r="I287" s="224"/>
      <c r="J287" s="235">
        <f>BK287</f>
        <v>0</v>
      </c>
      <c r="K287" s="221"/>
      <c r="L287" s="226"/>
      <c r="M287" s="227"/>
      <c r="N287" s="228"/>
      <c r="O287" s="228"/>
      <c r="P287" s="229">
        <f>SUM(P288:P292)</f>
        <v>0</v>
      </c>
      <c r="Q287" s="228"/>
      <c r="R287" s="229">
        <f>SUM(R288:R292)</f>
        <v>0</v>
      </c>
      <c r="S287" s="228"/>
      <c r="T287" s="230">
        <f>SUM(T288:T292)</f>
        <v>0</v>
      </c>
      <c r="AR287" s="231" t="s">
        <v>83</v>
      </c>
      <c r="AT287" s="232" t="s">
        <v>73</v>
      </c>
      <c r="AU287" s="232" t="s">
        <v>81</v>
      </c>
      <c r="AY287" s="231" t="s">
        <v>200</v>
      </c>
      <c r="BK287" s="233">
        <f>SUM(BK288:BK292)</f>
        <v>0</v>
      </c>
    </row>
    <row r="288" s="1" customFormat="1" ht="16.5" customHeight="1">
      <c r="B288" s="46"/>
      <c r="C288" s="236" t="s">
        <v>450</v>
      </c>
      <c r="D288" s="236" t="s">
        <v>202</v>
      </c>
      <c r="E288" s="237" t="s">
        <v>1235</v>
      </c>
      <c r="F288" s="238" t="s">
        <v>1236</v>
      </c>
      <c r="G288" s="239" t="s">
        <v>205</v>
      </c>
      <c r="H288" s="240">
        <v>15.106</v>
      </c>
      <c r="I288" s="241"/>
      <c r="J288" s="242">
        <f>ROUND(I288*H288,2)</f>
        <v>0</v>
      </c>
      <c r="K288" s="238" t="s">
        <v>1065</v>
      </c>
      <c r="L288" s="72"/>
      <c r="M288" s="243" t="s">
        <v>21</v>
      </c>
      <c r="N288" s="244" t="s">
        <v>45</v>
      </c>
      <c r="O288" s="47"/>
      <c r="P288" s="245">
        <f>O288*H288</f>
        <v>0</v>
      </c>
      <c r="Q288" s="245">
        <v>0</v>
      </c>
      <c r="R288" s="245">
        <f>Q288*H288</f>
        <v>0</v>
      </c>
      <c r="S288" s="245">
        <v>0</v>
      </c>
      <c r="T288" s="246">
        <f>S288*H288</f>
        <v>0</v>
      </c>
      <c r="AR288" s="24" t="s">
        <v>230</v>
      </c>
      <c r="AT288" s="24" t="s">
        <v>202</v>
      </c>
      <c r="AU288" s="24" t="s">
        <v>83</v>
      </c>
      <c r="AY288" s="24" t="s">
        <v>200</v>
      </c>
      <c r="BE288" s="247">
        <f>IF(N288="základní",J288,0)</f>
        <v>0</v>
      </c>
      <c r="BF288" s="247">
        <f>IF(N288="snížená",J288,0)</f>
        <v>0</v>
      </c>
      <c r="BG288" s="247">
        <f>IF(N288="zákl. přenesená",J288,0)</f>
        <v>0</v>
      </c>
      <c r="BH288" s="247">
        <f>IF(N288="sníž. přenesená",J288,0)</f>
        <v>0</v>
      </c>
      <c r="BI288" s="247">
        <f>IF(N288="nulová",J288,0)</f>
        <v>0</v>
      </c>
      <c r="BJ288" s="24" t="s">
        <v>81</v>
      </c>
      <c r="BK288" s="247">
        <f>ROUND(I288*H288,2)</f>
        <v>0</v>
      </c>
      <c r="BL288" s="24" t="s">
        <v>230</v>
      </c>
      <c r="BM288" s="24" t="s">
        <v>456</v>
      </c>
    </row>
    <row r="289" s="12" customFormat="1">
      <c r="B289" s="248"/>
      <c r="C289" s="249"/>
      <c r="D289" s="250" t="s">
        <v>235</v>
      </c>
      <c r="E289" s="251" t="s">
        <v>21</v>
      </c>
      <c r="F289" s="252" t="s">
        <v>1237</v>
      </c>
      <c r="G289" s="249"/>
      <c r="H289" s="253">
        <v>15.106</v>
      </c>
      <c r="I289" s="254"/>
      <c r="J289" s="249"/>
      <c r="K289" s="249"/>
      <c r="L289" s="255"/>
      <c r="M289" s="256"/>
      <c r="N289" s="257"/>
      <c r="O289" s="257"/>
      <c r="P289" s="257"/>
      <c r="Q289" s="257"/>
      <c r="R289" s="257"/>
      <c r="S289" s="257"/>
      <c r="T289" s="258"/>
      <c r="AT289" s="259" t="s">
        <v>235</v>
      </c>
      <c r="AU289" s="259" t="s">
        <v>83</v>
      </c>
      <c r="AV289" s="12" t="s">
        <v>83</v>
      </c>
      <c r="AW289" s="12" t="s">
        <v>37</v>
      </c>
      <c r="AX289" s="12" t="s">
        <v>74</v>
      </c>
      <c r="AY289" s="259" t="s">
        <v>200</v>
      </c>
    </row>
    <row r="290" s="13" customFormat="1">
      <c r="B290" s="260"/>
      <c r="C290" s="261"/>
      <c r="D290" s="250" t="s">
        <v>235</v>
      </c>
      <c r="E290" s="262" t="s">
        <v>21</v>
      </c>
      <c r="F290" s="263" t="s">
        <v>255</v>
      </c>
      <c r="G290" s="261"/>
      <c r="H290" s="264">
        <v>15.106</v>
      </c>
      <c r="I290" s="265"/>
      <c r="J290" s="261"/>
      <c r="K290" s="261"/>
      <c r="L290" s="266"/>
      <c r="M290" s="267"/>
      <c r="N290" s="268"/>
      <c r="O290" s="268"/>
      <c r="P290" s="268"/>
      <c r="Q290" s="268"/>
      <c r="R290" s="268"/>
      <c r="S290" s="268"/>
      <c r="T290" s="269"/>
      <c r="AT290" s="270" t="s">
        <v>235</v>
      </c>
      <c r="AU290" s="270" t="s">
        <v>83</v>
      </c>
      <c r="AV290" s="13" t="s">
        <v>207</v>
      </c>
      <c r="AW290" s="13" t="s">
        <v>37</v>
      </c>
      <c r="AX290" s="13" t="s">
        <v>81</v>
      </c>
      <c r="AY290" s="270" t="s">
        <v>200</v>
      </c>
    </row>
    <row r="291" s="1" customFormat="1" ht="16.5" customHeight="1">
      <c r="B291" s="46"/>
      <c r="C291" s="271" t="s">
        <v>338</v>
      </c>
      <c r="D291" s="271" t="s">
        <v>260</v>
      </c>
      <c r="E291" s="272" t="s">
        <v>1238</v>
      </c>
      <c r="F291" s="273" t="s">
        <v>1239</v>
      </c>
      <c r="G291" s="274" t="s">
        <v>205</v>
      </c>
      <c r="H291" s="275">
        <v>16.617000000000001</v>
      </c>
      <c r="I291" s="276"/>
      <c r="J291" s="277">
        <f>ROUND(I291*H291,2)</f>
        <v>0</v>
      </c>
      <c r="K291" s="273" t="s">
        <v>1065</v>
      </c>
      <c r="L291" s="278"/>
      <c r="M291" s="279" t="s">
        <v>21</v>
      </c>
      <c r="N291" s="280" t="s">
        <v>45</v>
      </c>
      <c r="O291" s="47"/>
      <c r="P291" s="245">
        <f>O291*H291</f>
        <v>0</v>
      </c>
      <c r="Q291" s="245">
        <v>0</v>
      </c>
      <c r="R291" s="245">
        <f>Q291*H291</f>
        <v>0</v>
      </c>
      <c r="S291" s="245">
        <v>0</v>
      </c>
      <c r="T291" s="246">
        <f>S291*H291</f>
        <v>0</v>
      </c>
      <c r="AR291" s="24" t="s">
        <v>270</v>
      </c>
      <c r="AT291" s="24" t="s">
        <v>260</v>
      </c>
      <c r="AU291" s="24" t="s">
        <v>83</v>
      </c>
      <c r="AY291" s="24" t="s">
        <v>200</v>
      </c>
      <c r="BE291" s="247">
        <f>IF(N291="základní",J291,0)</f>
        <v>0</v>
      </c>
      <c r="BF291" s="247">
        <f>IF(N291="snížená",J291,0)</f>
        <v>0</v>
      </c>
      <c r="BG291" s="247">
        <f>IF(N291="zákl. přenesená",J291,0)</f>
        <v>0</v>
      </c>
      <c r="BH291" s="247">
        <f>IF(N291="sníž. přenesená",J291,0)</f>
        <v>0</v>
      </c>
      <c r="BI291" s="247">
        <f>IF(N291="nulová",J291,0)</f>
        <v>0</v>
      </c>
      <c r="BJ291" s="24" t="s">
        <v>81</v>
      </c>
      <c r="BK291" s="247">
        <f>ROUND(I291*H291,2)</f>
        <v>0</v>
      </c>
      <c r="BL291" s="24" t="s">
        <v>230</v>
      </c>
      <c r="BM291" s="24" t="s">
        <v>460</v>
      </c>
    </row>
    <row r="292" s="1" customFormat="1" ht="16.5" customHeight="1">
      <c r="B292" s="46"/>
      <c r="C292" s="236" t="s">
        <v>457</v>
      </c>
      <c r="D292" s="236" t="s">
        <v>202</v>
      </c>
      <c r="E292" s="237" t="s">
        <v>1240</v>
      </c>
      <c r="F292" s="238" t="s">
        <v>1241</v>
      </c>
      <c r="G292" s="239" t="s">
        <v>569</v>
      </c>
      <c r="H292" s="286"/>
      <c r="I292" s="241"/>
      <c r="J292" s="242">
        <f>ROUND(I292*H292,2)</f>
        <v>0</v>
      </c>
      <c r="K292" s="238" t="s">
        <v>1065</v>
      </c>
      <c r="L292" s="72"/>
      <c r="M292" s="243" t="s">
        <v>21</v>
      </c>
      <c r="N292" s="244" t="s">
        <v>45</v>
      </c>
      <c r="O292" s="47"/>
      <c r="P292" s="245">
        <f>O292*H292</f>
        <v>0</v>
      </c>
      <c r="Q292" s="245">
        <v>0</v>
      </c>
      <c r="R292" s="245">
        <f>Q292*H292</f>
        <v>0</v>
      </c>
      <c r="S292" s="245">
        <v>0</v>
      </c>
      <c r="T292" s="246">
        <f>S292*H292</f>
        <v>0</v>
      </c>
      <c r="AR292" s="24" t="s">
        <v>230</v>
      </c>
      <c r="AT292" s="24" t="s">
        <v>202</v>
      </c>
      <c r="AU292" s="24" t="s">
        <v>83</v>
      </c>
      <c r="AY292" s="24" t="s">
        <v>200</v>
      </c>
      <c r="BE292" s="247">
        <f>IF(N292="základní",J292,0)</f>
        <v>0</v>
      </c>
      <c r="BF292" s="247">
        <f>IF(N292="snížená",J292,0)</f>
        <v>0</v>
      </c>
      <c r="BG292" s="247">
        <f>IF(N292="zákl. přenesená",J292,0)</f>
        <v>0</v>
      </c>
      <c r="BH292" s="247">
        <f>IF(N292="sníž. přenesená",J292,0)</f>
        <v>0</v>
      </c>
      <c r="BI292" s="247">
        <f>IF(N292="nulová",J292,0)</f>
        <v>0</v>
      </c>
      <c r="BJ292" s="24" t="s">
        <v>81</v>
      </c>
      <c r="BK292" s="247">
        <f>ROUND(I292*H292,2)</f>
        <v>0</v>
      </c>
      <c r="BL292" s="24" t="s">
        <v>230</v>
      </c>
      <c r="BM292" s="24" t="s">
        <v>462</v>
      </c>
    </row>
    <row r="293" s="11" customFormat="1" ht="29.88" customHeight="1">
      <c r="B293" s="220"/>
      <c r="C293" s="221"/>
      <c r="D293" s="222" t="s">
        <v>73</v>
      </c>
      <c r="E293" s="234" t="s">
        <v>1242</v>
      </c>
      <c r="F293" s="234" t="s">
        <v>1243</v>
      </c>
      <c r="G293" s="221"/>
      <c r="H293" s="221"/>
      <c r="I293" s="224"/>
      <c r="J293" s="235">
        <f>BK293</f>
        <v>0</v>
      </c>
      <c r="K293" s="221"/>
      <c r="L293" s="226"/>
      <c r="M293" s="227"/>
      <c r="N293" s="228"/>
      <c r="O293" s="228"/>
      <c r="P293" s="229">
        <f>SUM(P294:P304)</f>
        <v>0</v>
      </c>
      <c r="Q293" s="228"/>
      <c r="R293" s="229">
        <f>SUM(R294:R304)</f>
        <v>0</v>
      </c>
      <c r="S293" s="228"/>
      <c r="T293" s="230">
        <f>SUM(T294:T304)</f>
        <v>0</v>
      </c>
      <c r="AR293" s="231" t="s">
        <v>83</v>
      </c>
      <c r="AT293" s="232" t="s">
        <v>73</v>
      </c>
      <c r="AU293" s="232" t="s">
        <v>81</v>
      </c>
      <c r="AY293" s="231" t="s">
        <v>200</v>
      </c>
      <c r="BK293" s="233">
        <f>SUM(BK294:BK304)</f>
        <v>0</v>
      </c>
    </row>
    <row r="294" s="1" customFormat="1" ht="25.5" customHeight="1">
      <c r="B294" s="46"/>
      <c r="C294" s="236" t="s">
        <v>339</v>
      </c>
      <c r="D294" s="236" t="s">
        <v>202</v>
      </c>
      <c r="E294" s="237" t="s">
        <v>1244</v>
      </c>
      <c r="F294" s="238" t="s">
        <v>1245</v>
      </c>
      <c r="G294" s="239" t="s">
        <v>205</v>
      </c>
      <c r="H294" s="240">
        <v>7.7999999999999998</v>
      </c>
      <c r="I294" s="241"/>
      <c r="J294" s="242">
        <f>ROUND(I294*H294,2)</f>
        <v>0</v>
      </c>
      <c r="K294" s="238" t="s">
        <v>1065</v>
      </c>
      <c r="L294" s="72"/>
      <c r="M294" s="243" t="s">
        <v>21</v>
      </c>
      <c r="N294" s="244" t="s">
        <v>45</v>
      </c>
      <c r="O294" s="47"/>
      <c r="P294" s="245">
        <f>O294*H294</f>
        <v>0</v>
      </c>
      <c r="Q294" s="245">
        <v>0</v>
      </c>
      <c r="R294" s="245">
        <f>Q294*H294</f>
        <v>0</v>
      </c>
      <c r="S294" s="245">
        <v>0</v>
      </c>
      <c r="T294" s="246">
        <f>S294*H294</f>
        <v>0</v>
      </c>
      <c r="AR294" s="24" t="s">
        <v>230</v>
      </c>
      <c r="AT294" s="24" t="s">
        <v>202</v>
      </c>
      <c r="AU294" s="24" t="s">
        <v>83</v>
      </c>
      <c r="AY294" s="24" t="s">
        <v>200</v>
      </c>
      <c r="BE294" s="247">
        <f>IF(N294="základní",J294,0)</f>
        <v>0</v>
      </c>
      <c r="BF294" s="247">
        <f>IF(N294="snížená",J294,0)</f>
        <v>0</v>
      </c>
      <c r="BG294" s="247">
        <f>IF(N294="zákl. přenesená",J294,0)</f>
        <v>0</v>
      </c>
      <c r="BH294" s="247">
        <f>IF(N294="sníž. přenesená",J294,0)</f>
        <v>0</v>
      </c>
      <c r="BI294" s="247">
        <f>IF(N294="nulová",J294,0)</f>
        <v>0</v>
      </c>
      <c r="BJ294" s="24" t="s">
        <v>81</v>
      </c>
      <c r="BK294" s="247">
        <f>ROUND(I294*H294,2)</f>
        <v>0</v>
      </c>
      <c r="BL294" s="24" t="s">
        <v>230</v>
      </c>
      <c r="BM294" s="24" t="s">
        <v>468</v>
      </c>
    </row>
    <row r="295" s="12" customFormat="1">
      <c r="B295" s="248"/>
      <c r="C295" s="249"/>
      <c r="D295" s="250" t="s">
        <v>235</v>
      </c>
      <c r="E295" s="251" t="s">
        <v>21</v>
      </c>
      <c r="F295" s="252" t="s">
        <v>1213</v>
      </c>
      <c r="G295" s="249"/>
      <c r="H295" s="253">
        <v>7.7999999999999998</v>
      </c>
      <c r="I295" s="254"/>
      <c r="J295" s="249"/>
      <c r="K295" s="249"/>
      <c r="L295" s="255"/>
      <c r="M295" s="256"/>
      <c r="N295" s="257"/>
      <c r="O295" s="257"/>
      <c r="P295" s="257"/>
      <c r="Q295" s="257"/>
      <c r="R295" s="257"/>
      <c r="S295" s="257"/>
      <c r="T295" s="258"/>
      <c r="AT295" s="259" t="s">
        <v>235</v>
      </c>
      <c r="AU295" s="259" t="s">
        <v>83</v>
      </c>
      <c r="AV295" s="12" t="s">
        <v>83</v>
      </c>
      <c r="AW295" s="12" t="s">
        <v>37</v>
      </c>
      <c r="AX295" s="12" t="s">
        <v>74</v>
      </c>
      <c r="AY295" s="259" t="s">
        <v>200</v>
      </c>
    </row>
    <row r="296" s="13" customFormat="1">
      <c r="B296" s="260"/>
      <c r="C296" s="261"/>
      <c r="D296" s="250" t="s">
        <v>235</v>
      </c>
      <c r="E296" s="262" t="s">
        <v>21</v>
      </c>
      <c r="F296" s="263" t="s">
        <v>255</v>
      </c>
      <c r="G296" s="261"/>
      <c r="H296" s="264">
        <v>7.7999999999999998</v>
      </c>
      <c r="I296" s="265"/>
      <c r="J296" s="261"/>
      <c r="K296" s="261"/>
      <c r="L296" s="266"/>
      <c r="M296" s="267"/>
      <c r="N296" s="268"/>
      <c r="O296" s="268"/>
      <c r="P296" s="268"/>
      <c r="Q296" s="268"/>
      <c r="R296" s="268"/>
      <c r="S296" s="268"/>
      <c r="T296" s="269"/>
      <c r="AT296" s="270" t="s">
        <v>235</v>
      </c>
      <c r="AU296" s="270" t="s">
        <v>83</v>
      </c>
      <c r="AV296" s="13" t="s">
        <v>207</v>
      </c>
      <c r="AW296" s="13" t="s">
        <v>37</v>
      </c>
      <c r="AX296" s="13" t="s">
        <v>81</v>
      </c>
      <c r="AY296" s="270" t="s">
        <v>200</v>
      </c>
    </row>
    <row r="297" s="1" customFormat="1" ht="16.5" customHeight="1">
      <c r="B297" s="46"/>
      <c r="C297" s="271" t="s">
        <v>1246</v>
      </c>
      <c r="D297" s="271" t="s">
        <v>260</v>
      </c>
      <c r="E297" s="272" t="s">
        <v>1247</v>
      </c>
      <c r="F297" s="273" t="s">
        <v>1248</v>
      </c>
      <c r="G297" s="274" t="s">
        <v>205</v>
      </c>
      <c r="H297" s="275">
        <v>7.9560000000000004</v>
      </c>
      <c r="I297" s="276"/>
      <c r="J297" s="277">
        <f>ROUND(I297*H297,2)</f>
        <v>0</v>
      </c>
      <c r="K297" s="273" t="s">
        <v>1065</v>
      </c>
      <c r="L297" s="278"/>
      <c r="M297" s="279" t="s">
        <v>21</v>
      </c>
      <c r="N297" s="280" t="s">
        <v>45</v>
      </c>
      <c r="O297" s="47"/>
      <c r="P297" s="245">
        <f>O297*H297</f>
        <v>0</v>
      </c>
      <c r="Q297" s="245">
        <v>0</v>
      </c>
      <c r="R297" s="245">
        <f>Q297*H297</f>
        <v>0</v>
      </c>
      <c r="S297" s="245">
        <v>0</v>
      </c>
      <c r="T297" s="246">
        <f>S297*H297</f>
        <v>0</v>
      </c>
      <c r="AR297" s="24" t="s">
        <v>270</v>
      </c>
      <c r="AT297" s="24" t="s">
        <v>260</v>
      </c>
      <c r="AU297" s="24" t="s">
        <v>83</v>
      </c>
      <c r="AY297" s="24" t="s">
        <v>200</v>
      </c>
      <c r="BE297" s="247">
        <f>IF(N297="základní",J297,0)</f>
        <v>0</v>
      </c>
      <c r="BF297" s="247">
        <f>IF(N297="snížená",J297,0)</f>
        <v>0</v>
      </c>
      <c r="BG297" s="247">
        <f>IF(N297="zákl. přenesená",J297,0)</f>
        <v>0</v>
      </c>
      <c r="BH297" s="247">
        <f>IF(N297="sníž. přenesená",J297,0)</f>
        <v>0</v>
      </c>
      <c r="BI297" s="247">
        <f>IF(N297="nulová",J297,0)</f>
        <v>0</v>
      </c>
      <c r="BJ297" s="24" t="s">
        <v>81</v>
      </c>
      <c r="BK297" s="247">
        <f>ROUND(I297*H297,2)</f>
        <v>0</v>
      </c>
      <c r="BL297" s="24" t="s">
        <v>230</v>
      </c>
      <c r="BM297" s="24" t="s">
        <v>472</v>
      </c>
    </row>
    <row r="298" s="1" customFormat="1" ht="25.5" customHeight="1">
      <c r="B298" s="46"/>
      <c r="C298" s="236" t="s">
        <v>341</v>
      </c>
      <c r="D298" s="236" t="s">
        <v>202</v>
      </c>
      <c r="E298" s="237" t="s">
        <v>1249</v>
      </c>
      <c r="F298" s="238" t="s">
        <v>1250</v>
      </c>
      <c r="G298" s="239" t="s">
        <v>205</v>
      </c>
      <c r="H298" s="240">
        <v>12.869999999999999</v>
      </c>
      <c r="I298" s="241"/>
      <c r="J298" s="242">
        <f>ROUND(I298*H298,2)</f>
        <v>0</v>
      </c>
      <c r="K298" s="238" t="s">
        <v>1065</v>
      </c>
      <c r="L298" s="72"/>
      <c r="M298" s="243" t="s">
        <v>21</v>
      </c>
      <c r="N298" s="244" t="s">
        <v>45</v>
      </c>
      <c r="O298" s="47"/>
      <c r="P298" s="245">
        <f>O298*H298</f>
        <v>0</v>
      </c>
      <c r="Q298" s="245">
        <v>0</v>
      </c>
      <c r="R298" s="245">
        <f>Q298*H298</f>
        <v>0</v>
      </c>
      <c r="S298" s="245">
        <v>0</v>
      </c>
      <c r="T298" s="246">
        <f>S298*H298</f>
        <v>0</v>
      </c>
      <c r="AR298" s="24" t="s">
        <v>230</v>
      </c>
      <c r="AT298" s="24" t="s">
        <v>202</v>
      </c>
      <c r="AU298" s="24" t="s">
        <v>83</v>
      </c>
      <c r="AY298" s="24" t="s">
        <v>200</v>
      </c>
      <c r="BE298" s="247">
        <f>IF(N298="základní",J298,0)</f>
        <v>0</v>
      </c>
      <c r="BF298" s="247">
        <f>IF(N298="snížená",J298,0)</f>
        <v>0</v>
      </c>
      <c r="BG298" s="247">
        <f>IF(N298="zákl. přenesená",J298,0)</f>
        <v>0</v>
      </c>
      <c r="BH298" s="247">
        <f>IF(N298="sníž. přenesená",J298,0)</f>
        <v>0</v>
      </c>
      <c r="BI298" s="247">
        <f>IF(N298="nulová",J298,0)</f>
        <v>0</v>
      </c>
      <c r="BJ298" s="24" t="s">
        <v>81</v>
      </c>
      <c r="BK298" s="247">
        <f>ROUND(I298*H298,2)</f>
        <v>0</v>
      </c>
      <c r="BL298" s="24" t="s">
        <v>230</v>
      </c>
      <c r="BM298" s="24" t="s">
        <v>476</v>
      </c>
    </row>
    <row r="299" s="12" customFormat="1">
      <c r="B299" s="248"/>
      <c r="C299" s="249"/>
      <c r="D299" s="250" t="s">
        <v>235</v>
      </c>
      <c r="E299" s="251" t="s">
        <v>21</v>
      </c>
      <c r="F299" s="252" t="s">
        <v>1251</v>
      </c>
      <c r="G299" s="249"/>
      <c r="H299" s="253">
        <v>12.869999999999999</v>
      </c>
      <c r="I299" s="254"/>
      <c r="J299" s="249"/>
      <c r="K299" s="249"/>
      <c r="L299" s="255"/>
      <c r="M299" s="256"/>
      <c r="N299" s="257"/>
      <c r="O299" s="257"/>
      <c r="P299" s="257"/>
      <c r="Q299" s="257"/>
      <c r="R299" s="257"/>
      <c r="S299" s="257"/>
      <c r="T299" s="258"/>
      <c r="AT299" s="259" t="s">
        <v>235</v>
      </c>
      <c r="AU299" s="259" t="s">
        <v>83</v>
      </c>
      <c r="AV299" s="12" t="s">
        <v>83</v>
      </c>
      <c r="AW299" s="12" t="s">
        <v>37</v>
      </c>
      <c r="AX299" s="12" t="s">
        <v>74</v>
      </c>
      <c r="AY299" s="259" t="s">
        <v>200</v>
      </c>
    </row>
    <row r="300" s="13" customFormat="1">
      <c r="B300" s="260"/>
      <c r="C300" s="261"/>
      <c r="D300" s="250" t="s">
        <v>235</v>
      </c>
      <c r="E300" s="262" t="s">
        <v>21</v>
      </c>
      <c r="F300" s="263" t="s">
        <v>255</v>
      </c>
      <c r="G300" s="261"/>
      <c r="H300" s="264">
        <v>12.869999999999999</v>
      </c>
      <c r="I300" s="265"/>
      <c r="J300" s="261"/>
      <c r="K300" s="261"/>
      <c r="L300" s="266"/>
      <c r="M300" s="267"/>
      <c r="N300" s="268"/>
      <c r="O300" s="268"/>
      <c r="P300" s="268"/>
      <c r="Q300" s="268"/>
      <c r="R300" s="268"/>
      <c r="S300" s="268"/>
      <c r="T300" s="269"/>
      <c r="AT300" s="270" t="s">
        <v>235</v>
      </c>
      <c r="AU300" s="270" t="s">
        <v>83</v>
      </c>
      <c r="AV300" s="13" t="s">
        <v>207</v>
      </c>
      <c r="AW300" s="13" t="s">
        <v>37</v>
      </c>
      <c r="AX300" s="13" t="s">
        <v>81</v>
      </c>
      <c r="AY300" s="270" t="s">
        <v>200</v>
      </c>
    </row>
    <row r="301" s="1" customFormat="1" ht="16.5" customHeight="1">
      <c r="B301" s="46"/>
      <c r="C301" s="271" t="s">
        <v>1252</v>
      </c>
      <c r="D301" s="271" t="s">
        <v>260</v>
      </c>
      <c r="E301" s="272" t="s">
        <v>1253</v>
      </c>
      <c r="F301" s="273" t="s">
        <v>1254</v>
      </c>
      <c r="G301" s="274" t="s">
        <v>205</v>
      </c>
      <c r="H301" s="275">
        <v>13.127000000000001</v>
      </c>
      <c r="I301" s="276"/>
      <c r="J301" s="277">
        <f>ROUND(I301*H301,2)</f>
        <v>0</v>
      </c>
      <c r="K301" s="273" t="s">
        <v>1065</v>
      </c>
      <c r="L301" s="278"/>
      <c r="M301" s="279" t="s">
        <v>21</v>
      </c>
      <c r="N301" s="280" t="s">
        <v>45</v>
      </c>
      <c r="O301" s="47"/>
      <c r="P301" s="245">
        <f>O301*H301</f>
        <v>0</v>
      </c>
      <c r="Q301" s="245">
        <v>0</v>
      </c>
      <c r="R301" s="245">
        <f>Q301*H301</f>
        <v>0</v>
      </c>
      <c r="S301" s="245">
        <v>0</v>
      </c>
      <c r="T301" s="246">
        <f>S301*H301</f>
        <v>0</v>
      </c>
      <c r="AR301" s="24" t="s">
        <v>270</v>
      </c>
      <c r="AT301" s="24" t="s">
        <v>260</v>
      </c>
      <c r="AU301" s="24" t="s">
        <v>83</v>
      </c>
      <c r="AY301" s="24" t="s">
        <v>200</v>
      </c>
      <c r="BE301" s="247">
        <f>IF(N301="základní",J301,0)</f>
        <v>0</v>
      </c>
      <c r="BF301" s="247">
        <f>IF(N301="snížená",J301,0)</f>
        <v>0</v>
      </c>
      <c r="BG301" s="247">
        <f>IF(N301="zákl. přenesená",J301,0)</f>
        <v>0</v>
      </c>
      <c r="BH301" s="247">
        <f>IF(N301="sníž. přenesená",J301,0)</f>
        <v>0</v>
      </c>
      <c r="BI301" s="247">
        <f>IF(N301="nulová",J301,0)</f>
        <v>0</v>
      </c>
      <c r="BJ301" s="24" t="s">
        <v>81</v>
      </c>
      <c r="BK301" s="247">
        <f>ROUND(I301*H301,2)</f>
        <v>0</v>
      </c>
      <c r="BL301" s="24" t="s">
        <v>230</v>
      </c>
      <c r="BM301" s="24" t="s">
        <v>479</v>
      </c>
    </row>
    <row r="302" s="1" customFormat="1" ht="25.5" customHeight="1">
      <c r="B302" s="46"/>
      <c r="C302" s="236" t="s">
        <v>346</v>
      </c>
      <c r="D302" s="236" t="s">
        <v>202</v>
      </c>
      <c r="E302" s="237" t="s">
        <v>1255</v>
      </c>
      <c r="F302" s="238" t="s">
        <v>1256</v>
      </c>
      <c r="G302" s="239" t="s">
        <v>205</v>
      </c>
      <c r="H302" s="240">
        <v>7.7999999999999998</v>
      </c>
      <c r="I302" s="241"/>
      <c r="J302" s="242">
        <f>ROUND(I302*H302,2)</f>
        <v>0</v>
      </c>
      <c r="K302" s="238" t="s">
        <v>1065</v>
      </c>
      <c r="L302" s="72"/>
      <c r="M302" s="243" t="s">
        <v>21</v>
      </c>
      <c r="N302" s="244" t="s">
        <v>45</v>
      </c>
      <c r="O302" s="47"/>
      <c r="P302" s="245">
        <f>O302*H302</f>
        <v>0</v>
      </c>
      <c r="Q302" s="245">
        <v>0</v>
      </c>
      <c r="R302" s="245">
        <f>Q302*H302</f>
        <v>0</v>
      </c>
      <c r="S302" s="245">
        <v>0</v>
      </c>
      <c r="T302" s="246">
        <f>S302*H302</f>
        <v>0</v>
      </c>
      <c r="AR302" s="24" t="s">
        <v>230</v>
      </c>
      <c r="AT302" s="24" t="s">
        <v>202</v>
      </c>
      <c r="AU302" s="24" t="s">
        <v>83</v>
      </c>
      <c r="AY302" s="24" t="s">
        <v>200</v>
      </c>
      <c r="BE302" s="247">
        <f>IF(N302="základní",J302,0)</f>
        <v>0</v>
      </c>
      <c r="BF302" s="247">
        <f>IF(N302="snížená",J302,0)</f>
        <v>0</v>
      </c>
      <c r="BG302" s="247">
        <f>IF(N302="zákl. přenesená",J302,0)</f>
        <v>0</v>
      </c>
      <c r="BH302" s="247">
        <f>IF(N302="sníž. přenesená",J302,0)</f>
        <v>0</v>
      </c>
      <c r="BI302" s="247">
        <f>IF(N302="nulová",J302,0)</f>
        <v>0</v>
      </c>
      <c r="BJ302" s="24" t="s">
        <v>81</v>
      </c>
      <c r="BK302" s="247">
        <f>ROUND(I302*H302,2)</f>
        <v>0</v>
      </c>
      <c r="BL302" s="24" t="s">
        <v>230</v>
      </c>
      <c r="BM302" s="24" t="s">
        <v>483</v>
      </c>
    </row>
    <row r="303" s="1" customFormat="1" ht="16.5" customHeight="1">
      <c r="B303" s="46"/>
      <c r="C303" s="271" t="s">
        <v>1257</v>
      </c>
      <c r="D303" s="271" t="s">
        <v>260</v>
      </c>
      <c r="E303" s="272" t="s">
        <v>1258</v>
      </c>
      <c r="F303" s="273" t="s">
        <v>1259</v>
      </c>
      <c r="G303" s="274" t="s">
        <v>205</v>
      </c>
      <c r="H303" s="275">
        <v>8.5800000000000001</v>
      </c>
      <c r="I303" s="276"/>
      <c r="J303" s="277">
        <f>ROUND(I303*H303,2)</f>
        <v>0</v>
      </c>
      <c r="K303" s="273" t="s">
        <v>1065</v>
      </c>
      <c r="L303" s="278"/>
      <c r="M303" s="279" t="s">
        <v>21</v>
      </c>
      <c r="N303" s="280" t="s">
        <v>45</v>
      </c>
      <c r="O303" s="47"/>
      <c r="P303" s="245">
        <f>O303*H303</f>
        <v>0</v>
      </c>
      <c r="Q303" s="245">
        <v>0</v>
      </c>
      <c r="R303" s="245">
        <f>Q303*H303</f>
        <v>0</v>
      </c>
      <c r="S303" s="245">
        <v>0</v>
      </c>
      <c r="T303" s="246">
        <f>S303*H303</f>
        <v>0</v>
      </c>
      <c r="AR303" s="24" t="s">
        <v>270</v>
      </c>
      <c r="AT303" s="24" t="s">
        <v>260</v>
      </c>
      <c r="AU303" s="24" t="s">
        <v>83</v>
      </c>
      <c r="AY303" s="24" t="s">
        <v>200</v>
      </c>
      <c r="BE303" s="247">
        <f>IF(N303="základní",J303,0)</f>
        <v>0</v>
      </c>
      <c r="BF303" s="247">
        <f>IF(N303="snížená",J303,0)</f>
        <v>0</v>
      </c>
      <c r="BG303" s="247">
        <f>IF(N303="zákl. přenesená",J303,0)</f>
        <v>0</v>
      </c>
      <c r="BH303" s="247">
        <f>IF(N303="sníž. přenesená",J303,0)</f>
        <v>0</v>
      </c>
      <c r="BI303" s="247">
        <f>IF(N303="nulová",J303,0)</f>
        <v>0</v>
      </c>
      <c r="BJ303" s="24" t="s">
        <v>81</v>
      </c>
      <c r="BK303" s="247">
        <f>ROUND(I303*H303,2)</f>
        <v>0</v>
      </c>
      <c r="BL303" s="24" t="s">
        <v>230</v>
      </c>
      <c r="BM303" s="24" t="s">
        <v>488</v>
      </c>
    </row>
    <row r="304" s="1" customFormat="1" ht="16.5" customHeight="1">
      <c r="B304" s="46"/>
      <c r="C304" s="236" t="s">
        <v>351</v>
      </c>
      <c r="D304" s="236" t="s">
        <v>202</v>
      </c>
      <c r="E304" s="237" t="s">
        <v>1260</v>
      </c>
      <c r="F304" s="238" t="s">
        <v>1261</v>
      </c>
      <c r="G304" s="239" t="s">
        <v>569</v>
      </c>
      <c r="H304" s="286"/>
      <c r="I304" s="241"/>
      <c r="J304" s="242">
        <f>ROUND(I304*H304,2)</f>
        <v>0</v>
      </c>
      <c r="K304" s="238" t="s">
        <v>1065</v>
      </c>
      <c r="L304" s="72"/>
      <c r="M304" s="243" t="s">
        <v>21</v>
      </c>
      <c r="N304" s="244" t="s">
        <v>45</v>
      </c>
      <c r="O304" s="47"/>
      <c r="P304" s="245">
        <f>O304*H304</f>
        <v>0</v>
      </c>
      <c r="Q304" s="245">
        <v>0</v>
      </c>
      <c r="R304" s="245">
        <f>Q304*H304</f>
        <v>0</v>
      </c>
      <c r="S304" s="245">
        <v>0</v>
      </c>
      <c r="T304" s="246">
        <f>S304*H304</f>
        <v>0</v>
      </c>
      <c r="AR304" s="24" t="s">
        <v>230</v>
      </c>
      <c r="AT304" s="24" t="s">
        <v>202</v>
      </c>
      <c r="AU304" s="24" t="s">
        <v>83</v>
      </c>
      <c r="AY304" s="24" t="s">
        <v>200</v>
      </c>
      <c r="BE304" s="247">
        <f>IF(N304="základní",J304,0)</f>
        <v>0</v>
      </c>
      <c r="BF304" s="247">
        <f>IF(N304="snížená",J304,0)</f>
        <v>0</v>
      </c>
      <c r="BG304" s="247">
        <f>IF(N304="zákl. přenesená",J304,0)</f>
        <v>0</v>
      </c>
      <c r="BH304" s="247">
        <f>IF(N304="sníž. přenesená",J304,0)</f>
        <v>0</v>
      </c>
      <c r="BI304" s="247">
        <f>IF(N304="nulová",J304,0)</f>
        <v>0</v>
      </c>
      <c r="BJ304" s="24" t="s">
        <v>81</v>
      </c>
      <c r="BK304" s="247">
        <f>ROUND(I304*H304,2)</f>
        <v>0</v>
      </c>
      <c r="BL304" s="24" t="s">
        <v>230</v>
      </c>
      <c r="BM304" s="24" t="s">
        <v>492</v>
      </c>
    </row>
    <row r="305" s="11" customFormat="1" ht="29.88" customHeight="1">
      <c r="B305" s="220"/>
      <c r="C305" s="221"/>
      <c r="D305" s="222" t="s">
        <v>73</v>
      </c>
      <c r="E305" s="234" t="s">
        <v>940</v>
      </c>
      <c r="F305" s="234" t="s">
        <v>941</v>
      </c>
      <c r="G305" s="221"/>
      <c r="H305" s="221"/>
      <c r="I305" s="224"/>
      <c r="J305" s="235">
        <f>BK305</f>
        <v>0</v>
      </c>
      <c r="K305" s="221"/>
      <c r="L305" s="226"/>
      <c r="M305" s="227"/>
      <c r="N305" s="228"/>
      <c r="O305" s="228"/>
      <c r="P305" s="229">
        <f>SUM(P306:P341)</f>
        <v>0</v>
      </c>
      <c r="Q305" s="228"/>
      <c r="R305" s="229">
        <f>SUM(R306:R341)</f>
        <v>0</v>
      </c>
      <c r="S305" s="228"/>
      <c r="T305" s="230">
        <f>SUM(T306:T341)</f>
        <v>0</v>
      </c>
      <c r="AR305" s="231" t="s">
        <v>83</v>
      </c>
      <c r="AT305" s="232" t="s">
        <v>73</v>
      </c>
      <c r="AU305" s="232" t="s">
        <v>81</v>
      </c>
      <c r="AY305" s="231" t="s">
        <v>200</v>
      </c>
      <c r="BK305" s="233">
        <f>SUM(BK306:BK341)</f>
        <v>0</v>
      </c>
    </row>
    <row r="306" s="1" customFormat="1" ht="25.5" customHeight="1">
      <c r="B306" s="46"/>
      <c r="C306" s="236" t="s">
        <v>1262</v>
      </c>
      <c r="D306" s="236" t="s">
        <v>202</v>
      </c>
      <c r="E306" s="237" t="s">
        <v>1263</v>
      </c>
      <c r="F306" s="238" t="s">
        <v>1264</v>
      </c>
      <c r="G306" s="239" t="s">
        <v>322</v>
      </c>
      <c r="H306" s="240">
        <v>5</v>
      </c>
      <c r="I306" s="241"/>
      <c r="J306" s="242">
        <f>ROUND(I306*H306,2)</f>
        <v>0</v>
      </c>
      <c r="K306" s="238" t="s">
        <v>1065</v>
      </c>
      <c r="L306" s="72"/>
      <c r="M306" s="243" t="s">
        <v>21</v>
      </c>
      <c r="N306" s="244" t="s">
        <v>45</v>
      </c>
      <c r="O306" s="47"/>
      <c r="P306" s="245">
        <f>O306*H306</f>
        <v>0</v>
      </c>
      <c r="Q306" s="245">
        <v>0</v>
      </c>
      <c r="R306" s="245">
        <f>Q306*H306</f>
        <v>0</v>
      </c>
      <c r="S306" s="245">
        <v>0</v>
      </c>
      <c r="T306" s="246">
        <f>S306*H306</f>
        <v>0</v>
      </c>
      <c r="AR306" s="24" t="s">
        <v>230</v>
      </c>
      <c r="AT306" s="24" t="s">
        <v>202</v>
      </c>
      <c r="AU306" s="24" t="s">
        <v>83</v>
      </c>
      <c r="AY306" s="24" t="s">
        <v>200</v>
      </c>
      <c r="BE306" s="247">
        <f>IF(N306="základní",J306,0)</f>
        <v>0</v>
      </c>
      <c r="BF306" s="247">
        <f>IF(N306="snížená",J306,0)</f>
        <v>0</v>
      </c>
      <c r="BG306" s="247">
        <f>IF(N306="zákl. přenesená",J306,0)</f>
        <v>0</v>
      </c>
      <c r="BH306" s="247">
        <f>IF(N306="sníž. přenesená",J306,0)</f>
        <v>0</v>
      </c>
      <c r="BI306" s="247">
        <f>IF(N306="nulová",J306,0)</f>
        <v>0</v>
      </c>
      <c r="BJ306" s="24" t="s">
        <v>81</v>
      </c>
      <c r="BK306" s="247">
        <f>ROUND(I306*H306,2)</f>
        <v>0</v>
      </c>
      <c r="BL306" s="24" t="s">
        <v>230</v>
      </c>
      <c r="BM306" s="24" t="s">
        <v>493</v>
      </c>
    </row>
    <row r="307" s="1" customFormat="1" ht="25.5" customHeight="1">
      <c r="B307" s="46"/>
      <c r="C307" s="236" t="s">
        <v>353</v>
      </c>
      <c r="D307" s="236" t="s">
        <v>202</v>
      </c>
      <c r="E307" s="237" t="s">
        <v>948</v>
      </c>
      <c r="F307" s="238" t="s">
        <v>949</v>
      </c>
      <c r="G307" s="239" t="s">
        <v>210</v>
      </c>
      <c r="H307" s="240">
        <v>0.44500000000000001</v>
      </c>
      <c r="I307" s="241"/>
      <c r="J307" s="242">
        <f>ROUND(I307*H307,2)</f>
        <v>0</v>
      </c>
      <c r="K307" s="238" t="s">
        <v>1065</v>
      </c>
      <c r="L307" s="72"/>
      <c r="M307" s="243" t="s">
        <v>21</v>
      </c>
      <c r="N307" s="244" t="s">
        <v>45</v>
      </c>
      <c r="O307" s="47"/>
      <c r="P307" s="245">
        <f>O307*H307</f>
        <v>0</v>
      </c>
      <c r="Q307" s="245">
        <v>0</v>
      </c>
      <c r="R307" s="245">
        <f>Q307*H307</f>
        <v>0</v>
      </c>
      <c r="S307" s="245">
        <v>0</v>
      </c>
      <c r="T307" s="246">
        <f>S307*H307</f>
        <v>0</v>
      </c>
      <c r="AR307" s="24" t="s">
        <v>230</v>
      </c>
      <c r="AT307" s="24" t="s">
        <v>202</v>
      </c>
      <c r="AU307" s="24" t="s">
        <v>83</v>
      </c>
      <c r="AY307" s="24" t="s">
        <v>200</v>
      </c>
      <c r="BE307" s="247">
        <f>IF(N307="základní",J307,0)</f>
        <v>0</v>
      </c>
      <c r="BF307" s="247">
        <f>IF(N307="snížená",J307,0)</f>
        <v>0</v>
      </c>
      <c r="BG307" s="247">
        <f>IF(N307="zákl. přenesená",J307,0)</f>
        <v>0</v>
      </c>
      <c r="BH307" s="247">
        <f>IF(N307="sníž. přenesená",J307,0)</f>
        <v>0</v>
      </c>
      <c r="BI307" s="247">
        <f>IF(N307="nulová",J307,0)</f>
        <v>0</v>
      </c>
      <c r="BJ307" s="24" t="s">
        <v>81</v>
      </c>
      <c r="BK307" s="247">
        <f>ROUND(I307*H307,2)</f>
        <v>0</v>
      </c>
      <c r="BL307" s="24" t="s">
        <v>230</v>
      </c>
      <c r="BM307" s="24" t="s">
        <v>499</v>
      </c>
    </row>
    <row r="308" s="1" customFormat="1" ht="25.5" customHeight="1">
      <c r="B308" s="46"/>
      <c r="C308" s="236" t="s">
        <v>1265</v>
      </c>
      <c r="D308" s="236" t="s">
        <v>202</v>
      </c>
      <c r="E308" s="237" t="s">
        <v>1266</v>
      </c>
      <c r="F308" s="238" t="s">
        <v>1267</v>
      </c>
      <c r="G308" s="239" t="s">
        <v>249</v>
      </c>
      <c r="H308" s="240">
        <v>25.300000000000001</v>
      </c>
      <c r="I308" s="241"/>
      <c r="J308" s="242">
        <f>ROUND(I308*H308,2)</f>
        <v>0</v>
      </c>
      <c r="K308" s="238" t="s">
        <v>1065</v>
      </c>
      <c r="L308" s="72"/>
      <c r="M308" s="243" t="s">
        <v>21</v>
      </c>
      <c r="N308" s="244" t="s">
        <v>45</v>
      </c>
      <c r="O308" s="47"/>
      <c r="P308" s="245">
        <f>O308*H308</f>
        <v>0</v>
      </c>
      <c r="Q308" s="245">
        <v>0</v>
      </c>
      <c r="R308" s="245">
        <f>Q308*H308</f>
        <v>0</v>
      </c>
      <c r="S308" s="245">
        <v>0</v>
      </c>
      <c r="T308" s="246">
        <f>S308*H308</f>
        <v>0</v>
      </c>
      <c r="AR308" s="24" t="s">
        <v>230</v>
      </c>
      <c r="AT308" s="24" t="s">
        <v>202</v>
      </c>
      <c r="AU308" s="24" t="s">
        <v>83</v>
      </c>
      <c r="AY308" s="24" t="s">
        <v>200</v>
      </c>
      <c r="BE308" s="247">
        <f>IF(N308="základní",J308,0)</f>
        <v>0</v>
      </c>
      <c r="BF308" s="247">
        <f>IF(N308="snížená",J308,0)</f>
        <v>0</v>
      </c>
      <c r="BG308" s="247">
        <f>IF(N308="zákl. přenesená",J308,0)</f>
        <v>0</v>
      </c>
      <c r="BH308" s="247">
        <f>IF(N308="sníž. přenesená",J308,0)</f>
        <v>0</v>
      </c>
      <c r="BI308" s="247">
        <f>IF(N308="nulová",J308,0)</f>
        <v>0</v>
      </c>
      <c r="BJ308" s="24" t="s">
        <v>81</v>
      </c>
      <c r="BK308" s="247">
        <f>ROUND(I308*H308,2)</f>
        <v>0</v>
      </c>
      <c r="BL308" s="24" t="s">
        <v>230</v>
      </c>
      <c r="BM308" s="24" t="s">
        <v>502</v>
      </c>
    </row>
    <row r="309" s="12" customFormat="1">
      <c r="B309" s="248"/>
      <c r="C309" s="249"/>
      <c r="D309" s="250" t="s">
        <v>235</v>
      </c>
      <c r="E309" s="251" t="s">
        <v>21</v>
      </c>
      <c r="F309" s="252" t="s">
        <v>1268</v>
      </c>
      <c r="G309" s="249"/>
      <c r="H309" s="253">
        <v>8.6999999999999993</v>
      </c>
      <c r="I309" s="254"/>
      <c r="J309" s="249"/>
      <c r="K309" s="249"/>
      <c r="L309" s="255"/>
      <c r="M309" s="256"/>
      <c r="N309" s="257"/>
      <c r="O309" s="257"/>
      <c r="P309" s="257"/>
      <c r="Q309" s="257"/>
      <c r="R309" s="257"/>
      <c r="S309" s="257"/>
      <c r="T309" s="258"/>
      <c r="AT309" s="259" t="s">
        <v>235</v>
      </c>
      <c r="AU309" s="259" t="s">
        <v>83</v>
      </c>
      <c r="AV309" s="12" t="s">
        <v>83</v>
      </c>
      <c r="AW309" s="12" t="s">
        <v>37</v>
      </c>
      <c r="AX309" s="12" t="s">
        <v>74</v>
      </c>
      <c r="AY309" s="259" t="s">
        <v>200</v>
      </c>
    </row>
    <row r="310" s="12" customFormat="1">
      <c r="B310" s="248"/>
      <c r="C310" s="249"/>
      <c r="D310" s="250" t="s">
        <v>235</v>
      </c>
      <c r="E310" s="251" t="s">
        <v>21</v>
      </c>
      <c r="F310" s="252" t="s">
        <v>1269</v>
      </c>
      <c r="G310" s="249"/>
      <c r="H310" s="253">
        <v>16.600000000000001</v>
      </c>
      <c r="I310" s="254"/>
      <c r="J310" s="249"/>
      <c r="K310" s="249"/>
      <c r="L310" s="255"/>
      <c r="M310" s="256"/>
      <c r="N310" s="257"/>
      <c r="O310" s="257"/>
      <c r="P310" s="257"/>
      <c r="Q310" s="257"/>
      <c r="R310" s="257"/>
      <c r="S310" s="257"/>
      <c r="T310" s="258"/>
      <c r="AT310" s="259" t="s">
        <v>235</v>
      </c>
      <c r="AU310" s="259" t="s">
        <v>83</v>
      </c>
      <c r="AV310" s="12" t="s">
        <v>83</v>
      </c>
      <c r="AW310" s="12" t="s">
        <v>37</v>
      </c>
      <c r="AX310" s="12" t="s">
        <v>74</v>
      </c>
      <c r="AY310" s="259" t="s">
        <v>200</v>
      </c>
    </row>
    <row r="311" s="13" customFormat="1">
      <c r="B311" s="260"/>
      <c r="C311" s="261"/>
      <c r="D311" s="250" t="s">
        <v>235</v>
      </c>
      <c r="E311" s="262" t="s">
        <v>21</v>
      </c>
      <c r="F311" s="263" t="s">
        <v>255</v>
      </c>
      <c r="G311" s="261"/>
      <c r="H311" s="264">
        <v>25.300000000000001</v>
      </c>
      <c r="I311" s="265"/>
      <c r="J311" s="261"/>
      <c r="K311" s="261"/>
      <c r="L311" s="266"/>
      <c r="M311" s="267"/>
      <c r="N311" s="268"/>
      <c r="O311" s="268"/>
      <c r="P311" s="268"/>
      <c r="Q311" s="268"/>
      <c r="R311" s="268"/>
      <c r="S311" s="268"/>
      <c r="T311" s="269"/>
      <c r="AT311" s="270" t="s">
        <v>235</v>
      </c>
      <c r="AU311" s="270" t="s">
        <v>83</v>
      </c>
      <c r="AV311" s="13" t="s">
        <v>207</v>
      </c>
      <c r="AW311" s="13" t="s">
        <v>37</v>
      </c>
      <c r="AX311" s="13" t="s">
        <v>81</v>
      </c>
      <c r="AY311" s="270" t="s">
        <v>200</v>
      </c>
    </row>
    <row r="312" s="1" customFormat="1" ht="16.5" customHeight="1">
      <c r="B312" s="46"/>
      <c r="C312" s="271" t="s">
        <v>355</v>
      </c>
      <c r="D312" s="271" t="s">
        <v>260</v>
      </c>
      <c r="E312" s="272" t="s">
        <v>1270</v>
      </c>
      <c r="F312" s="273" t="s">
        <v>1271</v>
      </c>
      <c r="G312" s="274" t="s">
        <v>210</v>
      </c>
      <c r="H312" s="275">
        <v>0.44500000000000001</v>
      </c>
      <c r="I312" s="276"/>
      <c r="J312" s="277">
        <f>ROUND(I312*H312,2)</f>
        <v>0</v>
      </c>
      <c r="K312" s="273" t="s">
        <v>1065</v>
      </c>
      <c r="L312" s="278"/>
      <c r="M312" s="279" t="s">
        <v>21</v>
      </c>
      <c r="N312" s="280" t="s">
        <v>45</v>
      </c>
      <c r="O312" s="47"/>
      <c r="P312" s="245">
        <f>O312*H312</f>
        <v>0</v>
      </c>
      <c r="Q312" s="245">
        <v>0</v>
      </c>
      <c r="R312" s="245">
        <f>Q312*H312</f>
        <v>0</v>
      </c>
      <c r="S312" s="245">
        <v>0</v>
      </c>
      <c r="T312" s="246">
        <f>S312*H312</f>
        <v>0</v>
      </c>
      <c r="AR312" s="24" t="s">
        <v>270</v>
      </c>
      <c r="AT312" s="24" t="s">
        <v>260</v>
      </c>
      <c r="AU312" s="24" t="s">
        <v>83</v>
      </c>
      <c r="AY312" s="24" t="s">
        <v>200</v>
      </c>
      <c r="BE312" s="247">
        <f>IF(N312="základní",J312,0)</f>
        <v>0</v>
      </c>
      <c r="BF312" s="247">
        <f>IF(N312="snížená",J312,0)</f>
        <v>0</v>
      </c>
      <c r="BG312" s="247">
        <f>IF(N312="zákl. přenesená",J312,0)</f>
        <v>0</v>
      </c>
      <c r="BH312" s="247">
        <f>IF(N312="sníž. přenesená",J312,0)</f>
        <v>0</v>
      </c>
      <c r="BI312" s="247">
        <f>IF(N312="nulová",J312,0)</f>
        <v>0</v>
      </c>
      <c r="BJ312" s="24" t="s">
        <v>81</v>
      </c>
      <c r="BK312" s="247">
        <f>ROUND(I312*H312,2)</f>
        <v>0</v>
      </c>
      <c r="BL312" s="24" t="s">
        <v>230</v>
      </c>
      <c r="BM312" s="24" t="s">
        <v>505</v>
      </c>
    </row>
    <row r="313" s="12" customFormat="1">
      <c r="B313" s="248"/>
      <c r="C313" s="249"/>
      <c r="D313" s="250" t="s">
        <v>235</v>
      </c>
      <c r="E313" s="251" t="s">
        <v>21</v>
      </c>
      <c r="F313" s="252" t="s">
        <v>1272</v>
      </c>
      <c r="G313" s="249"/>
      <c r="H313" s="253">
        <v>0.44500000000000001</v>
      </c>
      <c r="I313" s="254"/>
      <c r="J313" s="249"/>
      <c r="K313" s="249"/>
      <c r="L313" s="255"/>
      <c r="M313" s="256"/>
      <c r="N313" s="257"/>
      <c r="O313" s="257"/>
      <c r="P313" s="257"/>
      <c r="Q313" s="257"/>
      <c r="R313" s="257"/>
      <c r="S313" s="257"/>
      <c r="T313" s="258"/>
      <c r="AT313" s="259" t="s">
        <v>235</v>
      </c>
      <c r="AU313" s="259" t="s">
        <v>83</v>
      </c>
      <c r="AV313" s="12" t="s">
        <v>83</v>
      </c>
      <c r="AW313" s="12" t="s">
        <v>37</v>
      </c>
      <c r="AX313" s="12" t="s">
        <v>74</v>
      </c>
      <c r="AY313" s="259" t="s">
        <v>200</v>
      </c>
    </row>
    <row r="314" s="13" customFormat="1">
      <c r="B314" s="260"/>
      <c r="C314" s="261"/>
      <c r="D314" s="250" t="s">
        <v>235</v>
      </c>
      <c r="E314" s="262" t="s">
        <v>21</v>
      </c>
      <c r="F314" s="263" t="s">
        <v>255</v>
      </c>
      <c r="G314" s="261"/>
      <c r="H314" s="264">
        <v>0.44500000000000001</v>
      </c>
      <c r="I314" s="265"/>
      <c r="J314" s="261"/>
      <c r="K314" s="261"/>
      <c r="L314" s="266"/>
      <c r="M314" s="267"/>
      <c r="N314" s="268"/>
      <c r="O314" s="268"/>
      <c r="P314" s="268"/>
      <c r="Q314" s="268"/>
      <c r="R314" s="268"/>
      <c r="S314" s="268"/>
      <c r="T314" s="269"/>
      <c r="AT314" s="270" t="s">
        <v>235</v>
      </c>
      <c r="AU314" s="270" t="s">
        <v>83</v>
      </c>
      <c r="AV314" s="13" t="s">
        <v>207</v>
      </c>
      <c r="AW314" s="13" t="s">
        <v>37</v>
      </c>
      <c r="AX314" s="13" t="s">
        <v>81</v>
      </c>
      <c r="AY314" s="270" t="s">
        <v>200</v>
      </c>
    </row>
    <row r="315" s="1" customFormat="1" ht="25.5" customHeight="1">
      <c r="B315" s="46"/>
      <c r="C315" s="236" t="s">
        <v>1273</v>
      </c>
      <c r="D315" s="236" t="s">
        <v>202</v>
      </c>
      <c r="E315" s="237" t="s">
        <v>1274</v>
      </c>
      <c r="F315" s="238" t="s">
        <v>1275</v>
      </c>
      <c r="G315" s="239" t="s">
        <v>205</v>
      </c>
      <c r="H315" s="240">
        <v>15.106</v>
      </c>
      <c r="I315" s="241"/>
      <c r="J315" s="242">
        <f>ROUND(I315*H315,2)</f>
        <v>0</v>
      </c>
      <c r="K315" s="238" t="s">
        <v>1065</v>
      </c>
      <c r="L315" s="72"/>
      <c r="M315" s="243" t="s">
        <v>21</v>
      </c>
      <c r="N315" s="244" t="s">
        <v>45</v>
      </c>
      <c r="O315" s="47"/>
      <c r="P315" s="245">
        <f>O315*H315</f>
        <v>0</v>
      </c>
      <c r="Q315" s="245">
        <v>0</v>
      </c>
      <c r="R315" s="245">
        <f>Q315*H315</f>
        <v>0</v>
      </c>
      <c r="S315" s="245">
        <v>0</v>
      </c>
      <c r="T315" s="246">
        <f>S315*H315</f>
        <v>0</v>
      </c>
      <c r="AR315" s="24" t="s">
        <v>230</v>
      </c>
      <c r="AT315" s="24" t="s">
        <v>202</v>
      </c>
      <c r="AU315" s="24" t="s">
        <v>83</v>
      </c>
      <c r="AY315" s="24" t="s">
        <v>200</v>
      </c>
      <c r="BE315" s="247">
        <f>IF(N315="základní",J315,0)</f>
        <v>0</v>
      </c>
      <c r="BF315" s="247">
        <f>IF(N315="snížená",J315,0)</f>
        <v>0</v>
      </c>
      <c r="BG315" s="247">
        <f>IF(N315="zákl. přenesená",J315,0)</f>
        <v>0</v>
      </c>
      <c r="BH315" s="247">
        <f>IF(N315="sníž. přenesená",J315,0)</f>
        <v>0</v>
      </c>
      <c r="BI315" s="247">
        <f>IF(N315="nulová",J315,0)</f>
        <v>0</v>
      </c>
      <c r="BJ315" s="24" t="s">
        <v>81</v>
      </c>
      <c r="BK315" s="247">
        <f>ROUND(I315*H315,2)</f>
        <v>0</v>
      </c>
      <c r="BL315" s="24" t="s">
        <v>230</v>
      </c>
      <c r="BM315" s="24" t="s">
        <v>508</v>
      </c>
    </row>
    <row r="316" s="1" customFormat="1" ht="16.5" customHeight="1">
      <c r="B316" s="46"/>
      <c r="C316" s="236" t="s">
        <v>356</v>
      </c>
      <c r="D316" s="236" t="s">
        <v>202</v>
      </c>
      <c r="E316" s="237" t="s">
        <v>1276</v>
      </c>
      <c r="F316" s="238" t="s">
        <v>1277</v>
      </c>
      <c r="G316" s="239" t="s">
        <v>205</v>
      </c>
      <c r="H316" s="240">
        <v>2.6099999999999999</v>
      </c>
      <c r="I316" s="241"/>
      <c r="J316" s="242">
        <f>ROUND(I316*H316,2)</f>
        <v>0</v>
      </c>
      <c r="K316" s="238" t="s">
        <v>1065</v>
      </c>
      <c r="L316" s="72"/>
      <c r="M316" s="243" t="s">
        <v>21</v>
      </c>
      <c r="N316" s="244" t="s">
        <v>45</v>
      </c>
      <c r="O316" s="47"/>
      <c r="P316" s="245">
        <f>O316*H316</f>
        <v>0</v>
      </c>
      <c r="Q316" s="245">
        <v>0</v>
      </c>
      <c r="R316" s="245">
        <f>Q316*H316</f>
        <v>0</v>
      </c>
      <c r="S316" s="245">
        <v>0</v>
      </c>
      <c r="T316" s="246">
        <f>S316*H316</f>
        <v>0</v>
      </c>
      <c r="AR316" s="24" t="s">
        <v>230</v>
      </c>
      <c r="AT316" s="24" t="s">
        <v>202</v>
      </c>
      <c r="AU316" s="24" t="s">
        <v>83</v>
      </c>
      <c r="AY316" s="24" t="s">
        <v>200</v>
      </c>
      <c r="BE316" s="247">
        <f>IF(N316="základní",J316,0)</f>
        <v>0</v>
      </c>
      <c r="BF316" s="247">
        <f>IF(N316="snížená",J316,0)</f>
        <v>0</v>
      </c>
      <c r="BG316" s="247">
        <f>IF(N316="zákl. přenesená",J316,0)</f>
        <v>0</v>
      </c>
      <c r="BH316" s="247">
        <f>IF(N316="sníž. přenesená",J316,0)</f>
        <v>0</v>
      </c>
      <c r="BI316" s="247">
        <f>IF(N316="nulová",J316,0)</f>
        <v>0</v>
      </c>
      <c r="BJ316" s="24" t="s">
        <v>81</v>
      </c>
      <c r="BK316" s="247">
        <f>ROUND(I316*H316,2)</f>
        <v>0</v>
      </c>
      <c r="BL316" s="24" t="s">
        <v>230</v>
      </c>
      <c r="BM316" s="24" t="s">
        <v>512</v>
      </c>
    </row>
    <row r="317" s="12" customFormat="1">
      <c r="B317" s="248"/>
      <c r="C317" s="249"/>
      <c r="D317" s="250" t="s">
        <v>235</v>
      </c>
      <c r="E317" s="251" t="s">
        <v>21</v>
      </c>
      <c r="F317" s="252" t="s">
        <v>1278</v>
      </c>
      <c r="G317" s="249"/>
      <c r="H317" s="253">
        <v>2.6099999999999999</v>
      </c>
      <c r="I317" s="254"/>
      <c r="J317" s="249"/>
      <c r="K317" s="249"/>
      <c r="L317" s="255"/>
      <c r="M317" s="256"/>
      <c r="N317" s="257"/>
      <c r="O317" s="257"/>
      <c r="P317" s="257"/>
      <c r="Q317" s="257"/>
      <c r="R317" s="257"/>
      <c r="S317" s="257"/>
      <c r="T317" s="258"/>
      <c r="AT317" s="259" t="s">
        <v>235</v>
      </c>
      <c r="AU317" s="259" t="s">
        <v>83</v>
      </c>
      <c r="AV317" s="12" t="s">
        <v>83</v>
      </c>
      <c r="AW317" s="12" t="s">
        <v>37</v>
      </c>
      <c r="AX317" s="12" t="s">
        <v>74</v>
      </c>
      <c r="AY317" s="259" t="s">
        <v>200</v>
      </c>
    </row>
    <row r="318" s="13" customFormat="1">
      <c r="B318" s="260"/>
      <c r="C318" s="261"/>
      <c r="D318" s="250" t="s">
        <v>235</v>
      </c>
      <c r="E318" s="262" t="s">
        <v>21</v>
      </c>
      <c r="F318" s="263" t="s">
        <v>255</v>
      </c>
      <c r="G318" s="261"/>
      <c r="H318" s="264">
        <v>2.6099999999999999</v>
      </c>
      <c r="I318" s="265"/>
      <c r="J318" s="261"/>
      <c r="K318" s="261"/>
      <c r="L318" s="266"/>
      <c r="M318" s="267"/>
      <c r="N318" s="268"/>
      <c r="O318" s="268"/>
      <c r="P318" s="268"/>
      <c r="Q318" s="268"/>
      <c r="R318" s="268"/>
      <c r="S318" s="268"/>
      <c r="T318" s="269"/>
      <c r="AT318" s="270" t="s">
        <v>235</v>
      </c>
      <c r="AU318" s="270" t="s">
        <v>83</v>
      </c>
      <c r="AV318" s="13" t="s">
        <v>207</v>
      </c>
      <c r="AW318" s="13" t="s">
        <v>37</v>
      </c>
      <c r="AX318" s="13" t="s">
        <v>81</v>
      </c>
      <c r="AY318" s="270" t="s">
        <v>200</v>
      </c>
    </row>
    <row r="319" s="1" customFormat="1" ht="16.5" customHeight="1">
      <c r="B319" s="46"/>
      <c r="C319" s="271" t="s">
        <v>1279</v>
      </c>
      <c r="D319" s="271" t="s">
        <v>260</v>
      </c>
      <c r="E319" s="272" t="s">
        <v>1280</v>
      </c>
      <c r="F319" s="273" t="s">
        <v>1281</v>
      </c>
      <c r="G319" s="274" t="s">
        <v>205</v>
      </c>
      <c r="H319" s="275">
        <v>2.6099999999999999</v>
      </c>
      <c r="I319" s="276"/>
      <c r="J319" s="277">
        <f>ROUND(I319*H319,2)</f>
        <v>0</v>
      </c>
      <c r="K319" s="273" t="s">
        <v>1065</v>
      </c>
      <c r="L319" s="278"/>
      <c r="M319" s="279" t="s">
        <v>21</v>
      </c>
      <c r="N319" s="280" t="s">
        <v>45</v>
      </c>
      <c r="O319" s="47"/>
      <c r="P319" s="245">
        <f>O319*H319</f>
        <v>0</v>
      </c>
      <c r="Q319" s="245">
        <v>0</v>
      </c>
      <c r="R319" s="245">
        <f>Q319*H319</f>
        <v>0</v>
      </c>
      <c r="S319" s="245">
        <v>0</v>
      </c>
      <c r="T319" s="246">
        <f>S319*H319</f>
        <v>0</v>
      </c>
      <c r="AR319" s="24" t="s">
        <v>270</v>
      </c>
      <c r="AT319" s="24" t="s">
        <v>260</v>
      </c>
      <c r="AU319" s="24" t="s">
        <v>83</v>
      </c>
      <c r="AY319" s="24" t="s">
        <v>200</v>
      </c>
      <c r="BE319" s="247">
        <f>IF(N319="základní",J319,0)</f>
        <v>0</v>
      </c>
      <c r="BF319" s="247">
        <f>IF(N319="snížená",J319,0)</f>
        <v>0</v>
      </c>
      <c r="BG319" s="247">
        <f>IF(N319="zákl. přenesená",J319,0)</f>
        <v>0</v>
      </c>
      <c r="BH319" s="247">
        <f>IF(N319="sníž. přenesená",J319,0)</f>
        <v>0</v>
      </c>
      <c r="BI319" s="247">
        <f>IF(N319="nulová",J319,0)</f>
        <v>0</v>
      </c>
      <c r="BJ319" s="24" t="s">
        <v>81</v>
      </c>
      <c r="BK319" s="247">
        <f>ROUND(I319*H319,2)</f>
        <v>0</v>
      </c>
      <c r="BL319" s="24" t="s">
        <v>230</v>
      </c>
      <c r="BM319" s="24" t="s">
        <v>727</v>
      </c>
    </row>
    <row r="320" s="1" customFormat="1" ht="16.5" customHeight="1">
      <c r="B320" s="46"/>
      <c r="C320" s="236" t="s">
        <v>361</v>
      </c>
      <c r="D320" s="236" t="s">
        <v>202</v>
      </c>
      <c r="E320" s="237" t="s">
        <v>1282</v>
      </c>
      <c r="F320" s="238" t="s">
        <v>1283</v>
      </c>
      <c r="G320" s="239" t="s">
        <v>210</v>
      </c>
      <c r="H320" s="240">
        <v>0.44500000000000001</v>
      </c>
      <c r="I320" s="241"/>
      <c r="J320" s="242">
        <f>ROUND(I320*H320,2)</f>
        <v>0</v>
      </c>
      <c r="K320" s="238" t="s">
        <v>1065</v>
      </c>
      <c r="L320" s="72"/>
      <c r="M320" s="243" t="s">
        <v>21</v>
      </c>
      <c r="N320" s="244" t="s">
        <v>45</v>
      </c>
      <c r="O320" s="47"/>
      <c r="P320" s="245">
        <f>O320*H320</f>
        <v>0</v>
      </c>
      <c r="Q320" s="245">
        <v>0</v>
      </c>
      <c r="R320" s="245">
        <f>Q320*H320</f>
        <v>0</v>
      </c>
      <c r="S320" s="245">
        <v>0</v>
      </c>
      <c r="T320" s="246">
        <f>S320*H320</f>
        <v>0</v>
      </c>
      <c r="AR320" s="24" t="s">
        <v>230</v>
      </c>
      <c r="AT320" s="24" t="s">
        <v>202</v>
      </c>
      <c r="AU320" s="24" t="s">
        <v>83</v>
      </c>
      <c r="AY320" s="24" t="s">
        <v>200</v>
      </c>
      <c r="BE320" s="247">
        <f>IF(N320="základní",J320,0)</f>
        <v>0</v>
      </c>
      <c r="BF320" s="247">
        <f>IF(N320="snížená",J320,0)</f>
        <v>0</v>
      </c>
      <c r="BG320" s="247">
        <f>IF(N320="zákl. přenesená",J320,0)</f>
        <v>0</v>
      </c>
      <c r="BH320" s="247">
        <f>IF(N320="sníž. přenesená",J320,0)</f>
        <v>0</v>
      </c>
      <c r="BI320" s="247">
        <f>IF(N320="nulová",J320,0)</f>
        <v>0</v>
      </c>
      <c r="BJ320" s="24" t="s">
        <v>81</v>
      </c>
      <c r="BK320" s="247">
        <f>ROUND(I320*H320,2)</f>
        <v>0</v>
      </c>
      <c r="BL320" s="24" t="s">
        <v>230</v>
      </c>
      <c r="BM320" s="24" t="s">
        <v>730</v>
      </c>
    </row>
    <row r="321" s="1" customFormat="1" ht="16.5" customHeight="1">
      <c r="B321" s="46"/>
      <c r="C321" s="236" t="s">
        <v>1284</v>
      </c>
      <c r="D321" s="236" t="s">
        <v>202</v>
      </c>
      <c r="E321" s="237" t="s">
        <v>942</v>
      </c>
      <c r="F321" s="238" t="s">
        <v>943</v>
      </c>
      <c r="G321" s="239" t="s">
        <v>249</v>
      </c>
      <c r="H321" s="240">
        <v>32.427</v>
      </c>
      <c r="I321" s="241"/>
      <c r="J321" s="242">
        <f>ROUND(I321*H321,2)</f>
        <v>0</v>
      </c>
      <c r="K321" s="238" t="s">
        <v>1065</v>
      </c>
      <c r="L321" s="72"/>
      <c r="M321" s="243" t="s">
        <v>21</v>
      </c>
      <c r="N321" s="244" t="s">
        <v>45</v>
      </c>
      <c r="O321" s="47"/>
      <c r="P321" s="245">
        <f>O321*H321</f>
        <v>0</v>
      </c>
      <c r="Q321" s="245">
        <v>0</v>
      </c>
      <c r="R321" s="245">
        <f>Q321*H321</f>
        <v>0</v>
      </c>
      <c r="S321" s="245">
        <v>0</v>
      </c>
      <c r="T321" s="246">
        <f>S321*H321</f>
        <v>0</v>
      </c>
      <c r="AR321" s="24" t="s">
        <v>230</v>
      </c>
      <c r="AT321" s="24" t="s">
        <v>202</v>
      </c>
      <c r="AU321" s="24" t="s">
        <v>83</v>
      </c>
      <c r="AY321" s="24" t="s">
        <v>200</v>
      </c>
      <c r="BE321" s="247">
        <f>IF(N321="základní",J321,0)</f>
        <v>0</v>
      </c>
      <c r="BF321" s="247">
        <f>IF(N321="snížená",J321,0)</f>
        <v>0</v>
      </c>
      <c r="BG321" s="247">
        <f>IF(N321="zákl. přenesená",J321,0)</f>
        <v>0</v>
      </c>
      <c r="BH321" s="247">
        <f>IF(N321="sníž. přenesená",J321,0)</f>
        <v>0</v>
      </c>
      <c r="BI321" s="247">
        <f>IF(N321="nulová",J321,0)</f>
        <v>0</v>
      </c>
      <c r="BJ321" s="24" t="s">
        <v>81</v>
      </c>
      <c r="BK321" s="247">
        <f>ROUND(I321*H321,2)</f>
        <v>0</v>
      </c>
      <c r="BL321" s="24" t="s">
        <v>230</v>
      </c>
      <c r="BM321" s="24" t="s">
        <v>733</v>
      </c>
    </row>
    <row r="322" s="12" customFormat="1">
      <c r="B322" s="248"/>
      <c r="C322" s="249"/>
      <c r="D322" s="250" t="s">
        <v>235</v>
      </c>
      <c r="E322" s="251" t="s">
        <v>21</v>
      </c>
      <c r="F322" s="252" t="s">
        <v>1285</v>
      </c>
      <c r="G322" s="249"/>
      <c r="H322" s="253">
        <v>32.427</v>
      </c>
      <c r="I322" s="254"/>
      <c r="J322" s="249"/>
      <c r="K322" s="249"/>
      <c r="L322" s="255"/>
      <c r="M322" s="256"/>
      <c r="N322" s="257"/>
      <c r="O322" s="257"/>
      <c r="P322" s="257"/>
      <c r="Q322" s="257"/>
      <c r="R322" s="257"/>
      <c r="S322" s="257"/>
      <c r="T322" s="258"/>
      <c r="AT322" s="259" t="s">
        <v>235</v>
      </c>
      <c r="AU322" s="259" t="s">
        <v>83</v>
      </c>
      <c r="AV322" s="12" t="s">
        <v>83</v>
      </c>
      <c r="AW322" s="12" t="s">
        <v>37</v>
      </c>
      <c r="AX322" s="12" t="s">
        <v>74</v>
      </c>
      <c r="AY322" s="259" t="s">
        <v>200</v>
      </c>
    </row>
    <row r="323" s="13" customFormat="1">
      <c r="B323" s="260"/>
      <c r="C323" s="261"/>
      <c r="D323" s="250" t="s">
        <v>235</v>
      </c>
      <c r="E323" s="262" t="s">
        <v>21</v>
      </c>
      <c r="F323" s="263" t="s">
        <v>255</v>
      </c>
      <c r="G323" s="261"/>
      <c r="H323" s="264">
        <v>32.427</v>
      </c>
      <c r="I323" s="265"/>
      <c r="J323" s="261"/>
      <c r="K323" s="261"/>
      <c r="L323" s="266"/>
      <c r="M323" s="267"/>
      <c r="N323" s="268"/>
      <c r="O323" s="268"/>
      <c r="P323" s="268"/>
      <c r="Q323" s="268"/>
      <c r="R323" s="268"/>
      <c r="S323" s="268"/>
      <c r="T323" s="269"/>
      <c r="AT323" s="270" t="s">
        <v>235</v>
      </c>
      <c r="AU323" s="270" t="s">
        <v>83</v>
      </c>
      <c r="AV323" s="13" t="s">
        <v>207</v>
      </c>
      <c r="AW323" s="13" t="s">
        <v>37</v>
      </c>
      <c r="AX323" s="13" t="s">
        <v>81</v>
      </c>
      <c r="AY323" s="270" t="s">
        <v>200</v>
      </c>
    </row>
    <row r="324" s="1" customFormat="1" ht="16.5" customHeight="1">
      <c r="B324" s="46"/>
      <c r="C324" s="271" t="s">
        <v>364</v>
      </c>
      <c r="D324" s="271" t="s">
        <v>260</v>
      </c>
      <c r="E324" s="272" t="s">
        <v>945</v>
      </c>
      <c r="F324" s="273" t="s">
        <v>946</v>
      </c>
      <c r="G324" s="274" t="s">
        <v>210</v>
      </c>
      <c r="H324" s="275">
        <v>0.084000000000000005</v>
      </c>
      <c r="I324" s="276"/>
      <c r="J324" s="277">
        <f>ROUND(I324*H324,2)</f>
        <v>0</v>
      </c>
      <c r="K324" s="273" t="s">
        <v>1065</v>
      </c>
      <c r="L324" s="278"/>
      <c r="M324" s="279" t="s">
        <v>21</v>
      </c>
      <c r="N324" s="280" t="s">
        <v>45</v>
      </c>
      <c r="O324" s="47"/>
      <c r="P324" s="245">
        <f>O324*H324</f>
        <v>0</v>
      </c>
      <c r="Q324" s="245">
        <v>0</v>
      </c>
      <c r="R324" s="245">
        <f>Q324*H324</f>
        <v>0</v>
      </c>
      <c r="S324" s="245">
        <v>0</v>
      </c>
      <c r="T324" s="246">
        <f>S324*H324</f>
        <v>0</v>
      </c>
      <c r="AR324" s="24" t="s">
        <v>270</v>
      </c>
      <c r="AT324" s="24" t="s">
        <v>260</v>
      </c>
      <c r="AU324" s="24" t="s">
        <v>83</v>
      </c>
      <c r="AY324" s="24" t="s">
        <v>200</v>
      </c>
      <c r="BE324" s="247">
        <f>IF(N324="základní",J324,0)</f>
        <v>0</v>
      </c>
      <c r="BF324" s="247">
        <f>IF(N324="snížená",J324,0)</f>
        <v>0</v>
      </c>
      <c r="BG324" s="247">
        <f>IF(N324="zákl. přenesená",J324,0)</f>
        <v>0</v>
      </c>
      <c r="BH324" s="247">
        <f>IF(N324="sníž. přenesená",J324,0)</f>
        <v>0</v>
      </c>
      <c r="BI324" s="247">
        <f>IF(N324="nulová",J324,0)</f>
        <v>0</v>
      </c>
      <c r="BJ324" s="24" t="s">
        <v>81</v>
      </c>
      <c r="BK324" s="247">
        <f>ROUND(I324*H324,2)</f>
        <v>0</v>
      </c>
      <c r="BL324" s="24" t="s">
        <v>230</v>
      </c>
      <c r="BM324" s="24" t="s">
        <v>736</v>
      </c>
    </row>
    <row r="325" s="12" customFormat="1">
      <c r="B325" s="248"/>
      <c r="C325" s="249"/>
      <c r="D325" s="250" t="s">
        <v>235</v>
      </c>
      <c r="E325" s="251" t="s">
        <v>21</v>
      </c>
      <c r="F325" s="252" t="s">
        <v>1286</v>
      </c>
      <c r="G325" s="249"/>
      <c r="H325" s="253">
        <v>0.084000000000000005</v>
      </c>
      <c r="I325" s="254"/>
      <c r="J325" s="249"/>
      <c r="K325" s="249"/>
      <c r="L325" s="255"/>
      <c r="M325" s="256"/>
      <c r="N325" s="257"/>
      <c r="O325" s="257"/>
      <c r="P325" s="257"/>
      <c r="Q325" s="257"/>
      <c r="R325" s="257"/>
      <c r="S325" s="257"/>
      <c r="T325" s="258"/>
      <c r="AT325" s="259" t="s">
        <v>235</v>
      </c>
      <c r="AU325" s="259" t="s">
        <v>83</v>
      </c>
      <c r="AV325" s="12" t="s">
        <v>83</v>
      </c>
      <c r="AW325" s="12" t="s">
        <v>37</v>
      </c>
      <c r="AX325" s="12" t="s">
        <v>74</v>
      </c>
      <c r="AY325" s="259" t="s">
        <v>200</v>
      </c>
    </row>
    <row r="326" s="13" customFormat="1">
      <c r="B326" s="260"/>
      <c r="C326" s="261"/>
      <c r="D326" s="250" t="s">
        <v>235</v>
      </c>
      <c r="E326" s="262" t="s">
        <v>21</v>
      </c>
      <c r="F326" s="263" t="s">
        <v>255</v>
      </c>
      <c r="G326" s="261"/>
      <c r="H326" s="264">
        <v>0.084000000000000005</v>
      </c>
      <c r="I326" s="265"/>
      <c r="J326" s="261"/>
      <c r="K326" s="261"/>
      <c r="L326" s="266"/>
      <c r="M326" s="267"/>
      <c r="N326" s="268"/>
      <c r="O326" s="268"/>
      <c r="P326" s="268"/>
      <c r="Q326" s="268"/>
      <c r="R326" s="268"/>
      <c r="S326" s="268"/>
      <c r="T326" s="269"/>
      <c r="AT326" s="270" t="s">
        <v>235</v>
      </c>
      <c r="AU326" s="270" t="s">
        <v>83</v>
      </c>
      <c r="AV326" s="13" t="s">
        <v>207</v>
      </c>
      <c r="AW326" s="13" t="s">
        <v>37</v>
      </c>
      <c r="AX326" s="13" t="s">
        <v>81</v>
      </c>
      <c r="AY326" s="270" t="s">
        <v>200</v>
      </c>
    </row>
    <row r="327" s="1" customFormat="1" ht="25.5" customHeight="1">
      <c r="B327" s="46"/>
      <c r="C327" s="236" t="s">
        <v>1287</v>
      </c>
      <c r="D327" s="236" t="s">
        <v>202</v>
      </c>
      <c r="E327" s="237" t="s">
        <v>948</v>
      </c>
      <c r="F327" s="238" t="s">
        <v>949</v>
      </c>
      <c r="G327" s="239" t="s">
        <v>210</v>
      </c>
      <c r="H327" s="240">
        <v>0.48599999999999999</v>
      </c>
      <c r="I327" s="241"/>
      <c r="J327" s="242">
        <f>ROUND(I327*H327,2)</f>
        <v>0</v>
      </c>
      <c r="K327" s="238" t="s">
        <v>1065</v>
      </c>
      <c r="L327" s="72"/>
      <c r="M327" s="243" t="s">
        <v>21</v>
      </c>
      <c r="N327" s="244" t="s">
        <v>45</v>
      </c>
      <c r="O327" s="47"/>
      <c r="P327" s="245">
        <f>O327*H327</f>
        <v>0</v>
      </c>
      <c r="Q327" s="245">
        <v>0</v>
      </c>
      <c r="R327" s="245">
        <f>Q327*H327</f>
        <v>0</v>
      </c>
      <c r="S327" s="245">
        <v>0</v>
      </c>
      <c r="T327" s="246">
        <f>S327*H327</f>
        <v>0</v>
      </c>
      <c r="AR327" s="24" t="s">
        <v>230</v>
      </c>
      <c r="AT327" s="24" t="s">
        <v>202</v>
      </c>
      <c r="AU327" s="24" t="s">
        <v>83</v>
      </c>
      <c r="AY327" s="24" t="s">
        <v>200</v>
      </c>
      <c r="BE327" s="247">
        <f>IF(N327="základní",J327,0)</f>
        <v>0</v>
      </c>
      <c r="BF327" s="247">
        <f>IF(N327="snížená",J327,0)</f>
        <v>0</v>
      </c>
      <c r="BG327" s="247">
        <f>IF(N327="zákl. přenesená",J327,0)</f>
        <v>0</v>
      </c>
      <c r="BH327" s="247">
        <f>IF(N327="sníž. přenesená",J327,0)</f>
        <v>0</v>
      </c>
      <c r="BI327" s="247">
        <f>IF(N327="nulová",J327,0)</f>
        <v>0</v>
      </c>
      <c r="BJ327" s="24" t="s">
        <v>81</v>
      </c>
      <c r="BK327" s="247">
        <f>ROUND(I327*H327,2)</f>
        <v>0</v>
      </c>
      <c r="BL327" s="24" t="s">
        <v>230</v>
      </c>
      <c r="BM327" s="24" t="s">
        <v>739</v>
      </c>
    </row>
    <row r="328" s="1" customFormat="1" ht="16.5" customHeight="1">
      <c r="B328" s="46"/>
      <c r="C328" s="236" t="s">
        <v>367</v>
      </c>
      <c r="D328" s="236" t="s">
        <v>202</v>
      </c>
      <c r="E328" s="237" t="s">
        <v>951</v>
      </c>
      <c r="F328" s="238" t="s">
        <v>952</v>
      </c>
      <c r="G328" s="239" t="s">
        <v>205</v>
      </c>
      <c r="H328" s="240">
        <v>18.015000000000001</v>
      </c>
      <c r="I328" s="241"/>
      <c r="J328" s="242">
        <f>ROUND(I328*H328,2)</f>
        <v>0</v>
      </c>
      <c r="K328" s="238" t="s">
        <v>1065</v>
      </c>
      <c r="L328" s="72"/>
      <c r="M328" s="243" t="s">
        <v>21</v>
      </c>
      <c r="N328" s="244" t="s">
        <v>45</v>
      </c>
      <c r="O328" s="47"/>
      <c r="P328" s="245">
        <f>O328*H328</f>
        <v>0</v>
      </c>
      <c r="Q328" s="245">
        <v>0</v>
      </c>
      <c r="R328" s="245">
        <f>Q328*H328</f>
        <v>0</v>
      </c>
      <c r="S328" s="245">
        <v>0</v>
      </c>
      <c r="T328" s="246">
        <f>S328*H328</f>
        <v>0</v>
      </c>
      <c r="AR328" s="24" t="s">
        <v>230</v>
      </c>
      <c r="AT328" s="24" t="s">
        <v>202</v>
      </c>
      <c r="AU328" s="24" t="s">
        <v>83</v>
      </c>
      <c r="AY328" s="24" t="s">
        <v>200</v>
      </c>
      <c r="BE328" s="247">
        <f>IF(N328="základní",J328,0)</f>
        <v>0</v>
      </c>
      <c r="BF328" s="247">
        <f>IF(N328="snížená",J328,0)</f>
        <v>0</v>
      </c>
      <c r="BG328" s="247">
        <f>IF(N328="zákl. přenesená",J328,0)</f>
        <v>0</v>
      </c>
      <c r="BH328" s="247">
        <f>IF(N328="sníž. přenesená",J328,0)</f>
        <v>0</v>
      </c>
      <c r="BI328" s="247">
        <f>IF(N328="nulová",J328,0)</f>
        <v>0</v>
      </c>
      <c r="BJ328" s="24" t="s">
        <v>81</v>
      </c>
      <c r="BK328" s="247">
        <f>ROUND(I328*H328,2)</f>
        <v>0</v>
      </c>
      <c r="BL328" s="24" t="s">
        <v>230</v>
      </c>
      <c r="BM328" s="24" t="s">
        <v>742</v>
      </c>
    </row>
    <row r="329" s="1" customFormat="1" ht="16.5" customHeight="1">
      <c r="B329" s="46"/>
      <c r="C329" s="236" t="s">
        <v>1288</v>
      </c>
      <c r="D329" s="236" t="s">
        <v>202</v>
      </c>
      <c r="E329" s="237" t="s">
        <v>956</v>
      </c>
      <c r="F329" s="238" t="s">
        <v>957</v>
      </c>
      <c r="G329" s="239" t="s">
        <v>205</v>
      </c>
      <c r="H329" s="240">
        <v>18.015000000000001</v>
      </c>
      <c r="I329" s="241"/>
      <c r="J329" s="242">
        <f>ROUND(I329*H329,2)</f>
        <v>0</v>
      </c>
      <c r="K329" s="238" t="s">
        <v>1065</v>
      </c>
      <c r="L329" s="72"/>
      <c r="M329" s="243" t="s">
        <v>21</v>
      </c>
      <c r="N329" s="244" t="s">
        <v>45</v>
      </c>
      <c r="O329" s="47"/>
      <c r="P329" s="245">
        <f>O329*H329</f>
        <v>0</v>
      </c>
      <c r="Q329" s="245">
        <v>0</v>
      </c>
      <c r="R329" s="245">
        <f>Q329*H329</f>
        <v>0</v>
      </c>
      <c r="S329" s="245">
        <v>0</v>
      </c>
      <c r="T329" s="246">
        <f>S329*H329</f>
        <v>0</v>
      </c>
      <c r="AR329" s="24" t="s">
        <v>230</v>
      </c>
      <c r="AT329" s="24" t="s">
        <v>202</v>
      </c>
      <c r="AU329" s="24" t="s">
        <v>83</v>
      </c>
      <c r="AY329" s="24" t="s">
        <v>200</v>
      </c>
      <c r="BE329" s="247">
        <f>IF(N329="základní",J329,0)</f>
        <v>0</v>
      </c>
      <c r="BF329" s="247">
        <f>IF(N329="snížená",J329,0)</f>
        <v>0</v>
      </c>
      <c r="BG329" s="247">
        <f>IF(N329="zákl. přenesená",J329,0)</f>
        <v>0</v>
      </c>
      <c r="BH329" s="247">
        <f>IF(N329="sníž. přenesená",J329,0)</f>
        <v>0</v>
      </c>
      <c r="BI329" s="247">
        <f>IF(N329="nulová",J329,0)</f>
        <v>0</v>
      </c>
      <c r="BJ329" s="24" t="s">
        <v>81</v>
      </c>
      <c r="BK329" s="247">
        <f>ROUND(I329*H329,2)</f>
        <v>0</v>
      </c>
      <c r="BL329" s="24" t="s">
        <v>230</v>
      </c>
      <c r="BM329" s="24" t="s">
        <v>1289</v>
      </c>
    </row>
    <row r="330" s="1" customFormat="1" ht="16.5" customHeight="1">
      <c r="B330" s="46"/>
      <c r="C330" s="236" t="s">
        <v>370</v>
      </c>
      <c r="D330" s="236" t="s">
        <v>202</v>
      </c>
      <c r="E330" s="237" t="s">
        <v>958</v>
      </c>
      <c r="F330" s="238" t="s">
        <v>959</v>
      </c>
      <c r="G330" s="239" t="s">
        <v>205</v>
      </c>
      <c r="H330" s="240">
        <v>18.015000000000001</v>
      </c>
      <c r="I330" s="241"/>
      <c r="J330" s="242">
        <f>ROUND(I330*H330,2)</f>
        <v>0</v>
      </c>
      <c r="K330" s="238" t="s">
        <v>1065</v>
      </c>
      <c r="L330" s="72"/>
      <c r="M330" s="243" t="s">
        <v>21</v>
      </c>
      <c r="N330" s="244" t="s">
        <v>45</v>
      </c>
      <c r="O330" s="47"/>
      <c r="P330" s="245">
        <f>O330*H330</f>
        <v>0</v>
      </c>
      <c r="Q330" s="245">
        <v>0</v>
      </c>
      <c r="R330" s="245">
        <f>Q330*H330</f>
        <v>0</v>
      </c>
      <c r="S330" s="245">
        <v>0</v>
      </c>
      <c r="T330" s="246">
        <f>S330*H330</f>
        <v>0</v>
      </c>
      <c r="AR330" s="24" t="s">
        <v>230</v>
      </c>
      <c r="AT330" s="24" t="s">
        <v>202</v>
      </c>
      <c r="AU330" s="24" t="s">
        <v>83</v>
      </c>
      <c r="AY330" s="24" t="s">
        <v>200</v>
      </c>
      <c r="BE330" s="247">
        <f>IF(N330="základní",J330,0)</f>
        <v>0</v>
      </c>
      <c r="BF330" s="247">
        <f>IF(N330="snížená",J330,0)</f>
        <v>0</v>
      </c>
      <c r="BG330" s="247">
        <f>IF(N330="zákl. přenesená",J330,0)</f>
        <v>0</v>
      </c>
      <c r="BH330" s="247">
        <f>IF(N330="sníž. přenesená",J330,0)</f>
        <v>0</v>
      </c>
      <c r="BI330" s="247">
        <f>IF(N330="nulová",J330,0)</f>
        <v>0</v>
      </c>
      <c r="BJ330" s="24" t="s">
        <v>81</v>
      </c>
      <c r="BK330" s="247">
        <f>ROUND(I330*H330,2)</f>
        <v>0</v>
      </c>
      <c r="BL330" s="24" t="s">
        <v>230</v>
      </c>
      <c r="BM330" s="24" t="s">
        <v>1290</v>
      </c>
    </row>
    <row r="331" s="12" customFormat="1">
      <c r="B331" s="248"/>
      <c r="C331" s="249"/>
      <c r="D331" s="250" t="s">
        <v>235</v>
      </c>
      <c r="E331" s="251" t="s">
        <v>21</v>
      </c>
      <c r="F331" s="252" t="s">
        <v>1291</v>
      </c>
      <c r="G331" s="249"/>
      <c r="H331" s="253">
        <v>12.880000000000001</v>
      </c>
      <c r="I331" s="254"/>
      <c r="J331" s="249"/>
      <c r="K331" s="249"/>
      <c r="L331" s="255"/>
      <c r="M331" s="256"/>
      <c r="N331" s="257"/>
      <c r="O331" s="257"/>
      <c r="P331" s="257"/>
      <c r="Q331" s="257"/>
      <c r="R331" s="257"/>
      <c r="S331" s="257"/>
      <c r="T331" s="258"/>
      <c r="AT331" s="259" t="s">
        <v>235</v>
      </c>
      <c r="AU331" s="259" t="s">
        <v>83</v>
      </c>
      <c r="AV331" s="12" t="s">
        <v>83</v>
      </c>
      <c r="AW331" s="12" t="s">
        <v>37</v>
      </c>
      <c r="AX331" s="12" t="s">
        <v>74</v>
      </c>
      <c r="AY331" s="259" t="s">
        <v>200</v>
      </c>
    </row>
    <row r="332" s="12" customFormat="1">
      <c r="B332" s="248"/>
      <c r="C332" s="249"/>
      <c r="D332" s="250" t="s">
        <v>235</v>
      </c>
      <c r="E332" s="251" t="s">
        <v>21</v>
      </c>
      <c r="F332" s="252" t="s">
        <v>1292</v>
      </c>
      <c r="G332" s="249"/>
      <c r="H332" s="253">
        <v>9.1349999999999998</v>
      </c>
      <c r="I332" s="254"/>
      <c r="J332" s="249"/>
      <c r="K332" s="249"/>
      <c r="L332" s="255"/>
      <c r="M332" s="256"/>
      <c r="N332" s="257"/>
      <c r="O332" s="257"/>
      <c r="P332" s="257"/>
      <c r="Q332" s="257"/>
      <c r="R332" s="257"/>
      <c r="S332" s="257"/>
      <c r="T332" s="258"/>
      <c r="AT332" s="259" t="s">
        <v>235</v>
      </c>
      <c r="AU332" s="259" t="s">
        <v>83</v>
      </c>
      <c r="AV332" s="12" t="s">
        <v>83</v>
      </c>
      <c r="AW332" s="12" t="s">
        <v>37</v>
      </c>
      <c r="AX332" s="12" t="s">
        <v>74</v>
      </c>
      <c r="AY332" s="259" t="s">
        <v>200</v>
      </c>
    </row>
    <row r="333" s="12" customFormat="1">
      <c r="B333" s="248"/>
      <c r="C333" s="249"/>
      <c r="D333" s="250" t="s">
        <v>235</v>
      </c>
      <c r="E333" s="251" t="s">
        <v>21</v>
      </c>
      <c r="F333" s="252" t="s">
        <v>1293</v>
      </c>
      <c r="G333" s="249"/>
      <c r="H333" s="253">
        <v>-4</v>
      </c>
      <c r="I333" s="254"/>
      <c r="J333" s="249"/>
      <c r="K333" s="249"/>
      <c r="L333" s="255"/>
      <c r="M333" s="256"/>
      <c r="N333" s="257"/>
      <c r="O333" s="257"/>
      <c r="P333" s="257"/>
      <c r="Q333" s="257"/>
      <c r="R333" s="257"/>
      <c r="S333" s="257"/>
      <c r="T333" s="258"/>
      <c r="AT333" s="259" t="s">
        <v>235</v>
      </c>
      <c r="AU333" s="259" t="s">
        <v>83</v>
      </c>
      <c r="AV333" s="12" t="s">
        <v>83</v>
      </c>
      <c r="AW333" s="12" t="s">
        <v>37</v>
      </c>
      <c r="AX333" s="12" t="s">
        <v>74</v>
      </c>
      <c r="AY333" s="259" t="s">
        <v>200</v>
      </c>
    </row>
    <row r="334" s="13" customFormat="1">
      <c r="B334" s="260"/>
      <c r="C334" s="261"/>
      <c r="D334" s="250" t="s">
        <v>235</v>
      </c>
      <c r="E334" s="262" t="s">
        <v>21</v>
      </c>
      <c r="F334" s="263" t="s">
        <v>255</v>
      </c>
      <c r="G334" s="261"/>
      <c r="H334" s="264">
        <v>18.015000000000001</v>
      </c>
      <c r="I334" s="265"/>
      <c r="J334" s="261"/>
      <c r="K334" s="261"/>
      <c r="L334" s="266"/>
      <c r="M334" s="267"/>
      <c r="N334" s="268"/>
      <c r="O334" s="268"/>
      <c r="P334" s="268"/>
      <c r="Q334" s="268"/>
      <c r="R334" s="268"/>
      <c r="S334" s="268"/>
      <c r="T334" s="269"/>
      <c r="AT334" s="270" t="s">
        <v>235</v>
      </c>
      <c r="AU334" s="270" t="s">
        <v>83</v>
      </c>
      <c r="AV334" s="13" t="s">
        <v>207</v>
      </c>
      <c r="AW334" s="13" t="s">
        <v>37</v>
      </c>
      <c r="AX334" s="13" t="s">
        <v>81</v>
      </c>
      <c r="AY334" s="270" t="s">
        <v>200</v>
      </c>
    </row>
    <row r="335" s="1" customFormat="1" ht="16.5" customHeight="1">
      <c r="B335" s="46"/>
      <c r="C335" s="271" t="s">
        <v>1294</v>
      </c>
      <c r="D335" s="271" t="s">
        <v>260</v>
      </c>
      <c r="E335" s="272" t="s">
        <v>960</v>
      </c>
      <c r="F335" s="273" t="s">
        <v>961</v>
      </c>
      <c r="G335" s="274" t="s">
        <v>210</v>
      </c>
      <c r="H335" s="275">
        <v>0.48599999999999999</v>
      </c>
      <c r="I335" s="276"/>
      <c r="J335" s="277">
        <f>ROUND(I335*H335,2)</f>
        <v>0</v>
      </c>
      <c r="K335" s="273" t="s">
        <v>1065</v>
      </c>
      <c r="L335" s="278"/>
      <c r="M335" s="279" t="s">
        <v>21</v>
      </c>
      <c r="N335" s="280" t="s">
        <v>45</v>
      </c>
      <c r="O335" s="47"/>
      <c r="P335" s="245">
        <f>O335*H335</f>
        <v>0</v>
      </c>
      <c r="Q335" s="245">
        <v>0</v>
      </c>
      <c r="R335" s="245">
        <f>Q335*H335</f>
        <v>0</v>
      </c>
      <c r="S335" s="245">
        <v>0</v>
      </c>
      <c r="T335" s="246">
        <f>S335*H335</f>
        <v>0</v>
      </c>
      <c r="AR335" s="24" t="s">
        <v>270</v>
      </c>
      <c r="AT335" s="24" t="s">
        <v>260</v>
      </c>
      <c r="AU335" s="24" t="s">
        <v>83</v>
      </c>
      <c r="AY335" s="24" t="s">
        <v>200</v>
      </c>
      <c r="BE335" s="247">
        <f>IF(N335="základní",J335,0)</f>
        <v>0</v>
      </c>
      <c r="BF335" s="247">
        <f>IF(N335="snížená",J335,0)</f>
        <v>0</v>
      </c>
      <c r="BG335" s="247">
        <f>IF(N335="zákl. přenesená",J335,0)</f>
        <v>0</v>
      </c>
      <c r="BH335" s="247">
        <f>IF(N335="sníž. přenesená",J335,0)</f>
        <v>0</v>
      </c>
      <c r="BI335" s="247">
        <f>IF(N335="nulová",J335,0)</f>
        <v>0</v>
      </c>
      <c r="BJ335" s="24" t="s">
        <v>81</v>
      </c>
      <c r="BK335" s="247">
        <f>ROUND(I335*H335,2)</f>
        <v>0</v>
      </c>
      <c r="BL335" s="24" t="s">
        <v>230</v>
      </c>
      <c r="BM335" s="24" t="s">
        <v>1295</v>
      </c>
    </row>
    <row r="336" s="12" customFormat="1">
      <c r="B336" s="248"/>
      <c r="C336" s="249"/>
      <c r="D336" s="250" t="s">
        <v>235</v>
      </c>
      <c r="E336" s="251" t="s">
        <v>21</v>
      </c>
      <c r="F336" s="252" t="s">
        <v>1296</v>
      </c>
      <c r="G336" s="249"/>
      <c r="H336" s="253">
        <v>0.48599999999999999</v>
      </c>
      <c r="I336" s="254"/>
      <c r="J336" s="249"/>
      <c r="K336" s="249"/>
      <c r="L336" s="255"/>
      <c r="M336" s="256"/>
      <c r="N336" s="257"/>
      <c r="O336" s="257"/>
      <c r="P336" s="257"/>
      <c r="Q336" s="257"/>
      <c r="R336" s="257"/>
      <c r="S336" s="257"/>
      <c r="T336" s="258"/>
      <c r="AT336" s="259" t="s">
        <v>235</v>
      </c>
      <c r="AU336" s="259" t="s">
        <v>83</v>
      </c>
      <c r="AV336" s="12" t="s">
        <v>83</v>
      </c>
      <c r="AW336" s="12" t="s">
        <v>37</v>
      </c>
      <c r="AX336" s="12" t="s">
        <v>74</v>
      </c>
      <c r="AY336" s="259" t="s">
        <v>200</v>
      </c>
    </row>
    <row r="337" s="13" customFormat="1">
      <c r="B337" s="260"/>
      <c r="C337" s="261"/>
      <c r="D337" s="250" t="s">
        <v>235</v>
      </c>
      <c r="E337" s="262" t="s">
        <v>21</v>
      </c>
      <c r="F337" s="263" t="s">
        <v>255</v>
      </c>
      <c r="G337" s="261"/>
      <c r="H337" s="264">
        <v>0.48599999999999999</v>
      </c>
      <c r="I337" s="265"/>
      <c r="J337" s="261"/>
      <c r="K337" s="261"/>
      <c r="L337" s="266"/>
      <c r="M337" s="267"/>
      <c r="N337" s="268"/>
      <c r="O337" s="268"/>
      <c r="P337" s="268"/>
      <c r="Q337" s="268"/>
      <c r="R337" s="268"/>
      <c r="S337" s="268"/>
      <c r="T337" s="269"/>
      <c r="AT337" s="270" t="s">
        <v>235</v>
      </c>
      <c r="AU337" s="270" t="s">
        <v>83</v>
      </c>
      <c r="AV337" s="13" t="s">
        <v>207</v>
      </c>
      <c r="AW337" s="13" t="s">
        <v>37</v>
      </c>
      <c r="AX337" s="13" t="s">
        <v>81</v>
      </c>
      <c r="AY337" s="270" t="s">
        <v>200</v>
      </c>
    </row>
    <row r="338" s="1" customFormat="1" ht="16.5" customHeight="1">
      <c r="B338" s="46"/>
      <c r="C338" s="236" t="s">
        <v>372</v>
      </c>
      <c r="D338" s="236" t="s">
        <v>202</v>
      </c>
      <c r="E338" s="237" t="s">
        <v>962</v>
      </c>
      <c r="F338" s="238" t="s">
        <v>963</v>
      </c>
      <c r="G338" s="239" t="s">
        <v>210</v>
      </c>
      <c r="H338" s="240">
        <v>0.48599999999999999</v>
      </c>
      <c r="I338" s="241"/>
      <c r="J338" s="242">
        <f>ROUND(I338*H338,2)</f>
        <v>0</v>
      </c>
      <c r="K338" s="238" t="s">
        <v>1065</v>
      </c>
      <c r="L338" s="72"/>
      <c r="M338" s="243" t="s">
        <v>21</v>
      </c>
      <c r="N338" s="244" t="s">
        <v>45</v>
      </c>
      <c r="O338" s="47"/>
      <c r="P338" s="245">
        <f>O338*H338</f>
        <v>0</v>
      </c>
      <c r="Q338" s="245">
        <v>0</v>
      </c>
      <c r="R338" s="245">
        <f>Q338*H338</f>
        <v>0</v>
      </c>
      <c r="S338" s="245">
        <v>0</v>
      </c>
      <c r="T338" s="246">
        <f>S338*H338</f>
        <v>0</v>
      </c>
      <c r="AR338" s="24" t="s">
        <v>230</v>
      </c>
      <c r="AT338" s="24" t="s">
        <v>202</v>
      </c>
      <c r="AU338" s="24" t="s">
        <v>83</v>
      </c>
      <c r="AY338" s="24" t="s">
        <v>200</v>
      </c>
      <c r="BE338" s="247">
        <f>IF(N338="základní",J338,0)</f>
        <v>0</v>
      </c>
      <c r="BF338" s="247">
        <f>IF(N338="snížená",J338,0)</f>
        <v>0</v>
      </c>
      <c r="BG338" s="247">
        <f>IF(N338="zákl. přenesená",J338,0)</f>
        <v>0</v>
      </c>
      <c r="BH338" s="247">
        <f>IF(N338="sníž. přenesená",J338,0)</f>
        <v>0</v>
      </c>
      <c r="BI338" s="247">
        <f>IF(N338="nulová",J338,0)</f>
        <v>0</v>
      </c>
      <c r="BJ338" s="24" t="s">
        <v>81</v>
      </c>
      <c r="BK338" s="247">
        <f>ROUND(I338*H338,2)</f>
        <v>0</v>
      </c>
      <c r="BL338" s="24" t="s">
        <v>230</v>
      </c>
      <c r="BM338" s="24" t="s">
        <v>1297</v>
      </c>
    </row>
    <row r="339" s="1" customFormat="1" ht="25.5" customHeight="1">
      <c r="B339" s="46"/>
      <c r="C339" s="236" t="s">
        <v>1298</v>
      </c>
      <c r="D339" s="236" t="s">
        <v>202</v>
      </c>
      <c r="E339" s="237" t="s">
        <v>1039</v>
      </c>
      <c r="F339" s="238" t="s">
        <v>1040</v>
      </c>
      <c r="G339" s="239" t="s">
        <v>205</v>
      </c>
      <c r="H339" s="240">
        <v>18.015000000000001</v>
      </c>
      <c r="I339" s="241"/>
      <c r="J339" s="242">
        <f>ROUND(I339*H339,2)</f>
        <v>0</v>
      </c>
      <c r="K339" s="238" t="s">
        <v>1065</v>
      </c>
      <c r="L339" s="72"/>
      <c r="M339" s="243" t="s">
        <v>21</v>
      </c>
      <c r="N339" s="244" t="s">
        <v>45</v>
      </c>
      <c r="O339" s="47"/>
      <c r="P339" s="245">
        <f>O339*H339</f>
        <v>0</v>
      </c>
      <c r="Q339" s="245">
        <v>0</v>
      </c>
      <c r="R339" s="245">
        <f>Q339*H339</f>
        <v>0</v>
      </c>
      <c r="S339" s="245">
        <v>0</v>
      </c>
      <c r="T339" s="246">
        <f>S339*H339</f>
        <v>0</v>
      </c>
      <c r="AR339" s="24" t="s">
        <v>230</v>
      </c>
      <c r="AT339" s="24" t="s">
        <v>202</v>
      </c>
      <c r="AU339" s="24" t="s">
        <v>83</v>
      </c>
      <c r="AY339" s="24" t="s">
        <v>200</v>
      </c>
      <c r="BE339" s="247">
        <f>IF(N339="základní",J339,0)</f>
        <v>0</v>
      </c>
      <c r="BF339" s="247">
        <f>IF(N339="snížená",J339,0)</f>
        <v>0</v>
      </c>
      <c r="BG339" s="247">
        <f>IF(N339="zákl. přenesená",J339,0)</f>
        <v>0</v>
      </c>
      <c r="BH339" s="247">
        <f>IF(N339="sníž. přenesená",J339,0)</f>
        <v>0</v>
      </c>
      <c r="BI339" s="247">
        <f>IF(N339="nulová",J339,0)</f>
        <v>0</v>
      </c>
      <c r="BJ339" s="24" t="s">
        <v>81</v>
      </c>
      <c r="BK339" s="247">
        <f>ROUND(I339*H339,2)</f>
        <v>0</v>
      </c>
      <c r="BL339" s="24" t="s">
        <v>230</v>
      </c>
      <c r="BM339" s="24" t="s">
        <v>1299</v>
      </c>
    </row>
    <row r="340" s="1" customFormat="1" ht="16.5" customHeight="1">
      <c r="B340" s="46"/>
      <c r="C340" s="236" t="s">
        <v>377</v>
      </c>
      <c r="D340" s="236" t="s">
        <v>202</v>
      </c>
      <c r="E340" s="237" t="s">
        <v>1041</v>
      </c>
      <c r="F340" s="238" t="s">
        <v>1042</v>
      </c>
      <c r="G340" s="239" t="s">
        <v>205</v>
      </c>
      <c r="H340" s="240">
        <v>18.015000000000001</v>
      </c>
      <c r="I340" s="241"/>
      <c r="J340" s="242">
        <f>ROUND(I340*H340,2)</f>
        <v>0</v>
      </c>
      <c r="K340" s="238" t="s">
        <v>1065</v>
      </c>
      <c r="L340" s="72"/>
      <c r="M340" s="243" t="s">
        <v>21</v>
      </c>
      <c r="N340" s="244" t="s">
        <v>45</v>
      </c>
      <c r="O340" s="47"/>
      <c r="P340" s="245">
        <f>O340*H340</f>
        <v>0</v>
      </c>
      <c r="Q340" s="245">
        <v>0</v>
      </c>
      <c r="R340" s="245">
        <f>Q340*H340</f>
        <v>0</v>
      </c>
      <c r="S340" s="245">
        <v>0</v>
      </c>
      <c r="T340" s="246">
        <f>S340*H340</f>
        <v>0</v>
      </c>
      <c r="AR340" s="24" t="s">
        <v>230</v>
      </c>
      <c r="AT340" s="24" t="s">
        <v>202</v>
      </c>
      <c r="AU340" s="24" t="s">
        <v>83</v>
      </c>
      <c r="AY340" s="24" t="s">
        <v>200</v>
      </c>
      <c r="BE340" s="247">
        <f>IF(N340="základní",J340,0)</f>
        <v>0</v>
      </c>
      <c r="BF340" s="247">
        <f>IF(N340="snížená",J340,0)</f>
        <v>0</v>
      </c>
      <c r="BG340" s="247">
        <f>IF(N340="zákl. přenesená",J340,0)</f>
        <v>0</v>
      </c>
      <c r="BH340" s="247">
        <f>IF(N340="sníž. přenesená",J340,0)</f>
        <v>0</v>
      </c>
      <c r="BI340" s="247">
        <f>IF(N340="nulová",J340,0)</f>
        <v>0</v>
      </c>
      <c r="BJ340" s="24" t="s">
        <v>81</v>
      </c>
      <c r="BK340" s="247">
        <f>ROUND(I340*H340,2)</f>
        <v>0</v>
      </c>
      <c r="BL340" s="24" t="s">
        <v>230</v>
      </c>
      <c r="BM340" s="24" t="s">
        <v>1300</v>
      </c>
    </row>
    <row r="341" s="1" customFormat="1" ht="16.5" customHeight="1">
      <c r="B341" s="46"/>
      <c r="C341" s="236" t="s">
        <v>1301</v>
      </c>
      <c r="D341" s="236" t="s">
        <v>202</v>
      </c>
      <c r="E341" s="237" t="s">
        <v>965</v>
      </c>
      <c r="F341" s="238" t="s">
        <v>966</v>
      </c>
      <c r="G341" s="239" t="s">
        <v>569</v>
      </c>
      <c r="H341" s="286"/>
      <c r="I341" s="241"/>
      <c r="J341" s="242">
        <f>ROUND(I341*H341,2)</f>
        <v>0</v>
      </c>
      <c r="K341" s="238" t="s">
        <v>1065</v>
      </c>
      <c r="L341" s="72"/>
      <c r="M341" s="243" t="s">
        <v>21</v>
      </c>
      <c r="N341" s="244" t="s">
        <v>45</v>
      </c>
      <c r="O341" s="47"/>
      <c r="P341" s="245">
        <f>O341*H341</f>
        <v>0</v>
      </c>
      <c r="Q341" s="245">
        <v>0</v>
      </c>
      <c r="R341" s="245">
        <f>Q341*H341</f>
        <v>0</v>
      </c>
      <c r="S341" s="245">
        <v>0</v>
      </c>
      <c r="T341" s="246">
        <f>S341*H341</f>
        <v>0</v>
      </c>
      <c r="AR341" s="24" t="s">
        <v>230</v>
      </c>
      <c r="AT341" s="24" t="s">
        <v>202</v>
      </c>
      <c r="AU341" s="24" t="s">
        <v>83</v>
      </c>
      <c r="AY341" s="24" t="s">
        <v>200</v>
      </c>
      <c r="BE341" s="247">
        <f>IF(N341="základní",J341,0)</f>
        <v>0</v>
      </c>
      <c r="BF341" s="247">
        <f>IF(N341="snížená",J341,0)</f>
        <v>0</v>
      </c>
      <c r="BG341" s="247">
        <f>IF(N341="zákl. přenesená",J341,0)</f>
        <v>0</v>
      </c>
      <c r="BH341" s="247">
        <f>IF(N341="sníž. přenesená",J341,0)</f>
        <v>0</v>
      </c>
      <c r="BI341" s="247">
        <f>IF(N341="nulová",J341,0)</f>
        <v>0</v>
      </c>
      <c r="BJ341" s="24" t="s">
        <v>81</v>
      </c>
      <c r="BK341" s="247">
        <f>ROUND(I341*H341,2)</f>
        <v>0</v>
      </c>
      <c r="BL341" s="24" t="s">
        <v>230</v>
      </c>
      <c r="BM341" s="24" t="s">
        <v>1302</v>
      </c>
    </row>
    <row r="342" s="11" customFormat="1" ht="29.88" customHeight="1">
      <c r="B342" s="220"/>
      <c r="C342" s="221"/>
      <c r="D342" s="222" t="s">
        <v>73</v>
      </c>
      <c r="E342" s="234" t="s">
        <v>1303</v>
      </c>
      <c r="F342" s="234" t="s">
        <v>1304</v>
      </c>
      <c r="G342" s="221"/>
      <c r="H342" s="221"/>
      <c r="I342" s="224"/>
      <c r="J342" s="235">
        <f>BK342</f>
        <v>0</v>
      </c>
      <c r="K342" s="221"/>
      <c r="L342" s="226"/>
      <c r="M342" s="227"/>
      <c r="N342" s="228"/>
      <c r="O342" s="228"/>
      <c r="P342" s="229">
        <f>SUM(P343:P354)</f>
        <v>0</v>
      </c>
      <c r="Q342" s="228"/>
      <c r="R342" s="229">
        <f>SUM(R343:R354)</f>
        <v>0</v>
      </c>
      <c r="S342" s="228"/>
      <c r="T342" s="230">
        <f>SUM(T343:T354)</f>
        <v>0</v>
      </c>
      <c r="AR342" s="231" t="s">
        <v>83</v>
      </c>
      <c r="AT342" s="232" t="s">
        <v>73</v>
      </c>
      <c r="AU342" s="232" t="s">
        <v>81</v>
      </c>
      <c r="AY342" s="231" t="s">
        <v>200</v>
      </c>
      <c r="BK342" s="233">
        <f>SUM(BK343:BK354)</f>
        <v>0</v>
      </c>
    </row>
    <row r="343" s="1" customFormat="1" ht="16.5" customHeight="1">
      <c r="B343" s="46"/>
      <c r="C343" s="236" t="s">
        <v>378</v>
      </c>
      <c r="D343" s="236" t="s">
        <v>202</v>
      </c>
      <c r="E343" s="237" t="s">
        <v>1305</v>
      </c>
      <c r="F343" s="238" t="s">
        <v>1306</v>
      </c>
      <c r="G343" s="239" t="s">
        <v>205</v>
      </c>
      <c r="H343" s="240">
        <v>7.9199999999999999</v>
      </c>
      <c r="I343" s="241"/>
      <c r="J343" s="242">
        <f>ROUND(I343*H343,2)</f>
        <v>0</v>
      </c>
      <c r="K343" s="238" t="s">
        <v>1065</v>
      </c>
      <c r="L343" s="72"/>
      <c r="M343" s="243" t="s">
        <v>21</v>
      </c>
      <c r="N343" s="244" t="s">
        <v>45</v>
      </c>
      <c r="O343" s="47"/>
      <c r="P343" s="245">
        <f>O343*H343</f>
        <v>0</v>
      </c>
      <c r="Q343" s="245">
        <v>0</v>
      </c>
      <c r="R343" s="245">
        <f>Q343*H343</f>
        <v>0</v>
      </c>
      <c r="S343" s="245">
        <v>0</v>
      </c>
      <c r="T343" s="246">
        <f>S343*H343</f>
        <v>0</v>
      </c>
      <c r="AR343" s="24" t="s">
        <v>230</v>
      </c>
      <c r="AT343" s="24" t="s">
        <v>202</v>
      </c>
      <c r="AU343" s="24" t="s">
        <v>83</v>
      </c>
      <c r="AY343" s="24" t="s">
        <v>200</v>
      </c>
      <c r="BE343" s="247">
        <f>IF(N343="základní",J343,0)</f>
        <v>0</v>
      </c>
      <c r="BF343" s="247">
        <f>IF(N343="snížená",J343,0)</f>
        <v>0</v>
      </c>
      <c r="BG343" s="247">
        <f>IF(N343="zákl. přenesená",J343,0)</f>
        <v>0</v>
      </c>
      <c r="BH343" s="247">
        <f>IF(N343="sníž. přenesená",J343,0)</f>
        <v>0</v>
      </c>
      <c r="BI343" s="247">
        <f>IF(N343="nulová",J343,0)</f>
        <v>0</v>
      </c>
      <c r="BJ343" s="24" t="s">
        <v>81</v>
      </c>
      <c r="BK343" s="247">
        <f>ROUND(I343*H343,2)</f>
        <v>0</v>
      </c>
      <c r="BL343" s="24" t="s">
        <v>230</v>
      </c>
      <c r="BM343" s="24" t="s">
        <v>1307</v>
      </c>
    </row>
    <row r="344" s="12" customFormat="1">
      <c r="B344" s="248"/>
      <c r="C344" s="249"/>
      <c r="D344" s="250" t="s">
        <v>235</v>
      </c>
      <c r="E344" s="251" t="s">
        <v>21</v>
      </c>
      <c r="F344" s="252" t="s">
        <v>1308</v>
      </c>
      <c r="G344" s="249"/>
      <c r="H344" s="253">
        <v>7.9199999999999999</v>
      </c>
      <c r="I344" s="254"/>
      <c r="J344" s="249"/>
      <c r="K344" s="249"/>
      <c r="L344" s="255"/>
      <c r="M344" s="256"/>
      <c r="N344" s="257"/>
      <c r="O344" s="257"/>
      <c r="P344" s="257"/>
      <c r="Q344" s="257"/>
      <c r="R344" s="257"/>
      <c r="S344" s="257"/>
      <c r="T344" s="258"/>
      <c r="AT344" s="259" t="s">
        <v>235</v>
      </c>
      <c r="AU344" s="259" t="s">
        <v>83</v>
      </c>
      <c r="AV344" s="12" t="s">
        <v>83</v>
      </c>
      <c r="AW344" s="12" t="s">
        <v>37</v>
      </c>
      <c r="AX344" s="12" t="s">
        <v>74</v>
      </c>
      <c r="AY344" s="259" t="s">
        <v>200</v>
      </c>
    </row>
    <row r="345" s="13" customFormat="1">
      <c r="B345" s="260"/>
      <c r="C345" s="261"/>
      <c r="D345" s="250" t="s">
        <v>235</v>
      </c>
      <c r="E345" s="262" t="s">
        <v>21</v>
      </c>
      <c r="F345" s="263" t="s">
        <v>255</v>
      </c>
      <c r="G345" s="261"/>
      <c r="H345" s="264">
        <v>7.9199999999999999</v>
      </c>
      <c r="I345" s="265"/>
      <c r="J345" s="261"/>
      <c r="K345" s="261"/>
      <c r="L345" s="266"/>
      <c r="M345" s="267"/>
      <c r="N345" s="268"/>
      <c r="O345" s="268"/>
      <c r="P345" s="268"/>
      <c r="Q345" s="268"/>
      <c r="R345" s="268"/>
      <c r="S345" s="268"/>
      <c r="T345" s="269"/>
      <c r="AT345" s="270" t="s">
        <v>235</v>
      </c>
      <c r="AU345" s="270" t="s">
        <v>83</v>
      </c>
      <c r="AV345" s="13" t="s">
        <v>207</v>
      </c>
      <c r="AW345" s="13" t="s">
        <v>37</v>
      </c>
      <c r="AX345" s="13" t="s">
        <v>81</v>
      </c>
      <c r="AY345" s="270" t="s">
        <v>200</v>
      </c>
    </row>
    <row r="346" s="1" customFormat="1" ht="16.5" customHeight="1">
      <c r="B346" s="46"/>
      <c r="C346" s="236" t="s">
        <v>1309</v>
      </c>
      <c r="D346" s="236" t="s">
        <v>202</v>
      </c>
      <c r="E346" s="237" t="s">
        <v>1310</v>
      </c>
      <c r="F346" s="238" t="s">
        <v>1311</v>
      </c>
      <c r="G346" s="239" t="s">
        <v>205</v>
      </c>
      <c r="H346" s="240">
        <v>7.9199999999999999</v>
      </c>
      <c r="I346" s="241"/>
      <c r="J346" s="242">
        <f>ROUND(I346*H346,2)</f>
        <v>0</v>
      </c>
      <c r="K346" s="238" t="s">
        <v>1065</v>
      </c>
      <c r="L346" s="72"/>
      <c r="M346" s="243" t="s">
        <v>21</v>
      </c>
      <c r="N346" s="244" t="s">
        <v>45</v>
      </c>
      <c r="O346" s="47"/>
      <c r="P346" s="245">
        <f>O346*H346</f>
        <v>0</v>
      </c>
      <c r="Q346" s="245">
        <v>0</v>
      </c>
      <c r="R346" s="245">
        <f>Q346*H346</f>
        <v>0</v>
      </c>
      <c r="S346" s="245">
        <v>0</v>
      </c>
      <c r="T346" s="246">
        <f>S346*H346</f>
        <v>0</v>
      </c>
      <c r="AR346" s="24" t="s">
        <v>230</v>
      </c>
      <c r="AT346" s="24" t="s">
        <v>202</v>
      </c>
      <c r="AU346" s="24" t="s">
        <v>83</v>
      </c>
      <c r="AY346" s="24" t="s">
        <v>200</v>
      </c>
      <c r="BE346" s="247">
        <f>IF(N346="základní",J346,0)</f>
        <v>0</v>
      </c>
      <c r="BF346" s="247">
        <f>IF(N346="snížená",J346,0)</f>
        <v>0</v>
      </c>
      <c r="BG346" s="247">
        <f>IF(N346="zákl. přenesená",J346,0)</f>
        <v>0</v>
      </c>
      <c r="BH346" s="247">
        <f>IF(N346="sníž. přenesená",J346,0)</f>
        <v>0</v>
      </c>
      <c r="BI346" s="247">
        <f>IF(N346="nulová",J346,0)</f>
        <v>0</v>
      </c>
      <c r="BJ346" s="24" t="s">
        <v>81</v>
      </c>
      <c r="BK346" s="247">
        <f>ROUND(I346*H346,2)</f>
        <v>0</v>
      </c>
      <c r="BL346" s="24" t="s">
        <v>230</v>
      </c>
      <c r="BM346" s="24" t="s">
        <v>1312</v>
      </c>
    </row>
    <row r="347" s="1" customFormat="1" ht="16.5" customHeight="1">
      <c r="B347" s="46"/>
      <c r="C347" s="236" t="s">
        <v>382</v>
      </c>
      <c r="D347" s="236" t="s">
        <v>202</v>
      </c>
      <c r="E347" s="237" t="s">
        <v>1313</v>
      </c>
      <c r="F347" s="238" t="s">
        <v>1314</v>
      </c>
      <c r="G347" s="239" t="s">
        <v>205</v>
      </c>
      <c r="H347" s="240">
        <v>7.9199999999999999</v>
      </c>
      <c r="I347" s="241"/>
      <c r="J347" s="242">
        <f>ROUND(I347*H347,2)</f>
        <v>0</v>
      </c>
      <c r="K347" s="238" t="s">
        <v>1065</v>
      </c>
      <c r="L347" s="72"/>
      <c r="M347" s="243" t="s">
        <v>21</v>
      </c>
      <c r="N347" s="244" t="s">
        <v>45</v>
      </c>
      <c r="O347" s="47"/>
      <c r="P347" s="245">
        <f>O347*H347</f>
        <v>0</v>
      </c>
      <c r="Q347" s="245">
        <v>0</v>
      </c>
      <c r="R347" s="245">
        <f>Q347*H347</f>
        <v>0</v>
      </c>
      <c r="S347" s="245">
        <v>0</v>
      </c>
      <c r="T347" s="246">
        <f>S347*H347</f>
        <v>0</v>
      </c>
      <c r="AR347" s="24" t="s">
        <v>230</v>
      </c>
      <c r="AT347" s="24" t="s">
        <v>202</v>
      </c>
      <c r="AU347" s="24" t="s">
        <v>83</v>
      </c>
      <c r="AY347" s="24" t="s">
        <v>200</v>
      </c>
      <c r="BE347" s="247">
        <f>IF(N347="základní",J347,0)</f>
        <v>0</v>
      </c>
      <c r="BF347" s="247">
        <f>IF(N347="snížená",J347,0)</f>
        <v>0</v>
      </c>
      <c r="BG347" s="247">
        <f>IF(N347="zákl. přenesená",J347,0)</f>
        <v>0</v>
      </c>
      <c r="BH347" s="247">
        <f>IF(N347="sníž. přenesená",J347,0)</f>
        <v>0</v>
      </c>
      <c r="BI347" s="247">
        <f>IF(N347="nulová",J347,0)</f>
        <v>0</v>
      </c>
      <c r="BJ347" s="24" t="s">
        <v>81</v>
      </c>
      <c r="BK347" s="247">
        <f>ROUND(I347*H347,2)</f>
        <v>0</v>
      </c>
      <c r="BL347" s="24" t="s">
        <v>230</v>
      </c>
      <c r="BM347" s="24" t="s">
        <v>1315</v>
      </c>
    </row>
    <row r="348" s="1" customFormat="1" ht="16.5" customHeight="1">
      <c r="B348" s="46"/>
      <c r="C348" s="271" t="s">
        <v>1316</v>
      </c>
      <c r="D348" s="271" t="s">
        <v>260</v>
      </c>
      <c r="E348" s="272" t="s">
        <v>1317</v>
      </c>
      <c r="F348" s="273" t="s">
        <v>1318</v>
      </c>
      <c r="G348" s="274" t="s">
        <v>205</v>
      </c>
      <c r="H348" s="275">
        <v>8.7119999999999997</v>
      </c>
      <c r="I348" s="276"/>
      <c r="J348" s="277">
        <f>ROUND(I348*H348,2)</f>
        <v>0</v>
      </c>
      <c r="K348" s="273" t="s">
        <v>1065</v>
      </c>
      <c r="L348" s="278"/>
      <c r="M348" s="279" t="s">
        <v>21</v>
      </c>
      <c r="N348" s="280" t="s">
        <v>45</v>
      </c>
      <c r="O348" s="47"/>
      <c r="P348" s="245">
        <f>O348*H348</f>
        <v>0</v>
      </c>
      <c r="Q348" s="245">
        <v>0</v>
      </c>
      <c r="R348" s="245">
        <f>Q348*H348</f>
        <v>0</v>
      </c>
      <c r="S348" s="245">
        <v>0</v>
      </c>
      <c r="T348" s="246">
        <f>S348*H348</f>
        <v>0</v>
      </c>
      <c r="AR348" s="24" t="s">
        <v>270</v>
      </c>
      <c r="AT348" s="24" t="s">
        <v>260</v>
      </c>
      <c r="AU348" s="24" t="s">
        <v>83</v>
      </c>
      <c r="AY348" s="24" t="s">
        <v>200</v>
      </c>
      <c r="BE348" s="247">
        <f>IF(N348="základní",J348,0)</f>
        <v>0</v>
      </c>
      <c r="BF348" s="247">
        <f>IF(N348="snížená",J348,0)</f>
        <v>0</v>
      </c>
      <c r="BG348" s="247">
        <f>IF(N348="zákl. přenesená",J348,0)</f>
        <v>0</v>
      </c>
      <c r="BH348" s="247">
        <f>IF(N348="sníž. přenesená",J348,0)</f>
        <v>0</v>
      </c>
      <c r="BI348" s="247">
        <f>IF(N348="nulová",J348,0)</f>
        <v>0</v>
      </c>
      <c r="BJ348" s="24" t="s">
        <v>81</v>
      </c>
      <c r="BK348" s="247">
        <f>ROUND(I348*H348,2)</f>
        <v>0</v>
      </c>
      <c r="BL348" s="24" t="s">
        <v>230</v>
      </c>
      <c r="BM348" s="24" t="s">
        <v>1319</v>
      </c>
    </row>
    <row r="349" s="1" customFormat="1" ht="16.5" customHeight="1">
      <c r="B349" s="46"/>
      <c r="C349" s="236" t="s">
        <v>386</v>
      </c>
      <c r="D349" s="236" t="s">
        <v>202</v>
      </c>
      <c r="E349" s="237" t="s">
        <v>1320</v>
      </c>
      <c r="F349" s="238" t="s">
        <v>1321</v>
      </c>
      <c r="G349" s="239" t="s">
        <v>205</v>
      </c>
      <c r="H349" s="240">
        <v>15.84</v>
      </c>
      <c r="I349" s="241"/>
      <c r="J349" s="242">
        <f>ROUND(I349*H349,2)</f>
        <v>0</v>
      </c>
      <c r="K349" s="238" t="s">
        <v>1065</v>
      </c>
      <c r="L349" s="72"/>
      <c r="M349" s="243" t="s">
        <v>21</v>
      </c>
      <c r="N349" s="244" t="s">
        <v>45</v>
      </c>
      <c r="O349" s="47"/>
      <c r="P349" s="245">
        <f>O349*H349</f>
        <v>0</v>
      </c>
      <c r="Q349" s="245">
        <v>0</v>
      </c>
      <c r="R349" s="245">
        <f>Q349*H349</f>
        <v>0</v>
      </c>
      <c r="S349" s="245">
        <v>0</v>
      </c>
      <c r="T349" s="246">
        <f>S349*H349</f>
        <v>0</v>
      </c>
      <c r="AR349" s="24" t="s">
        <v>230</v>
      </c>
      <c r="AT349" s="24" t="s">
        <v>202</v>
      </c>
      <c r="AU349" s="24" t="s">
        <v>83</v>
      </c>
      <c r="AY349" s="24" t="s">
        <v>200</v>
      </c>
      <c r="BE349" s="247">
        <f>IF(N349="základní",J349,0)</f>
        <v>0</v>
      </c>
      <c r="BF349" s="247">
        <f>IF(N349="snížená",J349,0)</f>
        <v>0</v>
      </c>
      <c r="BG349" s="247">
        <f>IF(N349="zákl. přenesená",J349,0)</f>
        <v>0</v>
      </c>
      <c r="BH349" s="247">
        <f>IF(N349="sníž. přenesená",J349,0)</f>
        <v>0</v>
      </c>
      <c r="BI349" s="247">
        <f>IF(N349="nulová",J349,0)</f>
        <v>0</v>
      </c>
      <c r="BJ349" s="24" t="s">
        <v>81</v>
      </c>
      <c r="BK349" s="247">
        <f>ROUND(I349*H349,2)</f>
        <v>0</v>
      </c>
      <c r="BL349" s="24" t="s">
        <v>230</v>
      </c>
      <c r="BM349" s="24" t="s">
        <v>1322</v>
      </c>
    </row>
    <row r="350" s="12" customFormat="1">
      <c r="B350" s="248"/>
      <c r="C350" s="249"/>
      <c r="D350" s="250" t="s">
        <v>235</v>
      </c>
      <c r="E350" s="251" t="s">
        <v>21</v>
      </c>
      <c r="F350" s="252" t="s">
        <v>1323</v>
      </c>
      <c r="G350" s="249"/>
      <c r="H350" s="253">
        <v>15.84</v>
      </c>
      <c r="I350" s="254"/>
      <c r="J350" s="249"/>
      <c r="K350" s="249"/>
      <c r="L350" s="255"/>
      <c r="M350" s="256"/>
      <c r="N350" s="257"/>
      <c r="O350" s="257"/>
      <c r="P350" s="257"/>
      <c r="Q350" s="257"/>
      <c r="R350" s="257"/>
      <c r="S350" s="257"/>
      <c r="T350" s="258"/>
      <c r="AT350" s="259" t="s">
        <v>235</v>
      </c>
      <c r="AU350" s="259" t="s">
        <v>83</v>
      </c>
      <c r="AV350" s="12" t="s">
        <v>83</v>
      </c>
      <c r="AW350" s="12" t="s">
        <v>37</v>
      </c>
      <c r="AX350" s="12" t="s">
        <v>74</v>
      </c>
      <c r="AY350" s="259" t="s">
        <v>200</v>
      </c>
    </row>
    <row r="351" s="13" customFormat="1">
      <c r="B351" s="260"/>
      <c r="C351" s="261"/>
      <c r="D351" s="250" t="s">
        <v>235</v>
      </c>
      <c r="E351" s="262" t="s">
        <v>21</v>
      </c>
      <c r="F351" s="263" t="s">
        <v>255</v>
      </c>
      <c r="G351" s="261"/>
      <c r="H351" s="264">
        <v>15.84</v>
      </c>
      <c r="I351" s="265"/>
      <c r="J351" s="261"/>
      <c r="K351" s="261"/>
      <c r="L351" s="266"/>
      <c r="M351" s="267"/>
      <c r="N351" s="268"/>
      <c r="O351" s="268"/>
      <c r="P351" s="268"/>
      <c r="Q351" s="268"/>
      <c r="R351" s="268"/>
      <c r="S351" s="268"/>
      <c r="T351" s="269"/>
      <c r="AT351" s="270" t="s">
        <v>235</v>
      </c>
      <c r="AU351" s="270" t="s">
        <v>83</v>
      </c>
      <c r="AV351" s="13" t="s">
        <v>207</v>
      </c>
      <c r="AW351" s="13" t="s">
        <v>37</v>
      </c>
      <c r="AX351" s="13" t="s">
        <v>81</v>
      </c>
      <c r="AY351" s="270" t="s">
        <v>200</v>
      </c>
    </row>
    <row r="352" s="1" customFormat="1" ht="16.5" customHeight="1">
      <c r="B352" s="46"/>
      <c r="C352" s="271" t="s">
        <v>1324</v>
      </c>
      <c r="D352" s="271" t="s">
        <v>260</v>
      </c>
      <c r="E352" s="272" t="s">
        <v>1325</v>
      </c>
      <c r="F352" s="273" t="s">
        <v>1326</v>
      </c>
      <c r="G352" s="274" t="s">
        <v>205</v>
      </c>
      <c r="H352" s="275">
        <v>8.7119999999999997</v>
      </c>
      <c r="I352" s="276"/>
      <c r="J352" s="277">
        <f>ROUND(I352*H352,2)</f>
        <v>0</v>
      </c>
      <c r="K352" s="273" t="s">
        <v>1065</v>
      </c>
      <c r="L352" s="278"/>
      <c r="M352" s="279" t="s">
        <v>21</v>
      </c>
      <c r="N352" s="280" t="s">
        <v>45</v>
      </c>
      <c r="O352" s="47"/>
      <c r="P352" s="245">
        <f>O352*H352</f>
        <v>0</v>
      </c>
      <c r="Q352" s="245">
        <v>0</v>
      </c>
      <c r="R352" s="245">
        <f>Q352*H352</f>
        <v>0</v>
      </c>
      <c r="S352" s="245">
        <v>0</v>
      </c>
      <c r="T352" s="246">
        <f>S352*H352</f>
        <v>0</v>
      </c>
      <c r="AR352" s="24" t="s">
        <v>270</v>
      </c>
      <c r="AT352" s="24" t="s">
        <v>260</v>
      </c>
      <c r="AU352" s="24" t="s">
        <v>83</v>
      </c>
      <c r="AY352" s="24" t="s">
        <v>200</v>
      </c>
      <c r="BE352" s="247">
        <f>IF(N352="základní",J352,0)</f>
        <v>0</v>
      </c>
      <c r="BF352" s="247">
        <f>IF(N352="snížená",J352,0)</f>
        <v>0</v>
      </c>
      <c r="BG352" s="247">
        <f>IF(N352="zákl. přenesená",J352,0)</f>
        <v>0</v>
      </c>
      <c r="BH352" s="247">
        <f>IF(N352="sníž. přenesená",J352,0)</f>
        <v>0</v>
      </c>
      <c r="BI352" s="247">
        <f>IF(N352="nulová",J352,0)</f>
        <v>0</v>
      </c>
      <c r="BJ352" s="24" t="s">
        <v>81</v>
      </c>
      <c r="BK352" s="247">
        <f>ROUND(I352*H352,2)</f>
        <v>0</v>
      </c>
      <c r="BL352" s="24" t="s">
        <v>230</v>
      </c>
      <c r="BM352" s="24" t="s">
        <v>1327</v>
      </c>
    </row>
    <row r="353" s="1" customFormat="1" ht="16.5" customHeight="1">
      <c r="B353" s="46"/>
      <c r="C353" s="271" t="s">
        <v>390</v>
      </c>
      <c r="D353" s="271" t="s">
        <v>260</v>
      </c>
      <c r="E353" s="272" t="s">
        <v>1328</v>
      </c>
      <c r="F353" s="273" t="s">
        <v>1329</v>
      </c>
      <c r="G353" s="274" t="s">
        <v>205</v>
      </c>
      <c r="H353" s="275">
        <v>8.7119999999999997</v>
      </c>
      <c r="I353" s="276"/>
      <c r="J353" s="277">
        <f>ROUND(I353*H353,2)</f>
        <v>0</v>
      </c>
      <c r="K353" s="273" t="s">
        <v>1065</v>
      </c>
      <c r="L353" s="278"/>
      <c r="M353" s="279" t="s">
        <v>21</v>
      </c>
      <c r="N353" s="280" t="s">
        <v>45</v>
      </c>
      <c r="O353" s="47"/>
      <c r="P353" s="245">
        <f>O353*H353</f>
        <v>0</v>
      </c>
      <c r="Q353" s="245">
        <v>0</v>
      </c>
      <c r="R353" s="245">
        <f>Q353*H353</f>
        <v>0</v>
      </c>
      <c r="S353" s="245">
        <v>0</v>
      </c>
      <c r="T353" s="246">
        <f>S353*H353</f>
        <v>0</v>
      </c>
      <c r="AR353" s="24" t="s">
        <v>270</v>
      </c>
      <c r="AT353" s="24" t="s">
        <v>260</v>
      </c>
      <c r="AU353" s="24" t="s">
        <v>83</v>
      </c>
      <c r="AY353" s="24" t="s">
        <v>200</v>
      </c>
      <c r="BE353" s="247">
        <f>IF(N353="základní",J353,0)</f>
        <v>0</v>
      </c>
      <c r="BF353" s="247">
        <f>IF(N353="snížená",J353,0)</f>
        <v>0</v>
      </c>
      <c r="BG353" s="247">
        <f>IF(N353="zákl. přenesená",J353,0)</f>
        <v>0</v>
      </c>
      <c r="BH353" s="247">
        <f>IF(N353="sníž. přenesená",J353,0)</f>
        <v>0</v>
      </c>
      <c r="BI353" s="247">
        <f>IF(N353="nulová",J353,0)</f>
        <v>0</v>
      </c>
      <c r="BJ353" s="24" t="s">
        <v>81</v>
      </c>
      <c r="BK353" s="247">
        <f>ROUND(I353*H353,2)</f>
        <v>0</v>
      </c>
      <c r="BL353" s="24" t="s">
        <v>230</v>
      </c>
      <c r="BM353" s="24" t="s">
        <v>1330</v>
      </c>
    </row>
    <row r="354" s="1" customFormat="1" ht="25.5" customHeight="1">
      <c r="B354" s="46"/>
      <c r="C354" s="236" t="s">
        <v>1331</v>
      </c>
      <c r="D354" s="236" t="s">
        <v>202</v>
      </c>
      <c r="E354" s="237" t="s">
        <v>1332</v>
      </c>
      <c r="F354" s="238" t="s">
        <v>1333</v>
      </c>
      <c r="G354" s="239" t="s">
        <v>569</v>
      </c>
      <c r="H354" s="286"/>
      <c r="I354" s="241"/>
      <c r="J354" s="242">
        <f>ROUND(I354*H354,2)</f>
        <v>0</v>
      </c>
      <c r="K354" s="238" t="s">
        <v>1065</v>
      </c>
      <c r="L354" s="72"/>
      <c r="M354" s="243" t="s">
        <v>21</v>
      </c>
      <c r="N354" s="244" t="s">
        <v>45</v>
      </c>
      <c r="O354" s="47"/>
      <c r="P354" s="245">
        <f>O354*H354</f>
        <v>0</v>
      </c>
      <c r="Q354" s="245">
        <v>0</v>
      </c>
      <c r="R354" s="245">
        <f>Q354*H354</f>
        <v>0</v>
      </c>
      <c r="S354" s="245">
        <v>0</v>
      </c>
      <c r="T354" s="246">
        <f>S354*H354</f>
        <v>0</v>
      </c>
      <c r="AR354" s="24" t="s">
        <v>230</v>
      </c>
      <c r="AT354" s="24" t="s">
        <v>202</v>
      </c>
      <c r="AU354" s="24" t="s">
        <v>83</v>
      </c>
      <c r="AY354" s="24" t="s">
        <v>200</v>
      </c>
      <c r="BE354" s="247">
        <f>IF(N354="základní",J354,0)</f>
        <v>0</v>
      </c>
      <c r="BF354" s="247">
        <f>IF(N354="snížená",J354,0)</f>
        <v>0</v>
      </c>
      <c r="BG354" s="247">
        <f>IF(N354="zákl. přenesená",J354,0)</f>
        <v>0</v>
      </c>
      <c r="BH354" s="247">
        <f>IF(N354="sníž. přenesená",J354,0)</f>
        <v>0</v>
      </c>
      <c r="BI354" s="247">
        <f>IF(N354="nulová",J354,0)</f>
        <v>0</v>
      </c>
      <c r="BJ354" s="24" t="s">
        <v>81</v>
      </c>
      <c r="BK354" s="247">
        <f>ROUND(I354*H354,2)</f>
        <v>0</v>
      </c>
      <c r="BL354" s="24" t="s">
        <v>230</v>
      </c>
      <c r="BM354" s="24" t="s">
        <v>1334</v>
      </c>
    </row>
    <row r="355" s="11" customFormat="1" ht="29.88" customHeight="1">
      <c r="B355" s="220"/>
      <c r="C355" s="221"/>
      <c r="D355" s="222" t="s">
        <v>73</v>
      </c>
      <c r="E355" s="234" t="s">
        <v>967</v>
      </c>
      <c r="F355" s="234" t="s">
        <v>968</v>
      </c>
      <c r="G355" s="221"/>
      <c r="H355" s="221"/>
      <c r="I355" s="224"/>
      <c r="J355" s="235">
        <f>BK355</f>
        <v>0</v>
      </c>
      <c r="K355" s="221"/>
      <c r="L355" s="226"/>
      <c r="M355" s="227"/>
      <c r="N355" s="228"/>
      <c r="O355" s="228"/>
      <c r="P355" s="229">
        <f>SUM(P356:P366)</f>
        <v>0</v>
      </c>
      <c r="Q355" s="228"/>
      <c r="R355" s="229">
        <f>SUM(R356:R366)</f>
        <v>0</v>
      </c>
      <c r="S355" s="228"/>
      <c r="T355" s="230">
        <f>SUM(T356:T366)</f>
        <v>0</v>
      </c>
      <c r="AR355" s="231" t="s">
        <v>83</v>
      </c>
      <c r="AT355" s="232" t="s">
        <v>73</v>
      </c>
      <c r="AU355" s="232" t="s">
        <v>81</v>
      </c>
      <c r="AY355" s="231" t="s">
        <v>200</v>
      </c>
      <c r="BK355" s="233">
        <f>SUM(BK356:BK366)</f>
        <v>0</v>
      </c>
    </row>
    <row r="356" s="1" customFormat="1" ht="25.5" customHeight="1">
      <c r="B356" s="46"/>
      <c r="C356" s="236" t="s">
        <v>393</v>
      </c>
      <c r="D356" s="236" t="s">
        <v>202</v>
      </c>
      <c r="E356" s="237" t="s">
        <v>1335</v>
      </c>
      <c r="F356" s="238" t="s">
        <v>1336</v>
      </c>
      <c r="G356" s="239" t="s">
        <v>205</v>
      </c>
      <c r="H356" s="240">
        <v>15.106</v>
      </c>
      <c r="I356" s="241"/>
      <c r="J356" s="242">
        <f>ROUND(I356*H356,2)</f>
        <v>0</v>
      </c>
      <c r="K356" s="238" t="s">
        <v>1065</v>
      </c>
      <c r="L356" s="72"/>
      <c r="M356" s="243" t="s">
        <v>21</v>
      </c>
      <c r="N356" s="244" t="s">
        <v>45</v>
      </c>
      <c r="O356" s="47"/>
      <c r="P356" s="245">
        <f>O356*H356</f>
        <v>0</v>
      </c>
      <c r="Q356" s="245">
        <v>0</v>
      </c>
      <c r="R356" s="245">
        <f>Q356*H356</f>
        <v>0</v>
      </c>
      <c r="S356" s="245">
        <v>0</v>
      </c>
      <c r="T356" s="246">
        <f>S356*H356</f>
        <v>0</v>
      </c>
      <c r="AR356" s="24" t="s">
        <v>230</v>
      </c>
      <c r="AT356" s="24" t="s">
        <v>202</v>
      </c>
      <c r="AU356" s="24" t="s">
        <v>83</v>
      </c>
      <c r="AY356" s="24" t="s">
        <v>200</v>
      </c>
      <c r="BE356" s="247">
        <f>IF(N356="základní",J356,0)</f>
        <v>0</v>
      </c>
      <c r="BF356" s="247">
        <f>IF(N356="snížená",J356,0)</f>
        <v>0</v>
      </c>
      <c r="BG356" s="247">
        <f>IF(N356="zákl. přenesená",J356,0)</f>
        <v>0</v>
      </c>
      <c r="BH356" s="247">
        <f>IF(N356="sníž. přenesená",J356,0)</f>
        <v>0</v>
      </c>
      <c r="BI356" s="247">
        <f>IF(N356="nulová",J356,0)</f>
        <v>0</v>
      </c>
      <c r="BJ356" s="24" t="s">
        <v>81</v>
      </c>
      <c r="BK356" s="247">
        <f>ROUND(I356*H356,2)</f>
        <v>0</v>
      </c>
      <c r="BL356" s="24" t="s">
        <v>230</v>
      </c>
      <c r="BM356" s="24" t="s">
        <v>1337</v>
      </c>
    </row>
    <row r="357" s="12" customFormat="1">
      <c r="B357" s="248"/>
      <c r="C357" s="249"/>
      <c r="D357" s="250" t="s">
        <v>235</v>
      </c>
      <c r="E357" s="251" t="s">
        <v>21</v>
      </c>
      <c r="F357" s="252" t="s">
        <v>1338</v>
      </c>
      <c r="G357" s="249"/>
      <c r="H357" s="253">
        <v>15.106</v>
      </c>
      <c r="I357" s="254"/>
      <c r="J357" s="249"/>
      <c r="K357" s="249"/>
      <c r="L357" s="255"/>
      <c r="M357" s="256"/>
      <c r="N357" s="257"/>
      <c r="O357" s="257"/>
      <c r="P357" s="257"/>
      <c r="Q357" s="257"/>
      <c r="R357" s="257"/>
      <c r="S357" s="257"/>
      <c r="T357" s="258"/>
      <c r="AT357" s="259" t="s">
        <v>235</v>
      </c>
      <c r="AU357" s="259" t="s">
        <v>83</v>
      </c>
      <c r="AV357" s="12" t="s">
        <v>83</v>
      </c>
      <c r="AW357" s="12" t="s">
        <v>37</v>
      </c>
      <c r="AX357" s="12" t="s">
        <v>74</v>
      </c>
      <c r="AY357" s="259" t="s">
        <v>200</v>
      </c>
    </row>
    <row r="358" s="13" customFormat="1">
      <c r="B358" s="260"/>
      <c r="C358" s="261"/>
      <c r="D358" s="250" t="s">
        <v>235</v>
      </c>
      <c r="E358" s="262" t="s">
        <v>21</v>
      </c>
      <c r="F358" s="263" t="s">
        <v>255</v>
      </c>
      <c r="G358" s="261"/>
      <c r="H358" s="264">
        <v>15.106</v>
      </c>
      <c r="I358" s="265"/>
      <c r="J358" s="261"/>
      <c r="K358" s="261"/>
      <c r="L358" s="266"/>
      <c r="M358" s="267"/>
      <c r="N358" s="268"/>
      <c r="O358" s="268"/>
      <c r="P358" s="268"/>
      <c r="Q358" s="268"/>
      <c r="R358" s="268"/>
      <c r="S358" s="268"/>
      <c r="T358" s="269"/>
      <c r="AT358" s="270" t="s">
        <v>235</v>
      </c>
      <c r="AU358" s="270" t="s">
        <v>83</v>
      </c>
      <c r="AV358" s="13" t="s">
        <v>207</v>
      </c>
      <c r="AW358" s="13" t="s">
        <v>37</v>
      </c>
      <c r="AX358" s="13" t="s">
        <v>81</v>
      </c>
      <c r="AY358" s="270" t="s">
        <v>200</v>
      </c>
    </row>
    <row r="359" s="1" customFormat="1" ht="25.5" customHeight="1">
      <c r="B359" s="46"/>
      <c r="C359" s="236" t="s">
        <v>1339</v>
      </c>
      <c r="D359" s="236" t="s">
        <v>202</v>
      </c>
      <c r="E359" s="237" t="s">
        <v>1340</v>
      </c>
      <c r="F359" s="238" t="s">
        <v>1341</v>
      </c>
      <c r="G359" s="239" t="s">
        <v>249</v>
      </c>
      <c r="H359" s="240">
        <v>1.8</v>
      </c>
      <c r="I359" s="241"/>
      <c r="J359" s="242">
        <f>ROUND(I359*H359,2)</f>
        <v>0</v>
      </c>
      <c r="K359" s="238" t="s">
        <v>1065</v>
      </c>
      <c r="L359" s="72"/>
      <c r="M359" s="243" t="s">
        <v>21</v>
      </c>
      <c r="N359" s="244" t="s">
        <v>45</v>
      </c>
      <c r="O359" s="47"/>
      <c r="P359" s="245">
        <f>O359*H359</f>
        <v>0</v>
      </c>
      <c r="Q359" s="245">
        <v>0</v>
      </c>
      <c r="R359" s="245">
        <f>Q359*H359</f>
        <v>0</v>
      </c>
      <c r="S359" s="245">
        <v>0</v>
      </c>
      <c r="T359" s="246">
        <f>S359*H359</f>
        <v>0</v>
      </c>
      <c r="AR359" s="24" t="s">
        <v>230</v>
      </c>
      <c r="AT359" s="24" t="s">
        <v>202</v>
      </c>
      <c r="AU359" s="24" t="s">
        <v>83</v>
      </c>
      <c r="AY359" s="24" t="s">
        <v>200</v>
      </c>
      <c r="BE359" s="247">
        <f>IF(N359="základní",J359,0)</f>
        <v>0</v>
      </c>
      <c r="BF359" s="247">
        <f>IF(N359="snížená",J359,0)</f>
        <v>0</v>
      </c>
      <c r="BG359" s="247">
        <f>IF(N359="zákl. přenesená",J359,0)</f>
        <v>0</v>
      </c>
      <c r="BH359" s="247">
        <f>IF(N359="sníž. přenesená",J359,0)</f>
        <v>0</v>
      </c>
      <c r="BI359" s="247">
        <f>IF(N359="nulová",J359,0)</f>
        <v>0</v>
      </c>
      <c r="BJ359" s="24" t="s">
        <v>81</v>
      </c>
      <c r="BK359" s="247">
        <f>ROUND(I359*H359,2)</f>
        <v>0</v>
      </c>
      <c r="BL359" s="24" t="s">
        <v>230</v>
      </c>
      <c r="BM359" s="24" t="s">
        <v>1342</v>
      </c>
    </row>
    <row r="360" s="12" customFormat="1">
      <c r="B360" s="248"/>
      <c r="C360" s="249"/>
      <c r="D360" s="250" t="s">
        <v>235</v>
      </c>
      <c r="E360" s="251" t="s">
        <v>21</v>
      </c>
      <c r="F360" s="252" t="s">
        <v>1343</v>
      </c>
      <c r="G360" s="249"/>
      <c r="H360" s="253">
        <v>1.8</v>
      </c>
      <c r="I360" s="254"/>
      <c r="J360" s="249"/>
      <c r="K360" s="249"/>
      <c r="L360" s="255"/>
      <c r="M360" s="256"/>
      <c r="N360" s="257"/>
      <c r="O360" s="257"/>
      <c r="P360" s="257"/>
      <c r="Q360" s="257"/>
      <c r="R360" s="257"/>
      <c r="S360" s="257"/>
      <c r="T360" s="258"/>
      <c r="AT360" s="259" t="s">
        <v>235</v>
      </c>
      <c r="AU360" s="259" t="s">
        <v>83</v>
      </c>
      <c r="AV360" s="12" t="s">
        <v>83</v>
      </c>
      <c r="AW360" s="12" t="s">
        <v>37</v>
      </c>
      <c r="AX360" s="12" t="s">
        <v>74</v>
      </c>
      <c r="AY360" s="259" t="s">
        <v>200</v>
      </c>
    </row>
    <row r="361" s="13" customFormat="1">
      <c r="B361" s="260"/>
      <c r="C361" s="261"/>
      <c r="D361" s="250" t="s">
        <v>235</v>
      </c>
      <c r="E361" s="262" t="s">
        <v>21</v>
      </c>
      <c r="F361" s="263" t="s">
        <v>255</v>
      </c>
      <c r="G361" s="261"/>
      <c r="H361" s="264">
        <v>1.8</v>
      </c>
      <c r="I361" s="265"/>
      <c r="J361" s="261"/>
      <c r="K361" s="261"/>
      <c r="L361" s="266"/>
      <c r="M361" s="267"/>
      <c r="N361" s="268"/>
      <c r="O361" s="268"/>
      <c r="P361" s="268"/>
      <c r="Q361" s="268"/>
      <c r="R361" s="268"/>
      <c r="S361" s="268"/>
      <c r="T361" s="269"/>
      <c r="AT361" s="270" t="s">
        <v>235</v>
      </c>
      <c r="AU361" s="270" t="s">
        <v>83</v>
      </c>
      <c r="AV361" s="13" t="s">
        <v>207</v>
      </c>
      <c r="AW361" s="13" t="s">
        <v>37</v>
      </c>
      <c r="AX361" s="13" t="s">
        <v>81</v>
      </c>
      <c r="AY361" s="270" t="s">
        <v>200</v>
      </c>
    </row>
    <row r="362" s="1" customFormat="1" ht="25.5" customHeight="1">
      <c r="B362" s="46"/>
      <c r="C362" s="236" t="s">
        <v>399</v>
      </c>
      <c r="D362" s="236" t="s">
        <v>202</v>
      </c>
      <c r="E362" s="237" t="s">
        <v>983</v>
      </c>
      <c r="F362" s="238" t="s">
        <v>984</v>
      </c>
      <c r="G362" s="239" t="s">
        <v>249</v>
      </c>
      <c r="H362" s="240">
        <v>4.5499999999999998</v>
      </c>
      <c r="I362" s="241"/>
      <c r="J362" s="242">
        <f>ROUND(I362*H362,2)</f>
        <v>0</v>
      </c>
      <c r="K362" s="238" t="s">
        <v>1065</v>
      </c>
      <c r="L362" s="72"/>
      <c r="M362" s="243" t="s">
        <v>21</v>
      </c>
      <c r="N362" s="244" t="s">
        <v>45</v>
      </c>
      <c r="O362" s="47"/>
      <c r="P362" s="245">
        <f>O362*H362</f>
        <v>0</v>
      </c>
      <c r="Q362" s="245">
        <v>0</v>
      </c>
      <c r="R362" s="245">
        <f>Q362*H362</f>
        <v>0</v>
      </c>
      <c r="S362" s="245">
        <v>0</v>
      </c>
      <c r="T362" s="246">
        <f>S362*H362</f>
        <v>0</v>
      </c>
      <c r="AR362" s="24" t="s">
        <v>230</v>
      </c>
      <c r="AT362" s="24" t="s">
        <v>202</v>
      </c>
      <c r="AU362" s="24" t="s">
        <v>83</v>
      </c>
      <c r="AY362" s="24" t="s">
        <v>200</v>
      </c>
      <c r="BE362" s="247">
        <f>IF(N362="základní",J362,0)</f>
        <v>0</v>
      </c>
      <c r="BF362" s="247">
        <f>IF(N362="snížená",J362,0)</f>
        <v>0</v>
      </c>
      <c r="BG362" s="247">
        <f>IF(N362="zákl. přenesená",J362,0)</f>
        <v>0</v>
      </c>
      <c r="BH362" s="247">
        <f>IF(N362="sníž. přenesená",J362,0)</f>
        <v>0</v>
      </c>
      <c r="BI362" s="247">
        <f>IF(N362="nulová",J362,0)</f>
        <v>0</v>
      </c>
      <c r="BJ362" s="24" t="s">
        <v>81</v>
      </c>
      <c r="BK362" s="247">
        <f>ROUND(I362*H362,2)</f>
        <v>0</v>
      </c>
      <c r="BL362" s="24" t="s">
        <v>230</v>
      </c>
      <c r="BM362" s="24" t="s">
        <v>1344</v>
      </c>
    </row>
    <row r="363" s="1" customFormat="1" ht="16.5" customHeight="1">
      <c r="B363" s="46"/>
      <c r="C363" s="236" t="s">
        <v>1345</v>
      </c>
      <c r="D363" s="236" t="s">
        <v>202</v>
      </c>
      <c r="E363" s="237" t="s">
        <v>1346</v>
      </c>
      <c r="F363" s="238" t="s">
        <v>1347</v>
      </c>
      <c r="G363" s="239" t="s">
        <v>249</v>
      </c>
      <c r="H363" s="240">
        <v>4.5499999999999998</v>
      </c>
      <c r="I363" s="241"/>
      <c r="J363" s="242">
        <f>ROUND(I363*H363,2)</f>
        <v>0</v>
      </c>
      <c r="K363" s="238" t="s">
        <v>1065</v>
      </c>
      <c r="L363" s="72"/>
      <c r="M363" s="243" t="s">
        <v>21</v>
      </c>
      <c r="N363" s="244" t="s">
        <v>45</v>
      </c>
      <c r="O363" s="47"/>
      <c r="P363" s="245">
        <f>O363*H363</f>
        <v>0</v>
      </c>
      <c r="Q363" s="245">
        <v>0</v>
      </c>
      <c r="R363" s="245">
        <f>Q363*H363</f>
        <v>0</v>
      </c>
      <c r="S363" s="245">
        <v>0</v>
      </c>
      <c r="T363" s="246">
        <f>S363*H363</f>
        <v>0</v>
      </c>
      <c r="AR363" s="24" t="s">
        <v>230</v>
      </c>
      <c r="AT363" s="24" t="s">
        <v>202</v>
      </c>
      <c r="AU363" s="24" t="s">
        <v>83</v>
      </c>
      <c r="AY363" s="24" t="s">
        <v>200</v>
      </c>
      <c r="BE363" s="247">
        <f>IF(N363="základní",J363,0)</f>
        <v>0</v>
      </c>
      <c r="BF363" s="247">
        <f>IF(N363="snížená",J363,0)</f>
        <v>0</v>
      </c>
      <c r="BG363" s="247">
        <f>IF(N363="zákl. přenesená",J363,0)</f>
        <v>0</v>
      </c>
      <c r="BH363" s="247">
        <f>IF(N363="sníž. přenesená",J363,0)</f>
        <v>0</v>
      </c>
      <c r="BI363" s="247">
        <f>IF(N363="nulová",J363,0)</f>
        <v>0</v>
      </c>
      <c r="BJ363" s="24" t="s">
        <v>81</v>
      </c>
      <c r="BK363" s="247">
        <f>ROUND(I363*H363,2)</f>
        <v>0</v>
      </c>
      <c r="BL363" s="24" t="s">
        <v>230</v>
      </c>
      <c r="BM363" s="24" t="s">
        <v>1348</v>
      </c>
    </row>
    <row r="364" s="1" customFormat="1" ht="25.5" customHeight="1">
      <c r="B364" s="46"/>
      <c r="C364" s="236" t="s">
        <v>402</v>
      </c>
      <c r="D364" s="236" t="s">
        <v>202</v>
      </c>
      <c r="E364" s="237" t="s">
        <v>1349</v>
      </c>
      <c r="F364" s="238" t="s">
        <v>1350</v>
      </c>
      <c r="G364" s="239" t="s">
        <v>322</v>
      </c>
      <c r="H364" s="240">
        <v>1</v>
      </c>
      <c r="I364" s="241"/>
      <c r="J364" s="242">
        <f>ROUND(I364*H364,2)</f>
        <v>0</v>
      </c>
      <c r="K364" s="238" t="s">
        <v>1065</v>
      </c>
      <c r="L364" s="72"/>
      <c r="M364" s="243" t="s">
        <v>21</v>
      </c>
      <c r="N364" s="244" t="s">
        <v>45</v>
      </c>
      <c r="O364" s="47"/>
      <c r="P364" s="245">
        <f>O364*H364</f>
        <v>0</v>
      </c>
      <c r="Q364" s="245">
        <v>0</v>
      </c>
      <c r="R364" s="245">
        <f>Q364*H364</f>
        <v>0</v>
      </c>
      <c r="S364" s="245">
        <v>0</v>
      </c>
      <c r="T364" s="246">
        <f>S364*H364</f>
        <v>0</v>
      </c>
      <c r="AR364" s="24" t="s">
        <v>230</v>
      </c>
      <c r="AT364" s="24" t="s">
        <v>202</v>
      </c>
      <c r="AU364" s="24" t="s">
        <v>83</v>
      </c>
      <c r="AY364" s="24" t="s">
        <v>200</v>
      </c>
      <c r="BE364" s="247">
        <f>IF(N364="základní",J364,0)</f>
        <v>0</v>
      </c>
      <c r="BF364" s="247">
        <f>IF(N364="snížená",J364,0)</f>
        <v>0</v>
      </c>
      <c r="BG364" s="247">
        <f>IF(N364="zákl. přenesená",J364,0)</f>
        <v>0</v>
      </c>
      <c r="BH364" s="247">
        <f>IF(N364="sníž. přenesená",J364,0)</f>
        <v>0</v>
      </c>
      <c r="BI364" s="247">
        <f>IF(N364="nulová",J364,0)</f>
        <v>0</v>
      </c>
      <c r="BJ364" s="24" t="s">
        <v>81</v>
      </c>
      <c r="BK364" s="247">
        <f>ROUND(I364*H364,2)</f>
        <v>0</v>
      </c>
      <c r="BL364" s="24" t="s">
        <v>230</v>
      </c>
      <c r="BM364" s="24" t="s">
        <v>1351</v>
      </c>
    </row>
    <row r="365" s="1" customFormat="1" ht="25.5" customHeight="1">
      <c r="B365" s="46"/>
      <c r="C365" s="236" t="s">
        <v>1352</v>
      </c>
      <c r="D365" s="236" t="s">
        <v>202</v>
      </c>
      <c r="E365" s="237" t="s">
        <v>1353</v>
      </c>
      <c r="F365" s="238" t="s">
        <v>1354</v>
      </c>
      <c r="G365" s="239" t="s">
        <v>249</v>
      </c>
      <c r="H365" s="240">
        <v>3</v>
      </c>
      <c r="I365" s="241"/>
      <c r="J365" s="242">
        <f>ROUND(I365*H365,2)</f>
        <v>0</v>
      </c>
      <c r="K365" s="238" t="s">
        <v>1065</v>
      </c>
      <c r="L365" s="72"/>
      <c r="M365" s="243" t="s">
        <v>21</v>
      </c>
      <c r="N365" s="244" t="s">
        <v>45</v>
      </c>
      <c r="O365" s="47"/>
      <c r="P365" s="245">
        <f>O365*H365</f>
        <v>0</v>
      </c>
      <c r="Q365" s="245">
        <v>0</v>
      </c>
      <c r="R365" s="245">
        <f>Q365*H365</f>
        <v>0</v>
      </c>
      <c r="S365" s="245">
        <v>0</v>
      </c>
      <c r="T365" s="246">
        <f>S365*H365</f>
        <v>0</v>
      </c>
      <c r="AR365" s="24" t="s">
        <v>230</v>
      </c>
      <c r="AT365" s="24" t="s">
        <v>202</v>
      </c>
      <c r="AU365" s="24" t="s">
        <v>83</v>
      </c>
      <c r="AY365" s="24" t="s">
        <v>200</v>
      </c>
      <c r="BE365" s="247">
        <f>IF(N365="základní",J365,0)</f>
        <v>0</v>
      </c>
      <c r="BF365" s="247">
        <f>IF(N365="snížená",J365,0)</f>
        <v>0</v>
      </c>
      <c r="BG365" s="247">
        <f>IF(N365="zákl. přenesená",J365,0)</f>
        <v>0</v>
      </c>
      <c r="BH365" s="247">
        <f>IF(N365="sníž. přenesená",J365,0)</f>
        <v>0</v>
      </c>
      <c r="BI365" s="247">
        <f>IF(N365="nulová",J365,0)</f>
        <v>0</v>
      </c>
      <c r="BJ365" s="24" t="s">
        <v>81</v>
      </c>
      <c r="BK365" s="247">
        <f>ROUND(I365*H365,2)</f>
        <v>0</v>
      </c>
      <c r="BL365" s="24" t="s">
        <v>230</v>
      </c>
      <c r="BM365" s="24" t="s">
        <v>1355</v>
      </c>
    </row>
    <row r="366" s="1" customFormat="1" ht="16.5" customHeight="1">
      <c r="B366" s="46"/>
      <c r="C366" s="236" t="s">
        <v>406</v>
      </c>
      <c r="D366" s="236" t="s">
        <v>202</v>
      </c>
      <c r="E366" s="237" t="s">
        <v>992</v>
      </c>
      <c r="F366" s="238" t="s">
        <v>993</v>
      </c>
      <c r="G366" s="239" t="s">
        <v>569</v>
      </c>
      <c r="H366" s="286"/>
      <c r="I366" s="241"/>
      <c r="J366" s="242">
        <f>ROUND(I366*H366,2)</f>
        <v>0</v>
      </c>
      <c r="K366" s="238" t="s">
        <v>1065</v>
      </c>
      <c r="L366" s="72"/>
      <c r="M366" s="243" t="s">
        <v>21</v>
      </c>
      <c r="N366" s="244" t="s">
        <v>45</v>
      </c>
      <c r="O366" s="47"/>
      <c r="P366" s="245">
        <f>O366*H366</f>
        <v>0</v>
      </c>
      <c r="Q366" s="245">
        <v>0</v>
      </c>
      <c r="R366" s="245">
        <f>Q366*H366</f>
        <v>0</v>
      </c>
      <c r="S366" s="245">
        <v>0</v>
      </c>
      <c r="T366" s="246">
        <f>S366*H366</f>
        <v>0</v>
      </c>
      <c r="AR366" s="24" t="s">
        <v>230</v>
      </c>
      <c r="AT366" s="24" t="s">
        <v>202</v>
      </c>
      <c r="AU366" s="24" t="s">
        <v>83</v>
      </c>
      <c r="AY366" s="24" t="s">
        <v>200</v>
      </c>
      <c r="BE366" s="247">
        <f>IF(N366="základní",J366,0)</f>
        <v>0</v>
      </c>
      <c r="BF366" s="247">
        <f>IF(N366="snížená",J366,0)</f>
        <v>0</v>
      </c>
      <c r="BG366" s="247">
        <f>IF(N366="zákl. přenesená",J366,0)</f>
        <v>0</v>
      </c>
      <c r="BH366" s="247">
        <f>IF(N366="sníž. přenesená",J366,0)</f>
        <v>0</v>
      </c>
      <c r="BI366" s="247">
        <f>IF(N366="nulová",J366,0)</f>
        <v>0</v>
      </c>
      <c r="BJ366" s="24" t="s">
        <v>81</v>
      </c>
      <c r="BK366" s="247">
        <f>ROUND(I366*H366,2)</f>
        <v>0</v>
      </c>
      <c r="BL366" s="24" t="s">
        <v>230</v>
      </c>
      <c r="BM366" s="24" t="s">
        <v>1356</v>
      </c>
    </row>
    <row r="367" s="11" customFormat="1" ht="29.88" customHeight="1">
      <c r="B367" s="220"/>
      <c r="C367" s="221"/>
      <c r="D367" s="222" t="s">
        <v>73</v>
      </c>
      <c r="E367" s="234" t="s">
        <v>1002</v>
      </c>
      <c r="F367" s="234" t="s">
        <v>1003</v>
      </c>
      <c r="G367" s="221"/>
      <c r="H367" s="221"/>
      <c r="I367" s="224"/>
      <c r="J367" s="235">
        <f>BK367</f>
        <v>0</v>
      </c>
      <c r="K367" s="221"/>
      <c r="L367" s="226"/>
      <c r="M367" s="227"/>
      <c r="N367" s="228"/>
      <c r="O367" s="228"/>
      <c r="P367" s="229">
        <f>SUM(P368:P375)</f>
        <v>0</v>
      </c>
      <c r="Q367" s="228"/>
      <c r="R367" s="229">
        <f>SUM(R368:R375)</f>
        <v>0</v>
      </c>
      <c r="S367" s="228"/>
      <c r="T367" s="230">
        <f>SUM(T368:T375)</f>
        <v>0</v>
      </c>
      <c r="AR367" s="231" t="s">
        <v>83</v>
      </c>
      <c r="AT367" s="232" t="s">
        <v>73</v>
      </c>
      <c r="AU367" s="232" t="s">
        <v>81</v>
      </c>
      <c r="AY367" s="231" t="s">
        <v>200</v>
      </c>
      <c r="BK367" s="233">
        <f>SUM(BK368:BK375)</f>
        <v>0</v>
      </c>
    </row>
    <row r="368" s="1" customFormat="1" ht="25.5" customHeight="1">
      <c r="B368" s="46"/>
      <c r="C368" s="236" t="s">
        <v>1357</v>
      </c>
      <c r="D368" s="236" t="s">
        <v>202</v>
      </c>
      <c r="E368" s="237" t="s">
        <v>1004</v>
      </c>
      <c r="F368" s="238" t="s">
        <v>1005</v>
      </c>
      <c r="G368" s="239" t="s">
        <v>322</v>
      </c>
      <c r="H368" s="240">
        <v>2</v>
      </c>
      <c r="I368" s="241"/>
      <c r="J368" s="242">
        <f>ROUND(I368*H368,2)</f>
        <v>0</v>
      </c>
      <c r="K368" s="238" t="s">
        <v>1065</v>
      </c>
      <c r="L368" s="72"/>
      <c r="M368" s="243" t="s">
        <v>21</v>
      </c>
      <c r="N368" s="244" t="s">
        <v>45</v>
      </c>
      <c r="O368" s="47"/>
      <c r="P368" s="245">
        <f>O368*H368</f>
        <v>0</v>
      </c>
      <c r="Q368" s="245">
        <v>0</v>
      </c>
      <c r="R368" s="245">
        <f>Q368*H368</f>
        <v>0</v>
      </c>
      <c r="S368" s="245">
        <v>0</v>
      </c>
      <c r="T368" s="246">
        <f>S368*H368</f>
        <v>0</v>
      </c>
      <c r="AR368" s="24" t="s">
        <v>230</v>
      </c>
      <c r="AT368" s="24" t="s">
        <v>202</v>
      </c>
      <c r="AU368" s="24" t="s">
        <v>83</v>
      </c>
      <c r="AY368" s="24" t="s">
        <v>200</v>
      </c>
      <c r="BE368" s="247">
        <f>IF(N368="základní",J368,0)</f>
        <v>0</v>
      </c>
      <c r="BF368" s="247">
        <f>IF(N368="snížená",J368,0)</f>
        <v>0</v>
      </c>
      <c r="BG368" s="247">
        <f>IF(N368="zákl. přenesená",J368,0)</f>
        <v>0</v>
      </c>
      <c r="BH368" s="247">
        <f>IF(N368="sníž. přenesená",J368,0)</f>
        <v>0</v>
      </c>
      <c r="BI368" s="247">
        <f>IF(N368="nulová",J368,0)</f>
        <v>0</v>
      </c>
      <c r="BJ368" s="24" t="s">
        <v>81</v>
      </c>
      <c r="BK368" s="247">
        <f>ROUND(I368*H368,2)</f>
        <v>0</v>
      </c>
      <c r="BL368" s="24" t="s">
        <v>230</v>
      </c>
      <c r="BM368" s="24" t="s">
        <v>1358</v>
      </c>
    </row>
    <row r="369" s="1" customFormat="1" ht="16.5" customHeight="1">
      <c r="B369" s="46"/>
      <c r="C369" s="271" t="s">
        <v>409</v>
      </c>
      <c r="D369" s="271" t="s">
        <v>260</v>
      </c>
      <c r="E369" s="272" t="s">
        <v>1006</v>
      </c>
      <c r="F369" s="273" t="s">
        <v>1359</v>
      </c>
      <c r="G369" s="274" t="s">
        <v>322</v>
      </c>
      <c r="H369" s="275">
        <v>2</v>
      </c>
      <c r="I369" s="276"/>
      <c r="J369" s="277">
        <f>ROUND(I369*H369,2)</f>
        <v>0</v>
      </c>
      <c r="K369" s="273" t="s">
        <v>1065</v>
      </c>
      <c r="L369" s="278"/>
      <c r="M369" s="279" t="s">
        <v>21</v>
      </c>
      <c r="N369" s="280" t="s">
        <v>45</v>
      </c>
      <c r="O369" s="47"/>
      <c r="P369" s="245">
        <f>O369*H369</f>
        <v>0</v>
      </c>
      <c r="Q369" s="245">
        <v>0</v>
      </c>
      <c r="R369" s="245">
        <f>Q369*H369</f>
        <v>0</v>
      </c>
      <c r="S369" s="245">
        <v>0</v>
      </c>
      <c r="T369" s="246">
        <f>S369*H369</f>
        <v>0</v>
      </c>
      <c r="AR369" s="24" t="s">
        <v>270</v>
      </c>
      <c r="AT369" s="24" t="s">
        <v>260</v>
      </c>
      <c r="AU369" s="24" t="s">
        <v>83</v>
      </c>
      <c r="AY369" s="24" t="s">
        <v>200</v>
      </c>
      <c r="BE369" s="247">
        <f>IF(N369="základní",J369,0)</f>
        <v>0</v>
      </c>
      <c r="BF369" s="247">
        <f>IF(N369="snížená",J369,0)</f>
        <v>0</v>
      </c>
      <c r="BG369" s="247">
        <f>IF(N369="zákl. přenesená",J369,0)</f>
        <v>0</v>
      </c>
      <c r="BH369" s="247">
        <f>IF(N369="sníž. přenesená",J369,0)</f>
        <v>0</v>
      </c>
      <c r="BI369" s="247">
        <f>IF(N369="nulová",J369,0)</f>
        <v>0</v>
      </c>
      <c r="BJ369" s="24" t="s">
        <v>81</v>
      </c>
      <c r="BK369" s="247">
        <f>ROUND(I369*H369,2)</f>
        <v>0</v>
      </c>
      <c r="BL369" s="24" t="s">
        <v>230</v>
      </c>
      <c r="BM369" s="24" t="s">
        <v>1360</v>
      </c>
    </row>
    <row r="370" s="1" customFormat="1" ht="16.5" customHeight="1">
      <c r="B370" s="46"/>
      <c r="C370" s="236" t="s">
        <v>1361</v>
      </c>
      <c r="D370" s="236" t="s">
        <v>202</v>
      </c>
      <c r="E370" s="237" t="s">
        <v>1008</v>
      </c>
      <c r="F370" s="238" t="s">
        <v>1009</v>
      </c>
      <c r="G370" s="239" t="s">
        <v>322</v>
      </c>
      <c r="H370" s="240">
        <v>2</v>
      </c>
      <c r="I370" s="241"/>
      <c r="J370" s="242">
        <f>ROUND(I370*H370,2)</f>
        <v>0</v>
      </c>
      <c r="K370" s="238" t="s">
        <v>1065</v>
      </c>
      <c r="L370" s="72"/>
      <c r="M370" s="243" t="s">
        <v>21</v>
      </c>
      <c r="N370" s="244" t="s">
        <v>45</v>
      </c>
      <c r="O370" s="47"/>
      <c r="P370" s="245">
        <f>O370*H370</f>
        <v>0</v>
      </c>
      <c r="Q370" s="245">
        <v>0</v>
      </c>
      <c r="R370" s="245">
        <f>Q370*H370</f>
        <v>0</v>
      </c>
      <c r="S370" s="245">
        <v>0</v>
      </c>
      <c r="T370" s="246">
        <f>S370*H370</f>
        <v>0</v>
      </c>
      <c r="AR370" s="24" t="s">
        <v>230</v>
      </c>
      <c r="AT370" s="24" t="s">
        <v>202</v>
      </c>
      <c r="AU370" s="24" t="s">
        <v>83</v>
      </c>
      <c r="AY370" s="24" t="s">
        <v>200</v>
      </c>
      <c r="BE370" s="247">
        <f>IF(N370="základní",J370,0)</f>
        <v>0</v>
      </c>
      <c r="BF370" s="247">
        <f>IF(N370="snížená",J370,0)</f>
        <v>0</v>
      </c>
      <c r="BG370" s="247">
        <f>IF(N370="zákl. přenesená",J370,0)</f>
        <v>0</v>
      </c>
      <c r="BH370" s="247">
        <f>IF(N370="sníž. přenesená",J370,0)</f>
        <v>0</v>
      </c>
      <c r="BI370" s="247">
        <f>IF(N370="nulová",J370,0)</f>
        <v>0</v>
      </c>
      <c r="BJ370" s="24" t="s">
        <v>81</v>
      </c>
      <c r="BK370" s="247">
        <f>ROUND(I370*H370,2)</f>
        <v>0</v>
      </c>
      <c r="BL370" s="24" t="s">
        <v>230</v>
      </c>
      <c r="BM370" s="24" t="s">
        <v>1362</v>
      </c>
    </row>
    <row r="371" s="1" customFormat="1" ht="16.5" customHeight="1">
      <c r="B371" s="46"/>
      <c r="C371" s="271" t="s">
        <v>415</v>
      </c>
      <c r="D371" s="271" t="s">
        <v>260</v>
      </c>
      <c r="E371" s="272" t="s">
        <v>1010</v>
      </c>
      <c r="F371" s="273" t="s">
        <v>1363</v>
      </c>
      <c r="G371" s="274" t="s">
        <v>322</v>
      </c>
      <c r="H371" s="275">
        <v>2</v>
      </c>
      <c r="I371" s="276"/>
      <c r="J371" s="277">
        <f>ROUND(I371*H371,2)</f>
        <v>0</v>
      </c>
      <c r="K371" s="273" t="s">
        <v>1065</v>
      </c>
      <c r="L371" s="278"/>
      <c r="M371" s="279" t="s">
        <v>21</v>
      </c>
      <c r="N371" s="280" t="s">
        <v>45</v>
      </c>
      <c r="O371" s="47"/>
      <c r="P371" s="245">
        <f>O371*H371</f>
        <v>0</v>
      </c>
      <c r="Q371" s="245">
        <v>0</v>
      </c>
      <c r="R371" s="245">
        <f>Q371*H371</f>
        <v>0</v>
      </c>
      <c r="S371" s="245">
        <v>0</v>
      </c>
      <c r="T371" s="246">
        <f>S371*H371</f>
        <v>0</v>
      </c>
      <c r="AR371" s="24" t="s">
        <v>270</v>
      </c>
      <c r="AT371" s="24" t="s">
        <v>260</v>
      </c>
      <c r="AU371" s="24" t="s">
        <v>83</v>
      </c>
      <c r="AY371" s="24" t="s">
        <v>200</v>
      </c>
      <c r="BE371" s="247">
        <f>IF(N371="základní",J371,0)</f>
        <v>0</v>
      </c>
      <c r="BF371" s="247">
        <f>IF(N371="snížená",J371,0)</f>
        <v>0</v>
      </c>
      <c r="BG371" s="247">
        <f>IF(N371="zákl. přenesená",J371,0)</f>
        <v>0</v>
      </c>
      <c r="BH371" s="247">
        <f>IF(N371="sníž. přenesená",J371,0)</f>
        <v>0</v>
      </c>
      <c r="BI371" s="247">
        <f>IF(N371="nulová",J371,0)</f>
        <v>0</v>
      </c>
      <c r="BJ371" s="24" t="s">
        <v>81</v>
      </c>
      <c r="BK371" s="247">
        <f>ROUND(I371*H371,2)</f>
        <v>0</v>
      </c>
      <c r="BL371" s="24" t="s">
        <v>230</v>
      </c>
      <c r="BM371" s="24" t="s">
        <v>1364</v>
      </c>
    </row>
    <row r="372" s="1" customFormat="1" ht="16.5" customHeight="1">
      <c r="B372" s="46"/>
      <c r="C372" s="271" t="s">
        <v>1365</v>
      </c>
      <c r="D372" s="271" t="s">
        <v>260</v>
      </c>
      <c r="E372" s="272" t="s">
        <v>1012</v>
      </c>
      <c r="F372" s="273" t="s">
        <v>1366</v>
      </c>
      <c r="G372" s="274" t="s">
        <v>322</v>
      </c>
      <c r="H372" s="275">
        <v>2</v>
      </c>
      <c r="I372" s="276"/>
      <c r="J372" s="277">
        <f>ROUND(I372*H372,2)</f>
        <v>0</v>
      </c>
      <c r="K372" s="273" t="s">
        <v>1065</v>
      </c>
      <c r="L372" s="278"/>
      <c r="M372" s="279" t="s">
        <v>21</v>
      </c>
      <c r="N372" s="280" t="s">
        <v>45</v>
      </c>
      <c r="O372" s="47"/>
      <c r="P372" s="245">
        <f>O372*H372</f>
        <v>0</v>
      </c>
      <c r="Q372" s="245">
        <v>0</v>
      </c>
      <c r="R372" s="245">
        <f>Q372*H372</f>
        <v>0</v>
      </c>
      <c r="S372" s="245">
        <v>0</v>
      </c>
      <c r="T372" s="246">
        <f>S372*H372</f>
        <v>0</v>
      </c>
      <c r="AR372" s="24" t="s">
        <v>270</v>
      </c>
      <c r="AT372" s="24" t="s">
        <v>260</v>
      </c>
      <c r="AU372" s="24" t="s">
        <v>83</v>
      </c>
      <c r="AY372" s="24" t="s">
        <v>200</v>
      </c>
      <c r="BE372" s="247">
        <f>IF(N372="základní",J372,0)</f>
        <v>0</v>
      </c>
      <c r="BF372" s="247">
        <f>IF(N372="snížená",J372,0)</f>
        <v>0</v>
      </c>
      <c r="BG372" s="247">
        <f>IF(N372="zákl. přenesená",J372,0)</f>
        <v>0</v>
      </c>
      <c r="BH372" s="247">
        <f>IF(N372="sníž. přenesená",J372,0)</f>
        <v>0</v>
      </c>
      <c r="BI372" s="247">
        <f>IF(N372="nulová",J372,0)</f>
        <v>0</v>
      </c>
      <c r="BJ372" s="24" t="s">
        <v>81</v>
      </c>
      <c r="BK372" s="247">
        <f>ROUND(I372*H372,2)</f>
        <v>0</v>
      </c>
      <c r="BL372" s="24" t="s">
        <v>230</v>
      </c>
      <c r="BM372" s="24" t="s">
        <v>1367</v>
      </c>
    </row>
    <row r="373" s="1" customFormat="1" ht="16.5" customHeight="1">
      <c r="B373" s="46"/>
      <c r="C373" s="236" t="s">
        <v>419</v>
      </c>
      <c r="D373" s="236" t="s">
        <v>202</v>
      </c>
      <c r="E373" s="237" t="s">
        <v>1014</v>
      </c>
      <c r="F373" s="238" t="s">
        <v>1015</v>
      </c>
      <c r="G373" s="239" t="s">
        <v>1016</v>
      </c>
      <c r="H373" s="240">
        <v>2</v>
      </c>
      <c r="I373" s="241"/>
      <c r="J373" s="242">
        <f>ROUND(I373*H373,2)</f>
        <v>0</v>
      </c>
      <c r="K373" s="238" t="s">
        <v>1065</v>
      </c>
      <c r="L373" s="72"/>
      <c r="M373" s="243" t="s">
        <v>21</v>
      </c>
      <c r="N373" s="244" t="s">
        <v>45</v>
      </c>
      <c r="O373" s="47"/>
      <c r="P373" s="245">
        <f>O373*H373</f>
        <v>0</v>
      </c>
      <c r="Q373" s="245">
        <v>0</v>
      </c>
      <c r="R373" s="245">
        <f>Q373*H373</f>
        <v>0</v>
      </c>
      <c r="S373" s="245">
        <v>0</v>
      </c>
      <c r="T373" s="246">
        <f>S373*H373</f>
        <v>0</v>
      </c>
      <c r="AR373" s="24" t="s">
        <v>230</v>
      </c>
      <c r="AT373" s="24" t="s">
        <v>202</v>
      </c>
      <c r="AU373" s="24" t="s">
        <v>83</v>
      </c>
      <c r="AY373" s="24" t="s">
        <v>200</v>
      </c>
      <c r="BE373" s="247">
        <f>IF(N373="základní",J373,0)</f>
        <v>0</v>
      </c>
      <c r="BF373" s="247">
        <f>IF(N373="snížená",J373,0)</f>
        <v>0</v>
      </c>
      <c r="BG373" s="247">
        <f>IF(N373="zákl. přenesená",J373,0)</f>
        <v>0</v>
      </c>
      <c r="BH373" s="247">
        <f>IF(N373="sníž. přenesená",J373,0)</f>
        <v>0</v>
      </c>
      <c r="BI373" s="247">
        <f>IF(N373="nulová",J373,0)</f>
        <v>0</v>
      </c>
      <c r="BJ373" s="24" t="s">
        <v>81</v>
      </c>
      <c r="BK373" s="247">
        <f>ROUND(I373*H373,2)</f>
        <v>0</v>
      </c>
      <c r="BL373" s="24" t="s">
        <v>230</v>
      </c>
      <c r="BM373" s="24" t="s">
        <v>1368</v>
      </c>
    </row>
    <row r="374" s="1" customFormat="1" ht="16.5" customHeight="1">
      <c r="B374" s="46"/>
      <c r="C374" s="271" t="s">
        <v>1369</v>
      </c>
      <c r="D374" s="271" t="s">
        <v>260</v>
      </c>
      <c r="E374" s="272" t="s">
        <v>1017</v>
      </c>
      <c r="F374" s="273" t="s">
        <v>1370</v>
      </c>
      <c r="G374" s="274" t="s">
        <v>322</v>
      </c>
      <c r="H374" s="275">
        <v>2</v>
      </c>
      <c r="I374" s="276"/>
      <c r="J374" s="277">
        <f>ROUND(I374*H374,2)</f>
        <v>0</v>
      </c>
      <c r="K374" s="273" t="s">
        <v>1065</v>
      </c>
      <c r="L374" s="278"/>
      <c r="M374" s="279" t="s">
        <v>21</v>
      </c>
      <c r="N374" s="280" t="s">
        <v>45</v>
      </c>
      <c r="O374" s="47"/>
      <c r="P374" s="245">
        <f>O374*H374</f>
        <v>0</v>
      </c>
      <c r="Q374" s="245">
        <v>0</v>
      </c>
      <c r="R374" s="245">
        <f>Q374*H374</f>
        <v>0</v>
      </c>
      <c r="S374" s="245">
        <v>0</v>
      </c>
      <c r="T374" s="246">
        <f>S374*H374</f>
        <v>0</v>
      </c>
      <c r="AR374" s="24" t="s">
        <v>270</v>
      </c>
      <c r="AT374" s="24" t="s">
        <v>260</v>
      </c>
      <c r="AU374" s="24" t="s">
        <v>83</v>
      </c>
      <c r="AY374" s="24" t="s">
        <v>200</v>
      </c>
      <c r="BE374" s="247">
        <f>IF(N374="základní",J374,0)</f>
        <v>0</v>
      </c>
      <c r="BF374" s="247">
        <f>IF(N374="snížená",J374,0)</f>
        <v>0</v>
      </c>
      <c r="BG374" s="247">
        <f>IF(N374="zákl. přenesená",J374,0)</f>
        <v>0</v>
      </c>
      <c r="BH374" s="247">
        <f>IF(N374="sníž. přenesená",J374,0)</f>
        <v>0</v>
      </c>
      <c r="BI374" s="247">
        <f>IF(N374="nulová",J374,0)</f>
        <v>0</v>
      </c>
      <c r="BJ374" s="24" t="s">
        <v>81</v>
      </c>
      <c r="BK374" s="247">
        <f>ROUND(I374*H374,2)</f>
        <v>0</v>
      </c>
      <c r="BL374" s="24" t="s">
        <v>230</v>
      </c>
      <c r="BM374" s="24" t="s">
        <v>1371</v>
      </c>
    </row>
    <row r="375" s="1" customFormat="1" ht="16.5" customHeight="1">
      <c r="B375" s="46"/>
      <c r="C375" s="236" t="s">
        <v>423</v>
      </c>
      <c r="D375" s="236" t="s">
        <v>202</v>
      </c>
      <c r="E375" s="237" t="s">
        <v>1023</v>
      </c>
      <c r="F375" s="238" t="s">
        <v>1024</v>
      </c>
      <c r="G375" s="239" t="s">
        <v>569</v>
      </c>
      <c r="H375" s="286"/>
      <c r="I375" s="241"/>
      <c r="J375" s="242">
        <f>ROUND(I375*H375,2)</f>
        <v>0</v>
      </c>
      <c r="K375" s="238" t="s">
        <v>1065</v>
      </c>
      <c r="L375" s="72"/>
      <c r="M375" s="243" t="s">
        <v>21</v>
      </c>
      <c r="N375" s="244" t="s">
        <v>45</v>
      </c>
      <c r="O375" s="47"/>
      <c r="P375" s="245">
        <f>O375*H375</f>
        <v>0</v>
      </c>
      <c r="Q375" s="245">
        <v>0</v>
      </c>
      <c r="R375" s="245">
        <f>Q375*H375</f>
        <v>0</v>
      </c>
      <c r="S375" s="245">
        <v>0</v>
      </c>
      <c r="T375" s="246">
        <f>S375*H375</f>
        <v>0</v>
      </c>
      <c r="AR375" s="24" t="s">
        <v>230</v>
      </c>
      <c r="AT375" s="24" t="s">
        <v>202</v>
      </c>
      <c r="AU375" s="24" t="s">
        <v>83</v>
      </c>
      <c r="AY375" s="24" t="s">
        <v>200</v>
      </c>
      <c r="BE375" s="247">
        <f>IF(N375="základní",J375,0)</f>
        <v>0</v>
      </c>
      <c r="BF375" s="247">
        <f>IF(N375="snížená",J375,0)</f>
        <v>0</v>
      </c>
      <c r="BG375" s="247">
        <f>IF(N375="zákl. přenesená",J375,0)</f>
        <v>0</v>
      </c>
      <c r="BH375" s="247">
        <f>IF(N375="sníž. přenesená",J375,0)</f>
        <v>0</v>
      </c>
      <c r="BI375" s="247">
        <f>IF(N375="nulová",J375,0)</f>
        <v>0</v>
      </c>
      <c r="BJ375" s="24" t="s">
        <v>81</v>
      </c>
      <c r="BK375" s="247">
        <f>ROUND(I375*H375,2)</f>
        <v>0</v>
      </c>
      <c r="BL375" s="24" t="s">
        <v>230</v>
      </c>
      <c r="BM375" s="24" t="s">
        <v>1372</v>
      </c>
    </row>
    <row r="376" s="11" customFormat="1" ht="29.88" customHeight="1">
      <c r="B376" s="220"/>
      <c r="C376" s="221"/>
      <c r="D376" s="222" t="s">
        <v>73</v>
      </c>
      <c r="E376" s="234" t="s">
        <v>1373</v>
      </c>
      <c r="F376" s="234" t="s">
        <v>1374</v>
      </c>
      <c r="G376" s="221"/>
      <c r="H376" s="221"/>
      <c r="I376" s="224"/>
      <c r="J376" s="235">
        <f>BK376</f>
        <v>0</v>
      </c>
      <c r="K376" s="221"/>
      <c r="L376" s="226"/>
      <c r="M376" s="227"/>
      <c r="N376" s="228"/>
      <c r="O376" s="228"/>
      <c r="P376" s="229">
        <f>SUM(P377:P384)</f>
        <v>0</v>
      </c>
      <c r="Q376" s="228"/>
      <c r="R376" s="229">
        <f>SUM(R377:R384)</f>
        <v>0</v>
      </c>
      <c r="S376" s="228"/>
      <c r="T376" s="230">
        <f>SUM(T377:T384)</f>
        <v>0</v>
      </c>
      <c r="AR376" s="231" t="s">
        <v>83</v>
      </c>
      <c r="AT376" s="232" t="s">
        <v>73</v>
      </c>
      <c r="AU376" s="232" t="s">
        <v>81</v>
      </c>
      <c r="AY376" s="231" t="s">
        <v>200</v>
      </c>
      <c r="BK376" s="233">
        <f>SUM(BK377:BK384)</f>
        <v>0</v>
      </c>
    </row>
    <row r="377" s="1" customFormat="1" ht="25.5" customHeight="1">
      <c r="B377" s="46"/>
      <c r="C377" s="236" t="s">
        <v>1375</v>
      </c>
      <c r="D377" s="236" t="s">
        <v>202</v>
      </c>
      <c r="E377" s="237" t="s">
        <v>1376</v>
      </c>
      <c r="F377" s="238" t="s">
        <v>1377</v>
      </c>
      <c r="G377" s="239" t="s">
        <v>205</v>
      </c>
      <c r="H377" s="240">
        <v>7.7999999999999998</v>
      </c>
      <c r="I377" s="241"/>
      <c r="J377" s="242">
        <f>ROUND(I377*H377,2)</f>
        <v>0</v>
      </c>
      <c r="K377" s="238" t="s">
        <v>1065</v>
      </c>
      <c r="L377" s="72"/>
      <c r="M377" s="243" t="s">
        <v>21</v>
      </c>
      <c r="N377" s="244" t="s">
        <v>45</v>
      </c>
      <c r="O377" s="47"/>
      <c r="P377" s="245">
        <f>O377*H377</f>
        <v>0</v>
      </c>
      <c r="Q377" s="245">
        <v>0</v>
      </c>
      <c r="R377" s="245">
        <f>Q377*H377</f>
        <v>0</v>
      </c>
      <c r="S377" s="245">
        <v>0</v>
      </c>
      <c r="T377" s="246">
        <f>S377*H377</f>
        <v>0</v>
      </c>
      <c r="AR377" s="24" t="s">
        <v>230</v>
      </c>
      <c r="AT377" s="24" t="s">
        <v>202</v>
      </c>
      <c r="AU377" s="24" t="s">
        <v>83</v>
      </c>
      <c r="AY377" s="24" t="s">
        <v>200</v>
      </c>
      <c r="BE377" s="247">
        <f>IF(N377="základní",J377,0)</f>
        <v>0</v>
      </c>
      <c r="BF377" s="247">
        <f>IF(N377="snížená",J377,0)</f>
        <v>0</v>
      </c>
      <c r="BG377" s="247">
        <f>IF(N377="zákl. přenesená",J377,0)</f>
        <v>0</v>
      </c>
      <c r="BH377" s="247">
        <f>IF(N377="sníž. přenesená",J377,0)</f>
        <v>0</v>
      </c>
      <c r="BI377" s="247">
        <f>IF(N377="nulová",J377,0)</f>
        <v>0</v>
      </c>
      <c r="BJ377" s="24" t="s">
        <v>81</v>
      </c>
      <c r="BK377" s="247">
        <f>ROUND(I377*H377,2)</f>
        <v>0</v>
      </c>
      <c r="BL377" s="24" t="s">
        <v>230</v>
      </c>
      <c r="BM377" s="24" t="s">
        <v>1378</v>
      </c>
    </row>
    <row r="378" s="12" customFormat="1">
      <c r="B378" s="248"/>
      <c r="C378" s="249"/>
      <c r="D378" s="250" t="s">
        <v>235</v>
      </c>
      <c r="E378" s="251" t="s">
        <v>21</v>
      </c>
      <c r="F378" s="252" t="s">
        <v>1208</v>
      </c>
      <c r="G378" s="249"/>
      <c r="H378" s="253">
        <v>7.7999999999999998</v>
      </c>
      <c r="I378" s="254"/>
      <c r="J378" s="249"/>
      <c r="K378" s="249"/>
      <c r="L378" s="255"/>
      <c r="M378" s="256"/>
      <c r="N378" s="257"/>
      <c r="O378" s="257"/>
      <c r="P378" s="257"/>
      <c r="Q378" s="257"/>
      <c r="R378" s="257"/>
      <c r="S378" s="257"/>
      <c r="T378" s="258"/>
      <c r="AT378" s="259" t="s">
        <v>235</v>
      </c>
      <c r="AU378" s="259" t="s">
        <v>83</v>
      </c>
      <c r="AV378" s="12" t="s">
        <v>83</v>
      </c>
      <c r="AW378" s="12" t="s">
        <v>37</v>
      </c>
      <c r="AX378" s="12" t="s">
        <v>74</v>
      </c>
      <c r="AY378" s="259" t="s">
        <v>200</v>
      </c>
    </row>
    <row r="379" s="13" customFormat="1">
      <c r="B379" s="260"/>
      <c r="C379" s="261"/>
      <c r="D379" s="250" t="s">
        <v>235</v>
      </c>
      <c r="E379" s="262" t="s">
        <v>21</v>
      </c>
      <c r="F379" s="263" t="s">
        <v>255</v>
      </c>
      <c r="G379" s="261"/>
      <c r="H379" s="264">
        <v>7.7999999999999998</v>
      </c>
      <c r="I379" s="265"/>
      <c r="J379" s="261"/>
      <c r="K379" s="261"/>
      <c r="L379" s="266"/>
      <c r="M379" s="267"/>
      <c r="N379" s="268"/>
      <c r="O379" s="268"/>
      <c r="P379" s="268"/>
      <c r="Q379" s="268"/>
      <c r="R379" s="268"/>
      <c r="S379" s="268"/>
      <c r="T379" s="269"/>
      <c r="AT379" s="270" t="s">
        <v>235</v>
      </c>
      <c r="AU379" s="270" t="s">
        <v>83</v>
      </c>
      <c r="AV379" s="13" t="s">
        <v>207</v>
      </c>
      <c r="AW379" s="13" t="s">
        <v>37</v>
      </c>
      <c r="AX379" s="13" t="s">
        <v>81</v>
      </c>
      <c r="AY379" s="270" t="s">
        <v>200</v>
      </c>
    </row>
    <row r="380" s="1" customFormat="1" ht="16.5" customHeight="1">
      <c r="B380" s="46"/>
      <c r="C380" s="271" t="s">
        <v>427</v>
      </c>
      <c r="D380" s="271" t="s">
        <v>260</v>
      </c>
      <c r="E380" s="272" t="s">
        <v>1379</v>
      </c>
      <c r="F380" s="273" t="s">
        <v>1380</v>
      </c>
      <c r="G380" s="274" t="s">
        <v>205</v>
      </c>
      <c r="H380" s="275">
        <v>8.5800000000000001</v>
      </c>
      <c r="I380" s="276"/>
      <c r="J380" s="277">
        <f>ROUND(I380*H380,2)</f>
        <v>0</v>
      </c>
      <c r="K380" s="273" t="s">
        <v>1065</v>
      </c>
      <c r="L380" s="278"/>
      <c r="M380" s="279" t="s">
        <v>21</v>
      </c>
      <c r="N380" s="280" t="s">
        <v>45</v>
      </c>
      <c r="O380" s="47"/>
      <c r="P380" s="245">
        <f>O380*H380</f>
        <v>0</v>
      </c>
      <c r="Q380" s="245">
        <v>0</v>
      </c>
      <c r="R380" s="245">
        <f>Q380*H380</f>
        <v>0</v>
      </c>
      <c r="S380" s="245">
        <v>0</v>
      </c>
      <c r="T380" s="246">
        <f>S380*H380</f>
        <v>0</v>
      </c>
      <c r="AR380" s="24" t="s">
        <v>270</v>
      </c>
      <c r="AT380" s="24" t="s">
        <v>260</v>
      </c>
      <c r="AU380" s="24" t="s">
        <v>83</v>
      </c>
      <c r="AY380" s="24" t="s">
        <v>200</v>
      </c>
      <c r="BE380" s="247">
        <f>IF(N380="základní",J380,0)</f>
        <v>0</v>
      </c>
      <c r="BF380" s="247">
        <f>IF(N380="snížená",J380,0)</f>
        <v>0</v>
      </c>
      <c r="BG380" s="247">
        <f>IF(N380="zákl. přenesená",J380,0)</f>
        <v>0</v>
      </c>
      <c r="BH380" s="247">
        <f>IF(N380="sníž. přenesená",J380,0)</f>
        <v>0</v>
      </c>
      <c r="BI380" s="247">
        <f>IF(N380="nulová",J380,0)</f>
        <v>0</v>
      </c>
      <c r="BJ380" s="24" t="s">
        <v>81</v>
      </c>
      <c r="BK380" s="247">
        <f>ROUND(I380*H380,2)</f>
        <v>0</v>
      </c>
      <c r="BL380" s="24" t="s">
        <v>230</v>
      </c>
      <c r="BM380" s="24" t="s">
        <v>1381</v>
      </c>
    </row>
    <row r="381" s="1" customFormat="1" ht="16.5" customHeight="1">
      <c r="B381" s="46"/>
      <c r="C381" s="236" t="s">
        <v>1382</v>
      </c>
      <c r="D381" s="236" t="s">
        <v>202</v>
      </c>
      <c r="E381" s="237" t="s">
        <v>1383</v>
      </c>
      <c r="F381" s="238" t="s">
        <v>1384</v>
      </c>
      <c r="G381" s="239" t="s">
        <v>205</v>
      </c>
      <c r="H381" s="240">
        <v>7.7999999999999998</v>
      </c>
      <c r="I381" s="241"/>
      <c r="J381" s="242">
        <f>ROUND(I381*H381,2)</f>
        <v>0</v>
      </c>
      <c r="K381" s="238" t="s">
        <v>1065</v>
      </c>
      <c r="L381" s="72"/>
      <c r="M381" s="243" t="s">
        <v>21</v>
      </c>
      <c r="N381" s="244" t="s">
        <v>45</v>
      </c>
      <c r="O381" s="47"/>
      <c r="P381" s="245">
        <f>O381*H381</f>
        <v>0</v>
      </c>
      <c r="Q381" s="245">
        <v>0</v>
      </c>
      <c r="R381" s="245">
        <f>Q381*H381</f>
        <v>0</v>
      </c>
      <c r="S381" s="245">
        <v>0</v>
      </c>
      <c r="T381" s="246">
        <f>S381*H381</f>
        <v>0</v>
      </c>
      <c r="AR381" s="24" t="s">
        <v>230</v>
      </c>
      <c r="AT381" s="24" t="s">
        <v>202</v>
      </c>
      <c r="AU381" s="24" t="s">
        <v>83</v>
      </c>
      <c r="AY381" s="24" t="s">
        <v>200</v>
      </c>
      <c r="BE381" s="247">
        <f>IF(N381="základní",J381,0)</f>
        <v>0</v>
      </c>
      <c r="BF381" s="247">
        <f>IF(N381="snížená",J381,0)</f>
        <v>0</v>
      </c>
      <c r="BG381" s="247">
        <f>IF(N381="zákl. přenesená",J381,0)</f>
        <v>0</v>
      </c>
      <c r="BH381" s="247">
        <f>IF(N381="sníž. přenesená",J381,0)</f>
        <v>0</v>
      </c>
      <c r="BI381" s="247">
        <f>IF(N381="nulová",J381,0)</f>
        <v>0</v>
      </c>
      <c r="BJ381" s="24" t="s">
        <v>81</v>
      </c>
      <c r="BK381" s="247">
        <f>ROUND(I381*H381,2)</f>
        <v>0</v>
      </c>
      <c r="BL381" s="24" t="s">
        <v>230</v>
      </c>
      <c r="BM381" s="24" t="s">
        <v>1385</v>
      </c>
    </row>
    <row r="382" s="1" customFormat="1" ht="16.5" customHeight="1">
      <c r="B382" s="46"/>
      <c r="C382" s="236" t="s">
        <v>429</v>
      </c>
      <c r="D382" s="236" t="s">
        <v>202</v>
      </c>
      <c r="E382" s="237" t="s">
        <v>1386</v>
      </c>
      <c r="F382" s="238" t="s">
        <v>1387</v>
      </c>
      <c r="G382" s="239" t="s">
        <v>205</v>
      </c>
      <c r="H382" s="240">
        <v>7.7999999999999998</v>
      </c>
      <c r="I382" s="241"/>
      <c r="J382" s="242">
        <f>ROUND(I382*H382,2)</f>
        <v>0</v>
      </c>
      <c r="K382" s="238" t="s">
        <v>1065</v>
      </c>
      <c r="L382" s="72"/>
      <c r="M382" s="243" t="s">
        <v>21</v>
      </c>
      <c r="N382" s="244" t="s">
        <v>45</v>
      </c>
      <c r="O382" s="47"/>
      <c r="P382" s="245">
        <f>O382*H382</f>
        <v>0</v>
      </c>
      <c r="Q382" s="245">
        <v>0</v>
      </c>
      <c r="R382" s="245">
        <f>Q382*H382</f>
        <v>0</v>
      </c>
      <c r="S382" s="245">
        <v>0</v>
      </c>
      <c r="T382" s="246">
        <f>S382*H382</f>
        <v>0</v>
      </c>
      <c r="AR382" s="24" t="s">
        <v>230</v>
      </c>
      <c r="AT382" s="24" t="s">
        <v>202</v>
      </c>
      <c r="AU382" s="24" t="s">
        <v>83</v>
      </c>
      <c r="AY382" s="24" t="s">
        <v>200</v>
      </c>
      <c r="BE382" s="247">
        <f>IF(N382="základní",J382,0)</f>
        <v>0</v>
      </c>
      <c r="BF382" s="247">
        <f>IF(N382="snížená",J382,0)</f>
        <v>0</v>
      </c>
      <c r="BG382" s="247">
        <f>IF(N382="zákl. přenesená",J382,0)</f>
        <v>0</v>
      </c>
      <c r="BH382" s="247">
        <f>IF(N382="sníž. přenesená",J382,0)</f>
        <v>0</v>
      </c>
      <c r="BI382" s="247">
        <f>IF(N382="nulová",J382,0)</f>
        <v>0</v>
      </c>
      <c r="BJ382" s="24" t="s">
        <v>81</v>
      </c>
      <c r="BK382" s="247">
        <f>ROUND(I382*H382,2)</f>
        <v>0</v>
      </c>
      <c r="BL382" s="24" t="s">
        <v>230</v>
      </c>
      <c r="BM382" s="24" t="s">
        <v>1388</v>
      </c>
    </row>
    <row r="383" s="1" customFormat="1" ht="16.5" customHeight="1">
      <c r="B383" s="46"/>
      <c r="C383" s="236" t="s">
        <v>1389</v>
      </c>
      <c r="D383" s="236" t="s">
        <v>202</v>
      </c>
      <c r="E383" s="237" t="s">
        <v>1390</v>
      </c>
      <c r="F383" s="238" t="s">
        <v>1391</v>
      </c>
      <c r="G383" s="239" t="s">
        <v>205</v>
      </c>
      <c r="H383" s="240">
        <v>7.7999999999999998</v>
      </c>
      <c r="I383" s="241"/>
      <c r="J383" s="242">
        <f>ROUND(I383*H383,2)</f>
        <v>0</v>
      </c>
      <c r="K383" s="238" t="s">
        <v>1065</v>
      </c>
      <c r="L383" s="72"/>
      <c r="M383" s="243" t="s">
        <v>21</v>
      </c>
      <c r="N383" s="244" t="s">
        <v>45</v>
      </c>
      <c r="O383" s="47"/>
      <c r="P383" s="245">
        <f>O383*H383</f>
        <v>0</v>
      </c>
      <c r="Q383" s="245">
        <v>0</v>
      </c>
      <c r="R383" s="245">
        <f>Q383*H383</f>
        <v>0</v>
      </c>
      <c r="S383" s="245">
        <v>0</v>
      </c>
      <c r="T383" s="246">
        <f>S383*H383</f>
        <v>0</v>
      </c>
      <c r="AR383" s="24" t="s">
        <v>230</v>
      </c>
      <c r="AT383" s="24" t="s">
        <v>202</v>
      </c>
      <c r="AU383" s="24" t="s">
        <v>83</v>
      </c>
      <c r="AY383" s="24" t="s">
        <v>200</v>
      </c>
      <c r="BE383" s="247">
        <f>IF(N383="základní",J383,0)</f>
        <v>0</v>
      </c>
      <c r="BF383" s="247">
        <f>IF(N383="snížená",J383,0)</f>
        <v>0</v>
      </c>
      <c r="BG383" s="247">
        <f>IF(N383="zákl. přenesená",J383,0)</f>
        <v>0</v>
      </c>
      <c r="BH383" s="247">
        <f>IF(N383="sníž. přenesená",J383,0)</f>
        <v>0</v>
      </c>
      <c r="BI383" s="247">
        <f>IF(N383="nulová",J383,0)</f>
        <v>0</v>
      </c>
      <c r="BJ383" s="24" t="s">
        <v>81</v>
      </c>
      <c r="BK383" s="247">
        <f>ROUND(I383*H383,2)</f>
        <v>0</v>
      </c>
      <c r="BL383" s="24" t="s">
        <v>230</v>
      </c>
      <c r="BM383" s="24" t="s">
        <v>1392</v>
      </c>
    </row>
    <row r="384" s="1" customFormat="1" ht="16.5" customHeight="1">
      <c r="B384" s="46"/>
      <c r="C384" s="236" t="s">
        <v>430</v>
      </c>
      <c r="D384" s="236" t="s">
        <v>202</v>
      </c>
      <c r="E384" s="237" t="s">
        <v>1393</v>
      </c>
      <c r="F384" s="238" t="s">
        <v>1394</v>
      </c>
      <c r="G384" s="239" t="s">
        <v>569</v>
      </c>
      <c r="H384" s="286"/>
      <c r="I384" s="241"/>
      <c r="J384" s="242">
        <f>ROUND(I384*H384,2)</f>
        <v>0</v>
      </c>
      <c r="K384" s="238" t="s">
        <v>1065</v>
      </c>
      <c r="L384" s="72"/>
      <c r="M384" s="243" t="s">
        <v>21</v>
      </c>
      <c r="N384" s="244" t="s">
        <v>45</v>
      </c>
      <c r="O384" s="47"/>
      <c r="P384" s="245">
        <f>O384*H384</f>
        <v>0</v>
      </c>
      <c r="Q384" s="245">
        <v>0</v>
      </c>
      <c r="R384" s="245">
        <f>Q384*H384</f>
        <v>0</v>
      </c>
      <c r="S384" s="245">
        <v>0</v>
      </c>
      <c r="T384" s="246">
        <f>S384*H384</f>
        <v>0</v>
      </c>
      <c r="AR384" s="24" t="s">
        <v>230</v>
      </c>
      <c r="AT384" s="24" t="s">
        <v>202</v>
      </c>
      <c r="AU384" s="24" t="s">
        <v>83</v>
      </c>
      <c r="AY384" s="24" t="s">
        <v>200</v>
      </c>
      <c r="BE384" s="247">
        <f>IF(N384="základní",J384,0)</f>
        <v>0</v>
      </c>
      <c r="BF384" s="247">
        <f>IF(N384="snížená",J384,0)</f>
        <v>0</v>
      </c>
      <c r="BG384" s="247">
        <f>IF(N384="zákl. přenesená",J384,0)</f>
        <v>0</v>
      </c>
      <c r="BH384" s="247">
        <f>IF(N384="sníž. přenesená",J384,0)</f>
        <v>0</v>
      </c>
      <c r="BI384" s="247">
        <f>IF(N384="nulová",J384,0)</f>
        <v>0</v>
      </c>
      <c r="BJ384" s="24" t="s">
        <v>81</v>
      </c>
      <c r="BK384" s="247">
        <f>ROUND(I384*H384,2)</f>
        <v>0</v>
      </c>
      <c r="BL384" s="24" t="s">
        <v>230</v>
      </c>
      <c r="BM384" s="24" t="s">
        <v>1395</v>
      </c>
    </row>
    <row r="385" s="11" customFormat="1" ht="29.88" customHeight="1">
      <c r="B385" s="220"/>
      <c r="C385" s="221"/>
      <c r="D385" s="222" t="s">
        <v>73</v>
      </c>
      <c r="E385" s="234" t="s">
        <v>1396</v>
      </c>
      <c r="F385" s="234" t="s">
        <v>1397</v>
      </c>
      <c r="G385" s="221"/>
      <c r="H385" s="221"/>
      <c r="I385" s="224"/>
      <c r="J385" s="235">
        <f>BK385</f>
        <v>0</v>
      </c>
      <c r="K385" s="221"/>
      <c r="L385" s="226"/>
      <c r="M385" s="227"/>
      <c r="N385" s="228"/>
      <c r="O385" s="228"/>
      <c r="P385" s="229">
        <f>SUM(P386:P394)</f>
        <v>0</v>
      </c>
      <c r="Q385" s="228"/>
      <c r="R385" s="229">
        <f>SUM(R386:R394)</f>
        <v>0</v>
      </c>
      <c r="S385" s="228"/>
      <c r="T385" s="230">
        <f>SUM(T386:T394)</f>
        <v>0</v>
      </c>
      <c r="AR385" s="231" t="s">
        <v>83</v>
      </c>
      <c r="AT385" s="232" t="s">
        <v>73</v>
      </c>
      <c r="AU385" s="232" t="s">
        <v>81</v>
      </c>
      <c r="AY385" s="231" t="s">
        <v>200</v>
      </c>
      <c r="BK385" s="233">
        <f>SUM(BK386:BK394)</f>
        <v>0</v>
      </c>
    </row>
    <row r="386" s="1" customFormat="1" ht="25.5" customHeight="1">
      <c r="B386" s="46"/>
      <c r="C386" s="236" t="s">
        <v>1398</v>
      </c>
      <c r="D386" s="236" t="s">
        <v>202</v>
      </c>
      <c r="E386" s="237" t="s">
        <v>1399</v>
      </c>
      <c r="F386" s="238" t="s">
        <v>1400</v>
      </c>
      <c r="G386" s="239" t="s">
        <v>205</v>
      </c>
      <c r="H386" s="240">
        <v>27.5</v>
      </c>
      <c r="I386" s="241"/>
      <c r="J386" s="242">
        <f>ROUND(I386*H386,2)</f>
        <v>0</v>
      </c>
      <c r="K386" s="238" t="s">
        <v>1065</v>
      </c>
      <c r="L386" s="72"/>
      <c r="M386" s="243" t="s">
        <v>21</v>
      </c>
      <c r="N386" s="244" t="s">
        <v>45</v>
      </c>
      <c r="O386" s="47"/>
      <c r="P386" s="245">
        <f>O386*H386</f>
        <v>0</v>
      </c>
      <c r="Q386" s="245">
        <v>0</v>
      </c>
      <c r="R386" s="245">
        <f>Q386*H386</f>
        <v>0</v>
      </c>
      <c r="S386" s="245">
        <v>0</v>
      </c>
      <c r="T386" s="246">
        <f>S386*H386</f>
        <v>0</v>
      </c>
      <c r="AR386" s="24" t="s">
        <v>230</v>
      </c>
      <c r="AT386" s="24" t="s">
        <v>202</v>
      </c>
      <c r="AU386" s="24" t="s">
        <v>83</v>
      </c>
      <c r="AY386" s="24" t="s">
        <v>200</v>
      </c>
      <c r="BE386" s="247">
        <f>IF(N386="základní",J386,0)</f>
        <v>0</v>
      </c>
      <c r="BF386" s="247">
        <f>IF(N386="snížená",J386,0)</f>
        <v>0</v>
      </c>
      <c r="BG386" s="247">
        <f>IF(N386="zákl. přenesená",J386,0)</f>
        <v>0</v>
      </c>
      <c r="BH386" s="247">
        <f>IF(N386="sníž. přenesená",J386,0)</f>
        <v>0</v>
      </c>
      <c r="BI386" s="247">
        <f>IF(N386="nulová",J386,0)</f>
        <v>0</v>
      </c>
      <c r="BJ386" s="24" t="s">
        <v>81</v>
      </c>
      <c r="BK386" s="247">
        <f>ROUND(I386*H386,2)</f>
        <v>0</v>
      </c>
      <c r="BL386" s="24" t="s">
        <v>230</v>
      </c>
      <c r="BM386" s="24" t="s">
        <v>1401</v>
      </c>
    </row>
    <row r="387" s="12" customFormat="1">
      <c r="B387" s="248"/>
      <c r="C387" s="249"/>
      <c r="D387" s="250" t="s">
        <v>235</v>
      </c>
      <c r="E387" s="251" t="s">
        <v>21</v>
      </c>
      <c r="F387" s="252" t="s">
        <v>1402</v>
      </c>
      <c r="G387" s="249"/>
      <c r="H387" s="253">
        <v>31.600000000000001</v>
      </c>
      <c r="I387" s="254"/>
      <c r="J387" s="249"/>
      <c r="K387" s="249"/>
      <c r="L387" s="255"/>
      <c r="M387" s="256"/>
      <c r="N387" s="257"/>
      <c r="O387" s="257"/>
      <c r="P387" s="257"/>
      <c r="Q387" s="257"/>
      <c r="R387" s="257"/>
      <c r="S387" s="257"/>
      <c r="T387" s="258"/>
      <c r="AT387" s="259" t="s">
        <v>235</v>
      </c>
      <c r="AU387" s="259" t="s">
        <v>83</v>
      </c>
      <c r="AV387" s="12" t="s">
        <v>83</v>
      </c>
      <c r="AW387" s="12" t="s">
        <v>37</v>
      </c>
      <c r="AX387" s="12" t="s">
        <v>74</v>
      </c>
      <c r="AY387" s="259" t="s">
        <v>200</v>
      </c>
    </row>
    <row r="388" s="12" customFormat="1">
      <c r="B388" s="248"/>
      <c r="C388" s="249"/>
      <c r="D388" s="250" t="s">
        <v>235</v>
      </c>
      <c r="E388" s="251" t="s">
        <v>21</v>
      </c>
      <c r="F388" s="252" t="s">
        <v>1403</v>
      </c>
      <c r="G388" s="249"/>
      <c r="H388" s="253">
        <v>-3.2000000000000002</v>
      </c>
      <c r="I388" s="254"/>
      <c r="J388" s="249"/>
      <c r="K388" s="249"/>
      <c r="L388" s="255"/>
      <c r="M388" s="256"/>
      <c r="N388" s="257"/>
      <c r="O388" s="257"/>
      <c r="P388" s="257"/>
      <c r="Q388" s="257"/>
      <c r="R388" s="257"/>
      <c r="S388" s="257"/>
      <c r="T388" s="258"/>
      <c r="AT388" s="259" t="s">
        <v>235</v>
      </c>
      <c r="AU388" s="259" t="s">
        <v>83</v>
      </c>
      <c r="AV388" s="12" t="s">
        <v>83</v>
      </c>
      <c r="AW388" s="12" t="s">
        <v>37</v>
      </c>
      <c r="AX388" s="12" t="s">
        <v>74</v>
      </c>
      <c r="AY388" s="259" t="s">
        <v>200</v>
      </c>
    </row>
    <row r="389" s="12" customFormat="1">
      <c r="B389" s="248"/>
      <c r="C389" s="249"/>
      <c r="D389" s="250" t="s">
        <v>235</v>
      </c>
      <c r="E389" s="251" t="s">
        <v>21</v>
      </c>
      <c r="F389" s="252" t="s">
        <v>1126</v>
      </c>
      <c r="G389" s="249"/>
      <c r="H389" s="253">
        <v>-0.90000000000000002</v>
      </c>
      <c r="I389" s="254"/>
      <c r="J389" s="249"/>
      <c r="K389" s="249"/>
      <c r="L389" s="255"/>
      <c r="M389" s="256"/>
      <c r="N389" s="257"/>
      <c r="O389" s="257"/>
      <c r="P389" s="257"/>
      <c r="Q389" s="257"/>
      <c r="R389" s="257"/>
      <c r="S389" s="257"/>
      <c r="T389" s="258"/>
      <c r="AT389" s="259" t="s">
        <v>235</v>
      </c>
      <c r="AU389" s="259" t="s">
        <v>83</v>
      </c>
      <c r="AV389" s="12" t="s">
        <v>83</v>
      </c>
      <c r="AW389" s="12" t="s">
        <v>37</v>
      </c>
      <c r="AX389" s="12" t="s">
        <v>74</v>
      </c>
      <c r="AY389" s="259" t="s">
        <v>200</v>
      </c>
    </row>
    <row r="390" s="13" customFormat="1">
      <c r="B390" s="260"/>
      <c r="C390" s="261"/>
      <c r="D390" s="250" t="s">
        <v>235</v>
      </c>
      <c r="E390" s="262" t="s">
        <v>21</v>
      </c>
      <c r="F390" s="263" t="s">
        <v>255</v>
      </c>
      <c r="G390" s="261"/>
      <c r="H390" s="264">
        <v>27.5</v>
      </c>
      <c r="I390" s="265"/>
      <c r="J390" s="261"/>
      <c r="K390" s="261"/>
      <c r="L390" s="266"/>
      <c r="M390" s="267"/>
      <c r="N390" s="268"/>
      <c r="O390" s="268"/>
      <c r="P390" s="268"/>
      <c r="Q390" s="268"/>
      <c r="R390" s="268"/>
      <c r="S390" s="268"/>
      <c r="T390" s="269"/>
      <c r="AT390" s="270" t="s">
        <v>235</v>
      </c>
      <c r="AU390" s="270" t="s">
        <v>83</v>
      </c>
      <c r="AV390" s="13" t="s">
        <v>207</v>
      </c>
      <c r="AW390" s="13" t="s">
        <v>37</v>
      </c>
      <c r="AX390" s="13" t="s">
        <v>81</v>
      </c>
      <c r="AY390" s="270" t="s">
        <v>200</v>
      </c>
    </row>
    <row r="391" s="1" customFormat="1" ht="16.5" customHeight="1">
      <c r="B391" s="46"/>
      <c r="C391" s="271" t="s">
        <v>435</v>
      </c>
      <c r="D391" s="271" t="s">
        <v>260</v>
      </c>
      <c r="E391" s="272" t="s">
        <v>1404</v>
      </c>
      <c r="F391" s="273" t="s">
        <v>1405</v>
      </c>
      <c r="G391" s="274" t="s">
        <v>205</v>
      </c>
      <c r="H391" s="275">
        <v>30.25</v>
      </c>
      <c r="I391" s="276"/>
      <c r="J391" s="277">
        <f>ROUND(I391*H391,2)</f>
        <v>0</v>
      </c>
      <c r="K391" s="273" t="s">
        <v>1065</v>
      </c>
      <c r="L391" s="278"/>
      <c r="M391" s="279" t="s">
        <v>21</v>
      </c>
      <c r="N391" s="280" t="s">
        <v>45</v>
      </c>
      <c r="O391" s="47"/>
      <c r="P391" s="245">
        <f>O391*H391</f>
        <v>0</v>
      </c>
      <c r="Q391" s="245">
        <v>0</v>
      </c>
      <c r="R391" s="245">
        <f>Q391*H391</f>
        <v>0</v>
      </c>
      <c r="S391" s="245">
        <v>0</v>
      </c>
      <c r="T391" s="246">
        <f>S391*H391</f>
        <v>0</v>
      </c>
      <c r="AR391" s="24" t="s">
        <v>270</v>
      </c>
      <c r="AT391" s="24" t="s">
        <v>260</v>
      </c>
      <c r="AU391" s="24" t="s">
        <v>83</v>
      </c>
      <c r="AY391" s="24" t="s">
        <v>200</v>
      </c>
      <c r="BE391" s="247">
        <f>IF(N391="základní",J391,0)</f>
        <v>0</v>
      </c>
      <c r="BF391" s="247">
        <f>IF(N391="snížená",J391,0)</f>
        <v>0</v>
      </c>
      <c r="BG391" s="247">
        <f>IF(N391="zákl. přenesená",J391,0)</f>
        <v>0</v>
      </c>
      <c r="BH391" s="247">
        <f>IF(N391="sníž. přenesená",J391,0)</f>
        <v>0</v>
      </c>
      <c r="BI391" s="247">
        <f>IF(N391="nulová",J391,0)</f>
        <v>0</v>
      </c>
      <c r="BJ391" s="24" t="s">
        <v>81</v>
      </c>
      <c r="BK391" s="247">
        <f>ROUND(I391*H391,2)</f>
        <v>0</v>
      </c>
      <c r="BL391" s="24" t="s">
        <v>230</v>
      </c>
      <c r="BM391" s="24" t="s">
        <v>1406</v>
      </c>
    </row>
    <row r="392" s="1" customFormat="1" ht="25.5" customHeight="1">
      <c r="B392" s="46"/>
      <c r="C392" s="236" t="s">
        <v>1407</v>
      </c>
      <c r="D392" s="236" t="s">
        <v>202</v>
      </c>
      <c r="E392" s="237" t="s">
        <v>1408</v>
      </c>
      <c r="F392" s="238" t="s">
        <v>1409</v>
      </c>
      <c r="G392" s="239" t="s">
        <v>205</v>
      </c>
      <c r="H392" s="240">
        <v>27.5</v>
      </c>
      <c r="I392" s="241"/>
      <c r="J392" s="242">
        <f>ROUND(I392*H392,2)</f>
        <v>0</v>
      </c>
      <c r="K392" s="238" t="s">
        <v>1065</v>
      </c>
      <c r="L392" s="72"/>
      <c r="M392" s="243" t="s">
        <v>21</v>
      </c>
      <c r="N392" s="244" t="s">
        <v>45</v>
      </c>
      <c r="O392" s="47"/>
      <c r="P392" s="245">
        <f>O392*H392</f>
        <v>0</v>
      </c>
      <c r="Q392" s="245">
        <v>0</v>
      </c>
      <c r="R392" s="245">
        <f>Q392*H392</f>
        <v>0</v>
      </c>
      <c r="S392" s="245">
        <v>0</v>
      </c>
      <c r="T392" s="246">
        <f>S392*H392</f>
        <v>0</v>
      </c>
      <c r="AR392" s="24" t="s">
        <v>230</v>
      </c>
      <c r="AT392" s="24" t="s">
        <v>202</v>
      </c>
      <c r="AU392" s="24" t="s">
        <v>83</v>
      </c>
      <c r="AY392" s="24" t="s">
        <v>200</v>
      </c>
      <c r="BE392" s="247">
        <f>IF(N392="základní",J392,0)</f>
        <v>0</v>
      </c>
      <c r="BF392" s="247">
        <f>IF(N392="snížená",J392,0)</f>
        <v>0</v>
      </c>
      <c r="BG392" s="247">
        <f>IF(N392="zákl. přenesená",J392,0)</f>
        <v>0</v>
      </c>
      <c r="BH392" s="247">
        <f>IF(N392="sníž. přenesená",J392,0)</f>
        <v>0</v>
      </c>
      <c r="BI392" s="247">
        <f>IF(N392="nulová",J392,0)</f>
        <v>0</v>
      </c>
      <c r="BJ392" s="24" t="s">
        <v>81</v>
      </c>
      <c r="BK392" s="247">
        <f>ROUND(I392*H392,2)</f>
        <v>0</v>
      </c>
      <c r="BL392" s="24" t="s">
        <v>230</v>
      </c>
      <c r="BM392" s="24" t="s">
        <v>1410</v>
      </c>
    </row>
    <row r="393" s="1" customFormat="1" ht="25.5" customHeight="1">
      <c r="B393" s="46"/>
      <c r="C393" s="236" t="s">
        <v>439</v>
      </c>
      <c r="D393" s="236" t="s">
        <v>202</v>
      </c>
      <c r="E393" s="237" t="s">
        <v>1411</v>
      </c>
      <c r="F393" s="238" t="s">
        <v>1412</v>
      </c>
      <c r="G393" s="239" t="s">
        <v>205</v>
      </c>
      <c r="H393" s="240">
        <v>27.5</v>
      </c>
      <c r="I393" s="241"/>
      <c r="J393" s="242">
        <f>ROUND(I393*H393,2)</f>
        <v>0</v>
      </c>
      <c r="K393" s="238" t="s">
        <v>1065</v>
      </c>
      <c r="L393" s="72"/>
      <c r="M393" s="243" t="s">
        <v>21</v>
      </c>
      <c r="N393" s="244" t="s">
        <v>45</v>
      </c>
      <c r="O393" s="47"/>
      <c r="P393" s="245">
        <f>O393*H393</f>
        <v>0</v>
      </c>
      <c r="Q393" s="245">
        <v>0</v>
      </c>
      <c r="R393" s="245">
        <f>Q393*H393</f>
        <v>0</v>
      </c>
      <c r="S393" s="245">
        <v>0</v>
      </c>
      <c r="T393" s="246">
        <f>S393*H393</f>
        <v>0</v>
      </c>
      <c r="AR393" s="24" t="s">
        <v>230</v>
      </c>
      <c r="AT393" s="24" t="s">
        <v>202</v>
      </c>
      <c r="AU393" s="24" t="s">
        <v>83</v>
      </c>
      <c r="AY393" s="24" t="s">
        <v>200</v>
      </c>
      <c r="BE393" s="247">
        <f>IF(N393="základní",J393,0)</f>
        <v>0</v>
      </c>
      <c r="BF393" s="247">
        <f>IF(N393="snížená",J393,0)</f>
        <v>0</v>
      </c>
      <c r="BG393" s="247">
        <f>IF(N393="zákl. přenesená",J393,0)</f>
        <v>0</v>
      </c>
      <c r="BH393" s="247">
        <f>IF(N393="sníž. přenesená",J393,0)</f>
        <v>0</v>
      </c>
      <c r="BI393" s="247">
        <f>IF(N393="nulová",J393,0)</f>
        <v>0</v>
      </c>
      <c r="BJ393" s="24" t="s">
        <v>81</v>
      </c>
      <c r="BK393" s="247">
        <f>ROUND(I393*H393,2)</f>
        <v>0</v>
      </c>
      <c r="BL393" s="24" t="s">
        <v>230</v>
      </c>
      <c r="BM393" s="24" t="s">
        <v>1413</v>
      </c>
    </row>
    <row r="394" s="1" customFormat="1" ht="16.5" customHeight="1">
      <c r="B394" s="46"/>
      <c r="C394" s="236" t="s">
        <v>1414</v>
      </c>
      <c r="D394" s="236" t="s">
        <v>202</v>
      </c>
      <c r="E394" s="237" t="s">
        <v>1415</v>
      </c>
      <c r="F394" s="238" t="s">
        <v>1416</v>
      </c>
      <c r="G394" s="239" t="s">
        <v>569</v>
      </c>
      <c r="H394" s="286"/>
      <c r="I394" s="241"/>
      <c r="J394" s="242">
        <f>ROUND(I394*H394,2)</f>
        <v>0</v>
      </c>
      <c r="K394" s="238" t="s">
        <v>1065</v>
      </c>
      <c r="L394" s="72"/>
      <c r="M394" s="243" t="s">
        <v>21</v>
      </c>
      <c r="N394" s="244" t="s">
        <v>45</v>
      </c>
      <c r="O394" s="47"/>
      <c r="P394" s="245">
        <f>O394*H394</f>
        <v>0</v>
      </c>
      <c r="Q394" s="245">
        <v>0</v>
      </c>
      <c r="R394" s="245">
        <f>Q394*H394</f>
        <v>0</v>
      </c>
      <c r="S394" s="245">
        <v>0</v>
      </c>
      <c r="T394" s="246">
        <f>S394*H394</f>
        <v>0</v>
      </c>
      <c r="AR394" s="24" t="s">
        <v>230</v>
      </c>
      <c r="AT394" s="24" t="s">
        <v>202</v>
      </c>
      <c r="AU394" s="24" t="s">
        <v>83</v>
      </c>
      <c r="AY394" s="24" t="s">
        <v>200</v>
      </c>
      <c r="BE394" s="247">
        <f>IF(N394="základní",J394,0)</f>
        <v>0</v>
      </c>
      <c r="BF394" s="247">
        <f>IF(N394="snížená",J394,0)</f>
        <v>0</v>
      </c>
      <c r="BG394" s="247">
        <f>IF(N394="zákl. přenesená",J394,0)</f>
        <v>0</v>
      </c>
      <c r="BH394" s="247">
        <f>IF(N394="sníž. přenesená",J394,0)</f>
        <v>0</v>
      </c>
      <c r="BI394" s="247">
        <f>IF(N394="nulová",J394,0)</f>
        <v>0</v>
      </c>
      <c r="BJ394" s="24" t="s">
        <v>81</v>
      </c>
      <c r="BK394" s="247">
        <f>ROUND(I394*H394,2)</f>
        <v>0</v>
      </c>
      <c r="BL394" s="24" t="s">
        <v>230</v>
      </c>
      <c r="BM394" s="24" t="s">
        <v>1417</v>
      </c>
    </row>
    <row r="395" s="11" customFormat="1" ht="29.88" customHeight="1">
      <c r="B395" s="220"/>
      <c r="C395" s="221"/>
      <c r="D395" s="222" t="s">
        <v>73</v>
      </c>
      <c r="E395" s="234" t="s">
        <v>1025</v>
      </c>
      <c r="F395" s="234" t="s">
        <v>1026</v>
      </c>
      <c r="G395" s="221"/>
      <c r="H395" s="221"/>
      <c r="I395" s="224"/>
      <c r="J395" s="235">
        <f>BK395</f>
        <v>0</v>
      </c>
      <c r="K395" s="221"/>
      <c r="L395" s="226"/>
      <c r="M395" s="227"/>
      <c r="N395" s="228"/>
      <c r="O395" s="228"/>
      <c r="P395" s="229">
        <f>SUM(P396:P404)</f>
        <v>0</v>
      </c>
      <c r="Q395" s="228"/>
      <c r="R395" s="229">
        <f>SUM(R396:R404)</f>
        <v>0</v>
      </c>
      <c r="S395" s="228"/>
      <c r="T395" s="230">
        <f>SUM(T396:T404)</f>
        <v>0</v>
      </c>
      <c r="AR395" s="231" t="s">
        <v>83</v>
      </c>
      <c r="AT395" s="232" t="s">
        <v>73</v>
      </c>
      <c r="AU395" s="232" t="s">
        <v>81</v>
      </c>
      <c r="AY395" s="231" t="s">
        <v>200</v>
      </c>
      <c r="BK395" s="233">
        <f>SUM(BK396:BK404)</f>
        <v>0</v>
      </c>
    </row>
    <row r="396" s="1" customFormat="1" ht="25.5" customHeight="1">
      <c r="B396" s="46"/>
      <c r="C396" s="236" t="s">
        <v>440</v>
      </c>
      <c r="D396" s="236" t="s">
        <v>202</v>
      </c>
      <c r="E396" s="237" t="s">
        <v>1027</v>
      </c>
      <c r="F396" s="238" t="s">
        <v>1028</v>
      </c>
      <c r="G396" s="239" t="s">
        <v>205</v>
      </c>
      <c r="H396" s="240">
        <v>3.2599999999999998</v>
      </c>
      <c r="I396" s="241"/>
      <c r="J396" s="242">
        <f>ROUND(I396*H396,2)</f>
        <v>0</v>
      </c>
      <c r="K396" s="238" t="s">
        <v>1065</v>
      </c>
      <c r="L396" s="72"/>
      <c r="M396" s="243" t="s">
        <v>21</v>
      </c>
      <c r="N396" s="244" t="s">
        <v>45</v>
      </c>
      <c r="O396" s="47"/>
      <c r="P396" s="245">
        <f>O396*H396</f>
        <v>0</v>
      </c>
      <c r="Q396" s="245">
        <v>0</v>
      </c>
      <c r="R396" s="245">
        <f>Q396*H396</f>
        <v>0</v>
      </c>
      <c r="S396" s="245">
        <v>0</v>
      </c>
      <c r="T396" s="246">
        <f>S396*H396</f>
        <v>0</v>
      </c>
      <c r="AR396" s="24" t="s">
        <v>230</v>
      </c>
      <c r="AT396" s="24" t="s">
        <v>202</v>
      </c>
      <c r="AU396" s="24" t="s">
        <v>83</v>
      </c>
      <c r="AY396" s="24" t="s">
        <v>200</v>
      </c>
      <c r="BE396" s="247">
        <f>IF(N396="základní",J396,0)</f>
        <v>0</v>
      </c>
      <c r="BF396" s="247">
        <f>IF(N396="snížená",J396,0)</f>
        <v>0</v>
      </c>
      <c r="BG396" s="247">
        <f>IF(N396="zákl. přenesená",J396,0)</f>
        <v>0</v>
      </c>
      <c r="BH396" s="247">
        <f>IF(N396="sníž. přenesená",J396,0)</f>
        <v>0</v>
      </c>
      <c r="BI396" s="247">
        <f>IF(N396="nulová",J396,0)</f>
        <v>0</v>
      </c>
      <c r="BJ396" s="24" t="s">
        <v>81</v>
      </c>
      <c r="BK396" s="247">
        <f>ROUND(I396*H396,2)</f>
        <v>0</v>
      </c>
      <c r="BL396" s="24" t="s">
        <v>230</v>
      </c>
      <c r="BM396" s="24" t="s">
        <v>1418</v>
      </c>
    </row>
    <row r="397" s="12" customFormat="1">
      <c r="B397" s="248"/>
      <c r="C397" s="249"/>
      <c r="D397" s="250" t="s">
        <v>235</v>
      </c>
      <c r="E397" s="251" t="s">
        <v>21</v>
      </c>
      <c r="F397" s="252" t="s">
        <v>1419</v>
      </c>
      <c r="G397" s="249"/>
      <c r="H397" s="253">
        <v>2.2400000000000002</v>
      </c>
      <c r="I397" s="254"/>
      <c r="J397" s="249"/>
      <c r="K397" s="249"/>
      <c r="L397" s="255"/>
      <c r="M397" s="256"/>
      <c r="N397" s="257"/>
      <c r="O397" s="257"/>
      <c r="P397" s="257"/>
      <c r="Q397" s="257"/>
      <c r="R397" s="257"/>
      <c r="S397" s="257"/>
      <c r="T397" s="258"/>
      <c r="AT397" s="259" t="s">
        <v>235</v>
      </c>
      <c r="AU397" s="259" t="s">
        <v>83</v>
      </c>
      <c r="AV397" s="12" t="s">
        <v>83</v>
      </c>
      <c r="AW397" s="12" t="s">
        <v>37</v>
      </c>
      <c r="AX397" s="12" t="s">
        <v>74</v>
      </c>
      <c r="AY397" s="259" t="s">
        <v>200</v>
      </c>
    </row>
    <row r="398" s="12" customFormat="1">
      <c r="B398" s="248"/>
      <c r="C398" s="249"/>
      <c r="D398" s="250" t="s">
        <v>235</v>
      </c>
      <c r="E398" s="251" t="s">
        <v>21</v>
      </c>
      <c r="F398" s="252" t="s">
        <v>1420</v>
      </c>
      <c r="G398" s="249"/>
      <c r="H398" s="253">
        <v>1.74</v>
      </c>
      <c r="I398" s="254"/>
      <c r="J398" s="249"/>
      <c r="K398" s="249"/>
      <c r="L398" s="255"/>
      <c r="M398" s="256"/>
      <c r="N398" s="257"/>
      <c r="O398" s="257"/>
      <c r="P398" s="257"/>
      <c r="Q398" s="257"/>
      <c r="R398" s="257"/>
      <c r="S398" s="257"/>
      <c r="T398" s="258"/>
      <c r="AT398" s="259" t="s">
        <v>235</v>
      </c>
      <c r="AU398" s="259" t="s">
        <v>83</v>
      </c>
      <c r="AV398" s="12" t="s">
        <v>83</v>
      </c>
      <c r="AW398" s="12" t="s">
        <v>37</v>
      </c>
      <c r="AX398" s="12" t="s">
        <v>74</v>
      </c>
      <c r="AY398" s="259" t="s">
        <v>200</v>
      </c>
    </row>
    <row r="399" s="12" customFormat="1">
      <c r="B399" s="248"/>
      <c r="C399" s="249"/>
      <c r="D399" s="250" t="s">
        <v>235</v>
      </c>
      <c r="E399" s="251" t="s">
        <v>21</v>
      </c>
      <c r="F399" s="252" t="s">
        <v>1421</v>
      </c>
      <c r="G399" s="249"/>
      <c r="H399" s="253">
        <v>-0.71999999999999997</v>
      </c>
      <c r="I399" s="254"/>
      <c r="J399" s="249"/>
      <c r="K399" s="249"/>
      <c r="L399" s="255"/>
      <c r="M399" s="256"/>
      <c r="N399" s="257"/>
      <c r="O399" s="257"/>
      <c r="P399" s="257"/>
      <c r="Q399" s="257"/>
      <c r="R399" s="257"/>
      <c r="S399" s="257"/>
      <c r="T399" s="258"/>
      <c r="AT399" s="259" t="s">
        <v>235</v>
      </c>
      <c r="AU399" s="259" t="s">
        <v>83</v>
      </c>
      <c r="AV399" s="12" t="s">
        <v>83</v>
      </c>
      <c r="AW399" s="12" t="s">
        <v>37</v>
      </c>
      <c r="AX399" s="12" t="s">
        <v>74</v>
      </c>
      <c r="AY399" s="259" t="s">
        <v>200</v>
      </c>
    </row>
    <row r="400" s="13" customFormat="1">
      <c r="B400" s="260"/>
      <c r="C400" s="261"/>
      <c r="D400" s="250" t="s">
        <v>235</v>
      </c>
      <c r="E400" s="262" t="s">
        <v>21</v>
      </c>
      <c r="F400" s="263" t="s">
        <v>255</v>
      </c>
      <c r="G400" s="261"/>
      <c r="H400" s="264">
        <v>3.2599999999999998</v>
      </c>
      <c r="I400" s="265"/>
      <c r="J400" s="261"/>
      <c r="K400" s="261"/>
      <c r="L400" s="266"/>
      <c r="M400" s="267"/>
      <c r="N400" s="268"/>
      <c r="O400" s="268"/>
      <c r="P400" s="268"/>
      <c r="Q400" s="268"/>
      <c r="R400" s="268"/>
      <c r="S400" s="268"/>
      <c r="T400" s="269"/>
      <c r="AT400" s="270" t="s">
        <v>235</v>
      </c>
      <c r="AU400" s="270" t="s">
        <v>83</v>
      </c>
      <c r="AV400" s="13" t="s">
        <v>207</v>
      </c>
      <c r="AW400" s="13" t="s">
        <v>37</v>
      </c>
      <c r="AX400" s="13" t="s">
        <v>81</v>
      </c>
      <c r="AY400" s="270" t="s">
        <v>200</v>
      </c>
    </row>
    <row r="401" s="1" customFormat="1" ht="16.5" customHeight="1">
      <c r="B401" s="46"/>
      <c r="C401" s="271" t="s">
        <v>1422</v>
      </c>
      <c r="D401" s="271" t="s">
        <v>260</v>
      </c>
      <c r="E401" s="272" t="s">
        <v>1029</v>
      </c>
      <c r="F401" s="273" t="s">
        <v>1030</v>
      </c>
      <c r="G401" s="274" t="s">
        <v>205</v>
      </c>
      <c r="H401" s="275">
        <v>3.2599999999999998</v>
      </c>
      <c r="I401" s="276"/>
      <c r="J401" s="277">
        <f>ROUND(I401*H401,2)</f>
        <v>0</v>
      </c>
      <c r="K401" s="273" t="s">
        <v>1065</v>
      </c>
      <c r="L401" s="278"/>
      <c r="M401" s="279" t="s">
        <v>21</v>
      </c>
      <c r="N401" s="280" t="s">
        <v>45</v>
      </c>
      <c r="O401" s="47"/>
      <c r="P401" s="245">
        <f>O401*H401</f>
        <v>0</v>
      </c>
      <c r="Q401" s="245">
        <v>0</v>
      </c>
      <c r="R401" s="245">
        <f>Q401*H401</f>
        <v>0</v>
      </c>
      <c r="S401" s="245">
        <v>0</v>
      </c>
      <c r="T401" s="246">
        <f>S401*H401</f>
        <v>0</v>
      </c>
      <c r="AR401" s="24" t="s">
        <v>270</v>
      </c>
      <c r="AT401" s="24" t="s">
        <v>260</v>
      </c>
      <c r="AU401" s="24" t="s">
        <v>83</v>
      </c>
      <c r="AY401" s="24" t="s">
        <v>200</v>
      </c>
      <c r="BE401" s="247">
        <f>IF(N401="základní",J401,0)</f>
        <v>0</v>
      </c>
      <c r="BF401" s="247">
        <f>IF(N401="snížená",J401,0)</f>
        <v>0</v>
      </c>
      <c r="BG401" s="247">
        <f>IF(N401="zákl. přenesená",J401,0)</f>
        <v>0</v>
      </c>
      <c r="BH401" s="247">
        <f>IF(N401="sníž. přenesená",J401,0)</f>
        <v>0</v>
      </c>
      <c r="BI401" s="247">
        <f>IF(N401="nulová",J401,0)</f>
        <v>0</v>
      </c>
      <c r="BJ401" s="24" t="s">
        <v>81</v>
      </c>
      <c r="BK401" s="247">
        <f>ROUND(I401*H401,2)</f>
        <v>0</v>
      </c>
      <c r="BL401" s="24" t="s">
        <v>230</v>
      </c>
      <c r="BM401" s="24" t="s">
        <v>1423</v>
      </c>
    </row>
    <row r="402" s="12" customFormat="1">
      <c r="B402" s="248"/>
      <c r="C402" s="249"/>
      <c r="D402" s="250" t="s">
        <v>235</v>
      </c>
      <c r="E402" s="251" t="s">
        <v>21</v>
      </c>
      <c r="F402" s="252" t="s">
        <v>1424</v>
      </c>
      <c r="G402" s="249"/>
      <c r="H402" s="253">
        <v>3.2599999999999998</v>
      </c>
      <c r="I402" s="254"/>
      <c r="J402" s="249"/>
      <c r="K402" s="249"/>
      <c r="L402" s="255"/>
      <c r="M402" s="256"/>
      <c r="N402" s="257"/>
      <c r="O402" s="257"/>
      <c r="P402" s="257"/>
      <c r="Q402" s="257"/>
      <c r="R402" s="257"/>
      <c r="S402" s="257"/>
      <c r="T402" s="258"/>
      <c r="AT402" s="259" t="s">
        <v>235</v>
      </c>
      <c r="AU402" s="259" t="s">
        <v>83</v>
      </c>
      <c r="AV402" s="12" t="s">
        <v>83</v>
      </c>
      <c r="AW402" s="12" t="s">
        <v>37</v>
      </c>
      <c r="AX402" s="12" t="s">
        <v>74</v>
      </c>
      <c r="AY402" s="259" t="s">
        <v>200</v>
      </c>
    </row>
    <row r="403" s="13" customFormat="1">
      <c r="B403" s="260"/>
      <c r="C403" s="261"/>
      <c r="D403" s="250" t="s">
        <v>235</v>
      </c>
      <c r="E403" s="262" t="s">
        <v>21</v>
      </c>
      <c r="F403" s="263" t="s">
        <v>255</v>
      </c>
      <c r="G403" s="261"/>
      <c r="H403" s="264">
        <v>3.2599999999999998</v>
      </c>
      <c r="I403" s="265"/>
      <c r="J403" s="261"/>
      <c r="K403" s="261"/>
      <c r="L403" s="266"/>
      <c r="M403" s="267"/>
      <c r="N403" s="268"/>
      <c r="O403" s="268"/>
      <c r="P403" s="268"/>
      <c r="Q403" s="268"/>
      <c r="R403" s="268"/>
      <c r="S403" s="268"/>
      <c r="T403" s="269"/>
      <c r="AT403" s="270" t="s">
        <v>235</v>
      </c>
      <c r="AU403" s="270" t="s">
        <v>83</v>
      </c>
      <c r="AV403" s="13" t="s">
        <v>207</v>
      </c>
      <c r="AW403" s="13" t="s">
        <v>37</v>
      </c>
      <c r="AX403" s="13" t="s">
        <v>81</v>
      </c>
      <c r="AY403" s="270" t="s">
        <v>200</v>
      </c>
    </row>
    <row r="404" s="1" customFormat="1" ht="16.5" customHeight="1">
      <c r="B404" s="46"/>
      <c r="C404" s="236" t="s">
        <v>446</v>
      </c>
      <c r="D404" s="236" t="s">
        <v>202</v>
      </c>
      <c r="E404" s="237" t="s">
        <v>1031</v>
      </c>
      <c r="F404" s="238" t="s">
        <v>1032</v>
      </c>
      <c r="G404" s="239" t="s">
        <v>569</v>
      </c>
      <c r="H404" s="286"/>
      <c r="I404" s="241"/>
      <c r="J404" s="242">
        <f>ROUND(I404*H404,2)</f>
        <v>0</v>
      </c>
      <c r="K404" s="238" t="s">
        <v>1065</v>
      </c>
      <c r="L404" s="72"/>
      <c r="M404" s="243" t="s">
        <v>21</v>
      </c>
      <c r="N404" s="244" t="s">
        <v>45</v>
      </c>
      <c r="O404" s="47"/>
      <c r="P404" s="245">
        <f>O404*H404</f>
        <v>0</v>
      </c>
      <c r="Q404" s="245">
        <v>0</v>
      </c>
      <c r="R404" s="245">
        <f>Q404*H404</f>
        <v>0</v>
      </c>
      <c r="S404" s="245">
        <v>0</v>
      </c>
      <c r="T404" s="246">
        <f>S404*H404</f>
        <v>0</v>
      </c>
      <c r="AR404" s="24" t="s">
        <v>230</v>
      </c>
      <c r="AT404" s="24" t="s">
        <v>202</v>
      </c>
      <c r="AU404" s="24" t="s">
        <v>83</v>
      </c>
      <c r="AY404" s="24" t="s">
        <v>200</v>
      </c>
      <c r="BE404" s="247">
        <f>IF(N404="základní",J404,0)</f>
        <v>0</v>
      </c>
      <c r="BF404" s="247">
        <f>IF(N404="snížená",J404,0)</f>
        <v>0</v>
      </c>
      <c r="BG404" s="247">
        <f>IF(N404="zákl. přenesená",J404,0)</f>
        <v>0</v>
      </c>
      <c r="BH404" s="247">
        <f>IF(N404="sníž. přenesená",J404,0)</f>
        <v>0</v>
      </c>
      <c r="BI404" s="247">
        <f>IF(N404="nulová",J404,0)</f>
        <v>0</v>
      </c>
      <c r="BJ404" s="24" t="s">
        <v>81</v>
      </c>
      <c r="BK404" s="247">
        <f>ROUND(I404*H404,2)</f>
        <v>0</v>
      </c>
      <c r="BL404" s="24" t="s">
        <v>230</v>
      </c>
      <c r="BM404" s="24" t="s">
        <v>1425</v>
      </c>
    </row>
    <row r="405" s="11" customFormat="1" ht="29.88" customHeight="1">
      <c r="B405" s="220"/>
      <c r="C405" s="221"/>
      <c r="D405" s="222" t="s">
        <v>73</v>
      </c>
      <c r="E405" s="234" t="s">
        <v>1426</v>
      </c>
      <c r="F405" s="234" t="s">
        <v>1427</v>
      </c>
      <c r="G405" s="221"/>
      <c r="H405" s="221"/>
      <c r="I405" s="224"/>
      <c r="J405" s="235">
        <f>BK405</f>
        <v>0</v>
      </c>
      <c r="K405" s="221"/>
      <c r="L405" s="226"/>
      <c r="M405" s="227"/>
      <c r="N405" s="228"/>
      <c r="O405" s="228"/>
      <c r="P405" s="229">
        <f>SUM(P406:P412)</f>
        <v>0</v>
      </c>
      <c r="Q405" s="228"/>
      <c r="R405" s="229">
        <f>SUM(R406:R412)</f>
        <v>0</v>
      </c>
      <c r="S405" s="228"/>
      <c r="T405" s="230">
        <f>SUM(T406:T412)</f>
        <v>0</v>
      </c>
      <c r="AR405" s="231" t="s">
        <v>83</v>
      </c>
      <c r="AT405" s="232" t="s">
        <v>73</v>
      </c>
      <c r="AU405" s="232" t="s">
        <v>81</v>
      </c>
      <c r="AY405" s="231" t="s">
        <v>200</v>
      </c>
      <c r="BK405" s="233">
        <f>SUM(BK406:BK412)</f>
        <v>0</v>
      </c>
    </row>
    <row r="406" s="1" customFormat="1" ht="16.5" customHeight="1">
      <c r="B406" s="46"/>
      <c r="C406" s="236" t="s">
        <v>1428</v>
      </c>
      <c r="D406" s="236" t="s">
        <v>202</v>
      </c>
      <c r="E406" s="237" t="s">
        <v>1429</v>
      </c>
      <c r="F406" s="238" t="s">
        <v>1430</v>
      </c>
      <c r="G406" s="239" t="s">
        <v>205</v>
      </c>
      <c r="H406" s="240">
        <v>6.0999999999999996</v>
      </c>
      <c r="I406" s="241"/>
      <c r="J406" s="242">
        <f>ROUND(I406*H406,2)</f>
        <v>0</v>
      </c>
      <c r="K406" s="238" t="s">
        <v>1065</v>
      </c>
      <c r="L406" s="72"/>
      <c r="M406" s="243" t="s">
        <v>21</v>
      </c>
      <c r="N406" s="244" t="s">
        <v>45</v>
      </c>
      <c r="O406" s="47"/>
      <c r="P406" s="245">
        <f>O406*H406</f>
        <v>0</v>
      </c>
      <c r="Q406" s="245">
        <v>0</v>
      </c>
      <c r="R406" s="245">
        <f>Q406*H406</f>
        <v>0</v>
      </c>
      <c r="S406" s="245">
        <v>0</v>
      </c>
      <c r="T406" s="246">
        <f>S406*H406</f>
        <v>0</v>
      </c>
      <c r="AR406" s="24" t="s">
        <v>230</v>
      </c>
      <c r="AT406" s="24" t="s">
        <v>202</v>
      </c>
      <c r="AU406" s="24" t="s">
        <v>83</v>
      </c>
      <c r="AY406" s="24" t="s">
        <v>200</v>
      </c>
      <c r="BE406" s="247">
        <f>IF(N406="základní",J406,0)</f>
        <v>0</v>
      </c>
      <c r="BF406" s="247">
        <f>IF(N406="snížená",J406,0)</f>
        <v>0</v>
      </c>
      <c r="BG406" s="247">
        <f>IF(N406="zákl. přenesená",J406,0)</f>
        <v>0</v>
      </c>
      <c r="BH406" s="247">
        <f>IF(N406="sníž. přenesená",J406,0)</f>
        <v>0</v>
      </c>
      <c r="BI406" s="247">
        <f>IF(N406="nulová",J406,0)</f>
        <v>0</v>
      </c>
      <c r="BJ406" s="24" t="s">
        <v>81</v>
      </c>
      <c r="BK406" s="247">
        <f>ROUND(I406*H406,2)</f>
        <v>0</v>
      </c>
      <c r="BL406" s="24" t="s">
        <v>230</v>
      </c>
      <c r="BM406" s="24" t="s">
        <v>1431</v>
      </c>
    </row>
    <row r="407" s="12" customFormat="1">
      <c r="B407" s="248"/>
      <c r="C407" s="249"/>
      <c r="D407" s="250" t="s">
        <v>235</v>
      </c>
      <c r="E407" s="251" t="s">
        <v>21</v>
      </c>
      <c r="F407" s="252" t="s">
        <v>1192</v>
      </c>
      <c r="G407" s="249"/>
      <c r="H407" s="253">
        <v>6.0999999999999996</v>
      </c>
      <c r="I407" s="254"/>
      <c r="J407" s="249"/>
      <c r="K407" s="249"/>
      <c r="L407" s="255"/>
      <c r="M407" s="256"/>
      <c r="N407" s="257"/>
      <c r="O407" s="257"/>
      <c r="P407" s="257"/>
      <c r="Q407" s="257"/>
      <c r="R407" s="257"/>
      <c r="S407" s="257"/>
      <c r="T407" s="258"/>
      <c r="AT407" s="259" t="s">
        <v>235</v>
      </c>
      <c r="AU407" s="259" t="s">
        <v>83</v>
      </c>
      <c r="AV407" s="12" t="s">
        <v>83</v>
      </c>
      <c r="AW407" s="12" t="s">
        <v>37</v>
      </c>
      <c r="AX407" s="12" t="s">
        <v>74</v>
      </c>
      <c r="AY407" s="259" t="s">
        <v>200</v>
      </c>
    </row>
    <row r="408" s="13" customFormat="1">
      <c r="B408" s="260"/>
      <c r="C408" s="261"/>
      <c r="D408" s="250" t="s">
        <v>235</v>
      </c>
      <c r="E408" s="262" t="s">
        <v>21</v>
      </c>
      <c r="F408" s="263" t="s">
        <v>255</v>
      </c>
      <c r="G408" s="261"/>
      <c r="H408" s="264">
        <v>6.0999999999999996</v>
      </c>
      <c r="I408" s="265"/>
      <c r="J408" s="261"/>
      <c r="K408" s="261"/>
      <c r="L408" s="266"/>
      <c r="M408" s="267"/>
      <c r="N408" s="268"/>
      <c r="O408" s="268"/>
      <c r="P408" s="268"/>
      <c r="Q408" s="268"/>
      <c r="R408" s="268"/>
      <c r="S408" s="268"/>
      <c r="T408" s="269"/>
      <c r="AT408" s="270" t="s">
        <v>235</v>
      </c>
      <c r="AU408" s="270" t="s">
        <v>83</v>
      </c>
      <c r="AV408" s="13" t="s">
        <v>207</v>
      </c>
      <c r="AW408" s="13" t="s">
        <v>37</v>
      </c>
      <c r="AX408" s="13" t="s">
        <v>81</v>
      </c>
      <c r="AY408" s="270" t="s">
        <v>200</v>
      </c>
    </row>
    <row r="409" s="1" customFormat="1" ht="25.5" customHeight="1">
      <c r="B409" s="46"/>
      <c r="C409" s="236" t="s">
        <v>449</v>
      </c>
      <c r="D409" s="236" t="s">
        <v>202</v>
      </c>
      <c r="E409" s="237" t="s">
        <v>1432</v>
      </c>
      <c r="F409" s="238" t="s">
        <v>1433</v>
      </c>
      <c r="G409" s="239" t="s">
        <v>205</v>
      </c>
      <c r="H409" s="240">
        <v>13.9</v>
      </c>
      <c r="I409" s="241"/>
      <c r="J409" s="242">
        <f>ROUND(I409*H409,2)</f>
        <v>0</v>
      </c>
      <c r="K409" s="238" t="s">
        <v>1065</v>
      </c>
      <c r="L409" s="72"/>
      <c r="M409" s="243" t="s">
        <v>21</v>
      </c>
      <c r="N409" s="244" t="s">
        <v>45</v>
      </c>
      <c r="O409" s="47"/>
      <c r="P409" s="245">
        <f>O409*H409</f>
        <v>0</v>
      </c>
      <c r="Q409" s="245">
        <v>0</v>
      </c>
      <c r="R409" s="245">
        <f>Q409*H409</f>
        <v>0</v>
      </c>
      <c r="S409" s="245">
        <v>0</v>
      </c>
      <c r="T409" s="246">
        <f>S409*H409</f>
        <v>0</v>
      </c>
      <c r="AR409" s="24" t="s">
        <v>230</v>
      </c>
      <c r="AT409" s="24" t="s">
        <v>202</v>
      </c>
      <c r="AU409" s="24" t="s">
        <v>83</v>
      </c>
      <c r="AY409" s="24" t="s">
        <v>200</v>
      </c>
      <c r="BE409" s="247">
        <f>IF(N409="základní",J409,0)</f>
        <v>0</v>
      </c>
      <c r="BF409" s="247">
        <f>IF(N409="snížená",J409,0)</f>
        <v>0</v>
      </c>
      <c r="BG409" s="247">
        <f>IF(N409="zákl. přenesená",J409,0)</f>
        <v>0</v>
      </c>
      <c r="BH409" s="247">
        <f>IF(N409="sníž. přenesená",J409,0)</f>
        <v>0</v>
      </c>
      <c r="BI409" s="247">
        <f>IF(N409="nulová",J409,0)</f>
        <v>0</v>
      </c>
      <c r="BJ409" s="24" t="s">
        <v>81</v>
      </c>
      <c r="BK409" s="247">
        <f>ROUND(I409*H409,2)</f>
        <v>0</v>
      </c>
      <c r="BL409" s="24" t="s">
        <v>230</v>
      </c>
      <c r="BM409" s="24" t="s">
        <v>1434</v>
      </c>
    </row>
    <row r="410" s="12" customFormat="1">
      <c r="B410" s="248"/>
      <c r="C410" s="249"/>
      <c r="D410" s="250" t="s">
        <v>235</v>
      </c>
      <c r="E410" s="251" t="s">
        <v>21</v>
      </c>
      <c r="F410" s="252" t="s">
        <v>1208</v>
      </c>
      <c r="G410" s="249"/>
      <c r="H410" s="253">
        <v>7.7999999999999998</v>
      </c>
      <c r="I410" s="254"/>
      <c r="J410" s="249"/>
      <c r="K410" s="249"/>
      <c r="L410" s="255"/>
      <c r="M410" s="256"/>
      <c r="N410" s="257"/>
      <c r="O410" s="257"/>
      <c r="P410" s="257"/>
      <c r="Q410" s="257"/>
      <c r="R410" s="257"/>
      <c r="S410" s="257"/>
      <c r="T410" s="258"/>
      <c r="AT410" s="259" t="s">
        <v>235</v>
      </c>
      <c r="AU410" s="259" t="s">
        <v>83</v>
      </c>
      <c r="AV410" s="12" t="s">
        <v>83</v>
      </c>
      <c r="AW410" s="12" t="s">
        <v>37</v>
      </c>
      <c r="AX410" s="12" t="s">
        <v>74</v>
      </c>
      <c r="AY410" s="259" t="s">
        <v>200</v>
      </c>
    </row>
    <row r="411" s="12" customFormat="1">
      <c r="B411" s="248"/>
      <c r="C411" s="249"/>
      <c r="D411" s="250" t="s">
        <v>235</v>
      </c>
      <c r="E411" s="251" t="s">
        <v>21</v>
      </c>
      <c r="F411" s="252" t="s">
        <v>1192</v>
      </c>
      <c r="G411" s="249"/>
      <c r="H411" s="253">
        <v>6.0999999999999996</v>
      </c>
      <c r="I411" s="254"/>
      <c r="J411" s="249"/>
      <c r="K411" s="249"/>
      <c r="L411" s="255"/>
      <c r="M411" s="256"/>
      <c r="N411" s="257"/>
      <c r="O411" s="257"/>
      <c r="P411" s="257"/>
      <c r="Q411" s="257"/>
      <c r="R411" s="257"/>
      <c r="S411" s="257"/>
      <c r="T411" s="258"/>
      <c r="AT411" s="259" t="s">
        <v>235</v>
      </c>
      <c r="AU411" s="259" t="s">
        <v>83</v>
      </c>
      <c r="AV411" s="12" t="s">
        <v>83</v>
      </c>
      <c r="AW411" s="12" t="s">
        <v>37</v>
      </c>
      <c r="AX411" s="12" t="s">
        <v>74</v>
      </c>
      <c r="AY411" s="259" t="s">
        <v>200</v>
      </c>
    </row>
    <row r="412" s="13" customFormat="1">
      <c r="B412" s="260"/>
      <c r="C412" s="261"/>
      <c r="D412" s="250" t="s">
        <v>235</v>
      </c>
      <c r="E412" s="262" t="s">
        <v>21</v>
      </c>
      <c r="F412" s="263" t="s">
        <v>255</v>
      </c>
      <c r="G412" s="261"/>
      <c r="H412" s="264">
        <v>13.9</v>
      </c>
      <c r="I412" s="265"/>
      <c r="J412" s="261"/>
      <c r="K412" s="261"/>
      <c r="L412" s="266"/>
      <c r="M412" s="267"/>
      <c r="N412" s="268"/>
      <c r="O412" s="268"/>
      <c r="P412" s="268"/>
      <c r="Q412" s="268"/>
      <c r="R412" s="268"/>
      <c r="S412" s="268"/>
      <c r="T412" s="269"/>
      <c r="AT412" s="270" t="s">
        <v>235</v>
      </c>
      <c r="AU412" s="270" t="s">
        <v>83</v>
      </c>
      <c r="AV412" s="13" t="s">
        <v>207</v>
      </c>
      <c r="AW412" s="13" t="s">
        <v>37</v>
      </c>
      <c r="AX412" s="13" t="s">
        <v>81</v>
      </c>
      <c r="AY412" s="270" t="s">
        <v>200</v>
      </c>
    </row>
    <row r="413" s="11" customFormat="1" ht="37.44" customHeight="1">
      <c r="B413" s="220"/>
      <c r="C413" s="221"/>
      <c r="D413" s="222" t="s">
        <v>73</v>
      </c>
      <c r="E413" s="223" t="s">
        <v>494</v>
      </c>
      <c r="F413" s="223" t="s">
        <v>495</v>
      </c>
      <c r="G413" s="221"/>
      <c r="H413" s="221"/>
      <c r="I413" s="224"/>
      <c r="J413" s="225">
        <f>BK413</f>
        <v>0</v>
      </c>
      <c r="K413" s="221"/>
      <c r="L413" s="226"/>
      <c r="M413" s="227"/>
      <c r="N413" s="228"/>
      <c r="O413" s="228"/>
      <c r="P413" s="229">
        <f>SUM(P414:P415)</f>
        <v>0</v>
      </c>
      <c r="Q413" s="228"/>
      <c r="R413" s="229">
        <f>SUM(R414:R415)</f>
        <v>0</v>
      </c>
      <c r="S413" s="228"/>
      <c r="T413" s="230">
        <f>SUM(T414:T415)</f>
        <v>0</v>
      </c>
      <c r="AR413" s="231" t="s">
        <v>217</v>
      </c>
      <c r="AT413" s="232" t="s">
        <v>73</v>
      </c>
      <c r="AU413" s="232" t="s">
        <v>74</v>
      </c>
      <c r="AY413" s="231" t="s">
        <v>200</v>
      </c>
      <c r="BK413" s="233">
        <f>SUM(BK414:BK415)</f>
        <v>0</v>
      </c>
    </row>
    <row r="414" s="1" customFormat="1" ht="16.5" customHeight="1">
      <c r="B414" s="46"/>
      <c r="C414" s="236" t="s">
        <v>1435</v>
      </c>
      <c r="D414" s="236" t="s">
        <v>202</v>
      </c>
      <c r="E414" s="237" t="s">
        <v>496</v>
      </c>
      <c r="F414" s="238" t="s">
        <v>497</v>
      </c>
      <c r="G414" s="239" t="s">
        <v>1043</v>
      </c>
      <c r="H414" s="240">
        <v>3058.4699999999998</v>
      </c>
      <c r="I414" s="241"/>
      <c r="J414" s="242">
        <f>ROUND(I414*H414,2)</f>
        <v>0</v>
      </c>
      <c r="K414" s="238" t="s">
        <v>1065</v>
      </c>
      <c r="L414" s="72"/>
      <c r="M414" s="243" t="s">
        <v>21</v>
      </c>
      <c r="N414" s="244" t="s">
        <v>45</v>
      </c>
      <c r="O414" s="47"/>
      <c r="P414" s="245">
        <f>O414*H414</f>
        <v>0</v>
      </c>
      <c r="Q414" s="245">
        <v>0</v>
      </c>
      <c r="R414" s="245">
        <f>Q414*H414</f>
        <v>0</v>
      </c>
      <c r="S414" s="245">
        <v>0</v>
      </c>
      <c r="T414" s="246">
        <f>S414*H414</f>
        <v>0</v>
      </c>
      <c r="AR414" s="24" t="s">
        <v>207</v>
      </c>
      <c r="AT414" s="24" t="s">
        <v>202</v>
      </c>
      <c r="AU414" s="24" t="s">
        <v>81</v>
      </c>
      <c r="AY414" s="24" t="s">
        <v>200</v>
      </c>
      <c r="BE414" s="247">
        <f>IF(N414="základní",J414,0)</f>
        <v>0</v>
      </c>
      <c r="BF414" s="247">
        <f>IF(N414="snížená",J414,0)</f>
        <v>0</v>
      </c>
      <c r="BG414" s="247">
        <f>IF(N414="zákl. přenesená",J414,0)</f>
        <v>0</v>
      </c>
      <c r="BH414" s="247">
        <f>IF(N414="sníž. přenesená",J414,0)</f>
        <v>0</v>
      </c>
      <c r="BI414" s="247">
        <f>IF(N414="nulová",J414,0)</f>
        <v>0</v>
      </c>
      <c r="BJ414" s="24" t="s">
        <v>81</v>
      </c>
      <c r="BK414" s="247">
        <f>ROUND(I414*H414,2)</f>
        <v>0</v>
      </c>
      <c r="BL414" s="24" t="s">
        <v>207</v>
      </c>
      <c r="BM414" s="24" t="s">
        <v>1436</v>
      </c>
    </row>
    <row r="415" s="1" customFormat="1" ht="16.5" customHeight="1">
      <c r="B415" s="46"/>
      <c r="C415" s="236" t="s">
        <v>451</v>
      </c>
      <c r="D415" s="236" t="s">
        <v>202</v>
      </c>
      <c r="E415" s="237" t="s">
        <v>500</v>
      </c>
      <c r="F415" s="238" t="s">
        <v>1044</v>
      </c>
      <c r="G415" s="239" t="s">
        <v>569</v>
      </c>
      <c r="H415" s="286"/>
      <c r="I415" s="241"/>
      <c r="J415" s="242">
        <f>ROUND(I415*H415,2)</f>
        <v>0</v>
      </c>
      <c r="K415" s="238" t="s">
        <v>1065</v>
      </c>
      <c r="L415" s="72"/>
      <c r="M415" s="243" t="s">
        <v>21</v>
      </c>
      <c r="N415" s="281" t="s">
        <v>45</v>
      </c>
      <c r="O415" s="282"/>
      <c r="P415" s="283">
        <f>O415*H415</f>
        <v>0</v>
      </c>
      <c r="Q415" s="283">
        <v>0</v>
      </c>
      <c r="R415" s="283">
        <f>Q415*H415</f>
        <v>0</v>
      </c>
      <c r="S415" s="283">
        <v>0</v>
      </c>
      <c r="T415" s="284">
        <f>S415*H415</f>
        <v>0</v>
      </c>
      <c r="AR415" s="24" t="s">
        <v>207</v>
      </c>
      <c r="AT415" s="24" t="s">
        <v>202</v>
      </c>
      <c r="AU415" s="24" t="s">
        <v>81</v>
      </c>
      <c r="AY415" s="24" t="s">
        <v>200</v>
      </c>
      <c r="BE415" s="247">
        <f>IF(N415="základní",J415,0)</f>
        <v>0</v>
      </c>
      <c r="BF415" s="247">
        <f>IF(N415="snížená",J415,0)</f>
        <v>0</v>
      </c>
      <c r="BG415" s="247">
        <f>IF(N415="zákl. přenesená",J415,0)</f>
        <v>0</v>
      </c>
      <c r="BH415" s="247">
        <f>IF(N415="sníž. přenesená",J415,0)</f>
        <v>0</v>
      </c>
      <c r="BI415" s="247">
        <f>IF(N415="nulová",J415,0)</f>
        <v>0</v>
      </c>
      <c r="BJ415" s="24" t="s">
        <v>81</v>
      </c>
      <c r="BK415" s="247">
        <f>ROUND(I415*H415,2)</f>
        <v>0</v>
      </c>
      <c r="BL415" s="24" t="s">
        <v>207</v>
      </c>
      <c r="BM415" s="24" t="s">
        <v>1437</v>
      </c>
    </row>
    <row r="416" s="1" customFormat="1" ht="6.96" customHeight="1">
      <c r="B416" s="67"/>
      <c r="C416" s="68"/>
      <c r="D416" s="68"/>
      <c r="E416" s="68"/>
      <c r="F416" s="68"/>
      <c r="G416" s="68"/>
      <c r="H416" s="68"/>
      <c r="I416" s="179"/>
      <c r="J416" s="68"/>
      <c r="K416" s="68"/>
      <c r="L416" s="72"/>
    </row>
  </sheetData>
  <sheetProtection sheet="1" autoFilter="0" formatColumns="0" formatRows="0" objects="1" scenarios="1" spinCount="100000" saltValue="Tb15UBdpR/8r9Av7TamgXvPb/HXZgIR3uBIyMN4fZ5uIrxYjq9wjj3r8D0kndgc5d0QT9sqnFiaLjaTWgyL/Ww==" hashValue="jtTkx1JU44jpjqHRcRRQ9GLyyfwrd1op0OYSQgoMSTFzfXuSAMrKApHQzvarPAirI6fFJmScKbm3AGK18gh5Ng==" algorithmName="SHA-512" password="CC35"/>
  <autoFilter ref="C112:K415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99:H99"/>
    <mergeCell ref="E103:H103"/>
    <mergeCell ref="E101:H101"/>
    <mergeCell ref="E105:H105"/>
    <mergeCell ref="G1:H1"/>
    <mergeCell ref="L2:V2"/>
  </mergeCells>
  <hyperlinks>
    <hyperlink ref="F1:G1" location="C2" display="1) Krycí list soupisu"/>
    <hyperlink ref="G1:H1" location="C62" display="2) Rekapitulace"/>
    <hyperlink ref="J1" location="C112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50"/>
      <c r="C1" s="150"/>
      <c r="D1" s="151" t="s">
        <v>1</v>
      </c>
      <c r="E1" s="150"/>
      <c r="F1" s="152" t="s">
        <v>151</v>
      </c>
      <c r="G1" s="152" t="s">
        <v>152</v>
      </c>
      <c r="H1" s="152"/>
      <c r="I1" s="153"/>
      <c r="J1" s="152" t="s">
        <v>153</v>
      </c>
      <c r="K1" s="151" t="s">
        <v>154</v>
      </c>
      <c r="L1" s="152" t="s">
        <v>155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113</v>
      </c>
    </row>
    <row r="3" ht="6.96" customHeight="1">
      <c r="B3" s="25"/>
      <c r="C3" s="26"/>
      <c r="D3" s="26"/>
      <c r="E3" s="26"/>
      <c r="F3" s="26"/>
      <c r="G3" s="26"/>
      <c r="H3" s="26"/>
      <c r="I3" s="154"/>
      <c r="J3" s="26"/>
      <c r="K3" s="27"/>
      <c r="AT3" s="24" t="s">
        <v>83</v>
      </c>
    </row>
    <row r="4" ht="36.96" customHeight="1">
      <c r="B4" s="28"/>
      <c r="C4" s="29"/>
      <c r="D4" s="30" t="s">
        <v>156</v>
      </c>
      <c r="E4" s="29"/>
      <c r="F4" s="29"/>
      <c r="G4" s="29"/>
      <c r="H4" s="29"/>
      <c r="I4" s="155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5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5"/>
      <c r="J6" s="29"/>
      <c r="K6" s="31"/>
    </row>
    <row r="7" ht="16.5" customHeight="1">
      <c r="B7" s="28"/>
      <c r="C7" s="29"/>
      <c r="D7" s="29"/>
      <c r="E7" s="156" t="str">
        <f>'Rekapitulace stavby'!K6</f>
        <v>Park pod Vlašským dvorem-op</v>
      </c>
      <c r="F7" s="40"/>
      <c r="G7" s="40"/>
      <c r="H7" s="40"/>
      <c r="I7" s="155"/>
      <c r="J7" s="29"/>
      <c r="K7" s="31"/>
    </row>
    <row r="8">
      <c r="B8" s="28"/>
      <c r="C8" s="29"/>
      <c r="D8" s="40" t="s">
        <v>157</v>
      </c>
      <c r="E8" s="29"/>
      <c r="F8" s="29"/>
      <c r="G8" s="29"/>
      <c r="H8" s="29"/>
      <c r="I8" s="155"/>
      <c r="J8" s="29"/>
      <c r="K8" s="31"/>
    </row>
    <row r="9" ht="16.5" customHeight="1">
      <c r="B9" s="28"/>
      <c r="C9" s="29"/>
      <c r="D9" s="29"/>
      <c r="E9" s="156" t="s">
        <v>158</v>
      </c>
      <c r="F9" s="29"/>
      <c r="G9" s="29"/>
      <c r="H9" s="29"/>
      <c r="I9" s="155"/>
      <c r="J9" s="29"/>
      <c r="K9" s="31"/>
    </row>
    <row r="10">
      <c r="B10" s="28"/>
      <c r="C10" s="29"/>
      <c r="D10" s="40" t="s">
        <v>159</v>
      </c>
      <c r="E10" s="29"/>
      <c r="F10" s="29"/>
      <c r="G10" s="29"/>
      <c r="H10" s="29"/>
      <c r="I10" s="155"/>
      <c r="J10" s="29"/>
      <c r="K10" s="31"/>
    </row>
    <row r="11" s="1" customFormat="1" ht="16.5" customHeight="1">
      <c r="B11" s="46"/>
      <c r="C11" s="47"/>
      <c r="D11" s="47"/>
      <c r="E11" s="55" t="s">
        <v>1045</v>
      </c>
      <c r="F11" s="47"/>
      <c r="G11" s="47"/>
      <c r="H11" s="47"/>
      <c r="I11" s="157"/>
      <c r="J11" s="47"/>
      <c r="K11" s="51"/>
    </row>
    <row r="12" s="1" customFormat="1">
      <c r="B12" s="46"/>
      <c r="C12" s="47"/>
      <c r="D12" s="40" t="s">
        <v>514</v>
      </c>
      <c r="E12" s="47"/>
      <c r="F12" s="47"/>
      <c r="G12" s="47"/>
      <c r="H12" s="47"/>
      <c r="I12" s="157"/>
      <c r="J12" s="47"/>
      <c r="K12" s="51"/>
    </row>
    <row r="13" s="1" customFormat="1" ht="36.96" customHeight="1">
      <c r="B13" s="46"/>
      <c r="C13" s="47"/>
      <c r="D13" s="47"/>
      <c r="E13" s="158" t="s">
        <v>1438</v>
      </c>
      <c r="F13" s="47"/>
      <c r="G13" s="47"/>
      <c r="H13" s="47"/>
      <c r="I13" s="157"/>
      <c r="J13" s="47"/>
      <c r="K13" s="51"/>
    </row>
    <row r="14" s="1" customFormat="1">
      <c r="B14" s="46"/>
      <c r="C14" s="47"/>
      <c r="D14" s="47"/>
      <c r="E14" s="47"/>
      <c r="F14" s="47"/>
      <c r="G14" s="47"/>
      <c r="H14" s="47"/>
      <c r="I14" s="157"/>
      <c r="J14" s="47"/>
      <c r="K14" s="51"/>
    </row>
    <row r="15" s="1" customFormat="1" ht="14.4" customHeight="1">
      <c r="B15" s="46"/>
      <c r="C15" s="47"/>
      <c r="D15" s="40" t="s">
        <v>20</v>
      </c>
      <c r="E15" s="47"/>
      <c r="F15" s="35" t="s">
        <v>21</v>
      </c>
      <c r="G15" s="47"/>
      <c r="H15" s="47"/>
      <c r="I15" s="159" t="s">
        <v>22</v>
      </c>
      <c r="J15" s="35" t="s">
        <v>21</v>
      </c>
      <c r="K15" s="51"/>
    </row>
    <row r="16" s="1" customFormat="1" ht="14.4" customHeight="1">
      <c r="B16" s="46"/>
      <c r="C16" s="47"/>
      <c r="D16" s="40" t="s">
        <v>23</v>
      </c>
      <c r="E16" s="47"/>
      <c r="F16" s="35" t="s">
        <v>24</v>
      </c>
      <c r="G16" s="47"/>
      <c r="H16" s="47"/>
      <c r="I16" s="159" t="s">
        <v>25</v>
      </c>
      <c r="J16" s="160" t="str">
        <f>'Rekapitulace stavby'!AN8</f>
        <v>9. 11. 2017</v>
      </c>
      <c r="K16" s="51"/>
    </row>
    <row r="17" s="1" customFormat="1" ht="10.8" customHeight="1">
      <c r="B17" s="46"/>
      <c r="C17" s="47"/>
      <c r="D17" s="47"/>
      <c r="E17" s="47"/>
      <c r="F17" s="47"/>
      <c r="G17" s="47"/>
      <c r="H17" s="47"/>
      <c r="I17" s="157"/>
      <c r="J17" s="47"/>
      <c r="K17" s="51"/>
    </row>
    <row r="18" s="1" customFormat="1" ht="14.4" customHeight="1">
      <c r="B18" s="46"/>
      <c r="C18" s="47"/>
      <c r="D18" s="40" t="s">
        <v>27</v>
      </c>
      <c r="E18" s="47"/>
      <c r="F18" s="47"/>
      <c r="G18" s="47"/>
      <c r="H18" s="47"/>
      <c r="I18" s="159" t="s">
        <v>28</v>
      </c>
      <c r="J18" s="35" t="s">
        <v>29</v>
      </c>
      <c r="K18" s="51"/>
    </row>
    <row r="19" s="1" customFormat="1" ht="18" customHeight="1">
      <c r="B19" s="46"/>
      <c r="C19" s="47"/>
      <c r="D19" s="47"/>
      <c r="E19" s="35" t="s">
        <v>30</v>
      </c>
      <c r="F19" s="47"/>
      <c r="G19" s="47"/>
      <c r="H19" s="47"/>
      <c r="I19" s="159" t="s">
        <v>31</v>
      </c>
      <c r="J19" s="35" t="s">
        <v>32</v>
      </c>
      <c r="K19" s="51"/>
    </row>
    <row r="20" s="1" customFormat="1" ht="6.96" customHeight="1">
      <c r="B20" s="46"/>
      <c r="C20" s="47"/>
      <c r="D20" s="47"/>
      <c r="E20" s="47"/>
      <c r="F20" s="47"/>
      <c r="G20" s="47"/>
      <c r="H20" s="47"/>
      <c r="I20" s="157"/>
      <c r="J20" s="47"/>
      <c r="K20" s="51"/>
    </row>
    <row r="21" s="1" customFormat="1" ht="14.4" customHeight="1">
      <c r="B21" s="46"/>
      <c r="C21" s="47"/>
      <c r="D21" s="40" t="s">
        <v>33</v>
      </c>
      <c r="E21" s="47"/>
      <c r="F21" s="47"/>
      <c r="G21" s="47"/>
      <c r="H21" s="47"/>
      <c r="I21" s="159" t="s">
        <v>28</v>
      </c>
      <c r="J21" s="35" t="str">
        <f>IF('Rekapitulace stavby'!AN13="Vyplň údaj","",IF('Rekapitulace stavby'!AN13="","",'Rekapitulace stavby'!AN13))</f>
        <v/>
      </c>
      <c r="K21" s="51"/>
    </row>
    <row r="22" s="1" customFormat="1" ht="18" customHeight="1">
      <c r="B22" s="46"/>
      <c r="C22" s="47"/>
      <c r="D22" s="47"/>
      <c r="E22" s="35" t="str">
        <f>IF('Rekapitulace stavby'!E14="Vyplň údaj","",IF('Rekapitulace stavby'!E14="","",'Rekapitulace stavby'!E14))</f>
        <v/>
      </c>
      <c r="F22" s="47"/>
      <c r="G22" s="47"/>
      <c r="H22" s="47"/>
      <c r="I22" s="159" t="s">
        <v>31</v>
      </c>
      <c r="J22" s="35" t="str">
        <f>IF('Rekapitulace stavby'!AN14="Vyplň údaj","",IF('Rekapitulace stavby'!AN14="","",'Rekapitulace stavby'!AN14))</f>
        <v/>
      </c>
      <c r="K22" s="51"/>
    </row>
    <row r="23" s="1" customFormat="1" ht="6.96" customHeight="1">
      <c r="B23" s="46"/>
      <c r="C23" s="47"/>
      <c r="D23" s="47"/>
      <c r="E23" s="47"/>
      <c r="F23" s="47"/>
      <c r="G23" s="47"/>
      <c r="H23" s="47"/>
      <c r="I23" s="157"/>
      <c r="J23" s="47"/>
      <c r="K23" s="51"/>
    </row>
    <row r="24" s="1" customFormat="1" ht="14.4" customHeight="1">
      <c r="B24" s="46"/>
      <c r="C24" s="47"/>
      <c r="D24" s="40" t="s">
        <v>35</v>
      </c>
      <c r="E24" s="47"/>
      <c r="F24" s="47"/>
      <c r="G24" s="47"/>
      <c r="H24" s="47"/>
      <c r="I24" s="159" t="s">
        <v>28</v>
      </c>
      <c r="J24" s="35" t="str">
        <f>IF('Rekapitulace stavby'!AN16="","",'Rekapitulace stavby'!AN16)</f>
        <v/>
      </c>
      <c r="K24" s="51"/>
    </row>
    <row r="25" s="1" customFormat="1" ht="18" customHeight="1">
      <c r="B25" s="46"/>
      <c r="C25" s="47"/>
      <c r="D25" s="47"/>
      <c r="E25" s="35" t="str">
        <f>IF('Rekapitulace stavby'!E17="","",'Rekapitulace stavby'!E17)</f>
        <v xml:space="preserve"> </v>
      </c>
      <c r="F25" s="47"/>
      <c r="G25" s="47"/>
      <c r="H25" s="47"/>
      <c r="I25" s="159" t="s">
        <v>31</v>
      </c>
      <c r="J25" s="35" t="str">
        <f>IF('Rekapitulace stavby'!AN17="","",'Rekapitulace stavby'!AN17)</f>
        <v/>
      </c>
      <c r="K25" s="51"/>
    </row>
    <row r="26" s="1" customFormat="1" ht="6.96" customHeight="1">
      <c r="B26" s="46"/>
      <c r="C26" s="47"/>
      <c r="D26" s="47"/>
      <c r="E26" s="47"/>
      <c r="F26" s="47"/>
      <c r="G26" s="47"/>
      <c r="H26" s="47"/>
      <c r="I26" s="157"/>
      <c r="J26" s="47"/>
      <c r="K26" s="51"/>
    </row>
    <row r="27" s="1" customFormat="1" ht="14.4" customHeight="1">
      <c r="B27" s="46"/>
      <c r="C27" s="47"/>
      <c r="D27" s="40" t="s">
        <v>38</v>
      </c>
      <c r="E27" s="47"/>
      <c r="F27" s="47"/>
      <c r="G27" s="47"/>
      <c r="H27" s="47"/>
      <c r="I27" s="157"/>
      <c r="J27" s="47"/>
      <c r="K27" s="51"/>
    </row>
    <row r="28" s="7" customFormat="1" ht="71.25" customHeight="1">
      <c r="B28" s="161"/>
      <c r="C28" s="162"/>
      <c r="D28" s="162"/>
      <c r="E28" s="44" t="s">
        <v>39</v>
      </c>
      <c r="F28" s="44"/>
      <c r="G28" s="44"/>
      <c r="H28" s="44"/>
      <c r="I28" s="163"/>
      <c r="J28" s="162"/>
      <c r="K28" s="164"/>
    </row>
    <row r="29" s="1" customFormat="1" ht="6.96" customHeight="1">
      <c r="B29" s="46"/>
      <c r="C29" s="47"/>
      <c r="D29" s="47"/>
      <c r="E29" s="47"/>
      <c r="F29" s="47"/>
      <c r="G29" s="47"/>
      <c r="H29" s="47"/>
      <c r="I29" s="157"/>
      <c r="J29" s="47"/>
      <c r="K29" s="51"/>
    </row>
    <row r="30" s="1" customFormat="1" ht="6.96" customHeight="1">
      <c r="B30" s="46"/>
      <c r="C30" s="47"/>
      <c r="D30" s="106"/>
      <c r="E30" s="106"/>
      <c r="F30" s="106"/>
      <c r="G30" s="106"/>
      <c r="H30" s="106"/>
      <c r="I30" s="165"/>
      <c r="J30" s="106"/>
      <c r="K30" s="166"/>
    </row>
    <row r="31" s="1" customFormat="1" ht="25.44" customHeight="1">
      <c r="B31" s="46"/>
      <c r="C31" s="47"/>
      <c r="D31" s="167" t="s">
        <v>40</v>
      </c>
      <c r="E31" s="47"/>
      <c r="F31" s="47"/>
      <c r="G31" s="47"/>
      <c r="H31" s="47"/>
      <c r="I31" s="157"/>
      <c r="J31" s="168">
        <f>ROUND(J89,2)</f>
        <v>0</v>
      </c>
      <c r="K31" s="51"/>
    </row>
    <row r="32" s="1" customFormat="1" ht="6.96" customHeight="1">
      <c r="B32" s="46"/>
      <c r="C32" s="47"/>
      <c r="D32" s="106"/>
      <c r="E32" s="106"/>
      <c r="F32" s="106"/>
      <c r="G32" s="106"/>
      <c r="H32" s="106"/>
      <c r="I32" s="165"/>
      <c r="J32" s="106"/>
      <c r="K32" s="166"/>
    </row>
    <row r="33" s="1" customFormat="1" ht="14.4" customHeight="1">
      <c r="B33" s="46"/>
      <c r="C33" s="47"/>
      <c r="D33" s="47"/>
      <c r="E33" s="47"/>
      <c r="F33" s="52" t="s">
        <v>42</v>
      </c>
      <c r="G33" s="47"/>
      <c r="H33" s="47"/>
      <c r="I33" s="169" t="s">
        <v>41</v>
      </c>
      <c r="J33" s="52" t="s">
        <v>43</v>
      </c>
      <c r="K33" s="51"/>
    </row>
    <row r="34" s="1" customFormat="1" ht="14.4" customHeight="1">
      <c r="B34" s="46"/>
      <c r="C34" s="47"/>
      <c r="D34" s="55" t="s">
        <v>44</v>
      </c>
      <c r="E34" s="55" t="s">
        <v>45</v>
      </c>
      <c r="F34" s="170">
        <f>ROUND(SUM(BE89:BE96), 2)</f>
        <v>0</v>
      </c>
      <c r="G34" s="47"/>
      <c r="H34" s="47"/>
      <c r="I34" s="171">
        <v>0.20999999999999999</v>
      </c>
      <c r="J34" s="170">
        <f>ROUND(ROUND((SUM(BE89:BE96)), 2)*I34, 2)</f>
        <v>0</v>
      </c>
      <c r="K34" s="51"/>
    </row>
    <row r="35" s="1" customFormat="1" ht="14.4" customHeight="1">
      <c r="B35" s="46"/>
      <c r="C35" s="47"/>
      <c r="D35" s="47"/>
      <c r="E35" s="55" t="s">
        <v>46</v>
      </c>
      <c r="F35" s="170">
        <f>ROUND(SUM(BF89:BF96), 2)</f>
        <v>0</v>
      </c>
      <c r="G35" s="47"/>
      <c r="H35" s="47"/>
      <c r="I35" s="171">
        <v>0.14999999999999999</v>
      </c>
      <c r="J35" s="170">
        <f>ROUND(ROUND((SUM(BF89:BF96)), 2)*I35, 2)</f>
        <v>0</v>
      </c>
      <c r="K35" s="51"/>
    </row>
    <row r="36" hidden="1" s="1" customFormat="1" ht="14.4" customHeight="1">
      <c r="B36" s="46"/>
      <c r="C36" s="47"/>
      <c r="D36" s="47"/>
      <c r="E36" s="55" t="s">
        <v>47</v>
      </c>
      <c r="F36" s="170">
        <f>ROUND(SUM(BG89:BG96), 2)</f>
        <v>0</v>
      </c>
      <c r="G36" s="47"/>
      <c r="H36" s="47"/>
      <c r="I36" s="171">
        <v>0.20999999999999999</v>
      </c>
      <c r="J36" s="170">
        <v>0</v>
      </c>
      <c r="K36" s="51"/>
    </row>
    <row r="37" hidden="1" s="1" customFormat="1" ht="14.4" customHeight="1">
      <c r="B37" s="46"/>
      <c r="C37" s="47"/>
      <c r="D37" s="47"/>
      <c r="E37" s="55" t="s">
        <v>48</v>
      </c>
      <c r="F37" s="170">
        <f>ROUND(SUM(BH89:BH96), 2)</f>
        <v>0</v>
      </c>
      <c r="G37" s="47"/>
      <c r="H37" s="47"/>
      <c r="I37" s="171">
        <v>0.14999999999999999</v>
      </c>
      <c r="J37" s="170">
        <v>0</v>
      </c>
      <c r="K37" s="51"/>
    </row>
    <row r="38" hidden="1" s="1" customFormat="1" ht="14.4" customHeight="1">
      <c r="B38" s="46"/>
      <c r="C38" s="47"/>
      <c r="D38" s="47"/>
      <c r="E38" s="55" t="s">
        <v>49</v>
      </c>
      <c r="F38" s="170">
        <f>ROUND(SUM(BI89:BI96), 2)</f>
        <v>0</v>
      </c>
      <c r="G38" s="47"/>
      <c r="H38" s="47"/>
      <c r="I38" s="171">
        <v>0</v>
      </c>
      <c r="J38" s="170">
        <v>0</v>
      </c>
      <c r="K38" s="51"/>
    </row>
    <row r="39" s="1" customFormat="1" ht="6.96" customHeight="1">
      <c r="B39" s="46"/>
      <c r="C39" s="47"/>
      <c r="D39" s="47"/>
      <c r="E39" s="47"/>
      <c r="F39" s="47"/>
      <c r="G39" s="47"/>
      <c r="H39" s="47"/>
      <c r="I39" s="157"/>
      <c r="J39" s="47"/>
      <c r="K39" s="51"/>
    </row>
    <row r="40" s="1" customFormat="1" ht="25.44" customHeight="1">
      <c r="B40" s="46"/>
      <c r="C40" s="172"/>
      <c r="D40" s="173" t="s">
        <v>50</v>
      </c>
      <c r="E40" s="98"/>
      <c r="F40" s="98"/>
      <c r="G40" s="174" t="s">
        <v>51</v>
      </c>
      <c r="H40" s="175" t="s">
        <v>52</v>
      </c>
      <c r="I40" s="176"/>
      <c r="J40" s="177">
        <f>SUM(J31:J38)</f>
        <v>0</v>
      </c>
      <c r="K40" s="178"/>
    </row>
    <row r="41" s="1" customFormat="1" ht="14.4" customHeight="1">
      <c r="B41" s="67"/>
      <c r="C41" s="68"/>
      <c r="D41" s="68"/>
      <c r="E41" s="68"/>
      <c r="F41" s="68"/>
      <c r="G41" s="68"/>
      <c r="H41" s="68"/>
      <c r="I41" s="179"/>
      <c r="J41" s="68"/>
      <c r="K41" s="69"/>
    </row>
    <row r="45" s="1" customFormat="1" ht="6.96" customHeight="1">
      <c r="B45" s="180"/>
      <c r="C45" s="181"/>
      <c r="D45" s="181"/>
      <c r="E45" s="181"/>
      <c r="F45" s="181"/>
      <c r="G45" s="181"/>
      <c r="H45" s="181"/>
      <c r="I45" s="182"/>
      <c r="J45" s="181"/>
      <c r="K45" s="183"/>
    </row>
    <row r="46" s="1" customFormat="1" ht="36.96" customHeight="1">
      <c r="B46" s="46"/>
      <c r="C46" s="30" t="s">
        <v>161</v>
      </c>
      <c r="D46" s="47"/>
      <c r="E46" s="47"/>
      <c r="F46" s="47"/>
      <c r="G46" s="47"/>
      <c r="H46" s="47"/>
      <c r="I46" s="157"/>
      <c r="J46" s="47"/>
      <c r="K46" s="51"/>
    </row>
    <row r="47" s="1" customFormat="1" ht="6.96" customHeight="1">
      <c r="B47" s="46"/>
      <c r="C47" s="47"/>
      <c r="D47" s="47"/>
      <c r="E47" s="47"/>
      <c r="F47" s="47"/>
      <c r="G47" s="47"/>
      <c r="H47" s="47"/>
      <c r="I47" s="157"/>
      <c r="J47" s="47"/>
      <c r="K47" s="51"/>
    </row>
    <row r="48" s="1" customFormat="1" ht="14.4" customHeight="1">
      <c r="B48" s="46"/>
      <c r="C48" s="40" t="s">
        <v>18</v>
      </c>
      <c r="D48" s="47"/>
      <c r="E48" s="47"/>
      <c r="F48" s="47"/>
      <c r="G48" s="47"/>
      <c r="H48" s="47"/>
      <c r="I48" s="157"/>
      <c r="J48" s="47"/>
      <c r="K48" s="51"/>
    </row>
    <row r="49" s="1" customFormat="1" ht="16.5" customHeight="1">
      <c r="B49" s="46"/>
      <c r="C49" s="47"/>
      <c r="D49" s="47"/>
      <c r="E49" s="156" t="str">
        <f>E7</f>
        <v>Park pod Vlašským dvorem-op</v>
      </c>
      <c r="F49" s="40"/>
      <c r="G49" s="40"/>
      <c r="H49" s="40"/>
      <c r="I49" s="157"/>
      <c r="J49" s="47"/>
      <c r="K49" s="51"/>
    </row>
    <row r="50">
      <c r="B50" s="28"/>
      <c r="C50" s="40" t="s">
        <v>157</v>
      </c>
      <c r="D50" s="29"/>
      <c r="E50" s="29"/>
      <c r="F50" s="29"/>
      <c r="G50" s="29"/>
      <c r="H50" s="29"/>
      <c r="I50" s="155"/>
      <c r="J50" s="29"/>
      <c r="K50" s="31"/>
    </row>
    <row r="51" ht="16.5" customHeight="1">
      <c r="B51" s="28"/>
      <c r="C51" s="29"/>
      <c r="D51" s="29"/>
      <c r="E51" s="156" t="s">
        <v>158</v>
      </c>
      <c r="F51" s="29"/>
      <c r="G51" s="29"/>
      <c r="H51" s="29"/>
      <c r="I51" s="155"/>
      <c r="J51" s="29"/>
      <c r="K51" s="31"/>
    </row>
    <row r="52">
      <c r="B52" s="28"/>
      <c r="C52" s="40" t="s">
        <v>159</v>
      </c>
      <c r="D52" s="29"/>
      <c r="E52" s="29"/>
      <c r="F52" s="29"/>
      <c r="G52" s="29"/>
      <c r="H52" s="29"/>
      <c r="I52" s="155"/>
      <c r="J52" s="29"/>
      <c r="K52" s="31"/>
    </row>
    <row r="53" s="1" customFormat="1" ht="16.5" customHeight="1">
      <c r="B53" s="46"/>
      <c r="C53" s="47"/>
      <c r="D53" s="47"/>
      <c r="E53" s="55" t="s">
        <v>1045</v>
      </c>
      <c r="F53" s="47"/>
      <c r="G53" s="47"/>
      <c r="H53" s="47"/>
      <c r="I53" s="157"/>
      <c r="J53" s="47"/>
      <c r="K53" s="51"/>
    </row>
    <row r="54" s="1" customFormat="1" ht="14.4" customHeight="1">
      <c r="B54" s="46"/>
      <c r="C54" s="40" t="s">
        <v>514</v>
      </c>
      <c r="D54" s="47"/>
      <c r="E54" s="47"/>
      <c r="F54" s="47"/>
      <c r="G54" s="47"/>
      <c r="H54" s="47"/>
      <c r="I54" s="157"/>
      <c r="J54" s="47"/>
      <c r="K54" s="51"/>
    </row>
    <row r="55" s="1" customFormat="1" ht="17.25" customHeight="1">
      <c r="B55" s="46"/>
      <c r="C55" s="47"/>
      <c r="D55" s="47"/>
      <c r="E55" s="158" t="str">
        <f>E13</f>
        <v>05ZVZT - SO 05 Vzduchotechnika</v>
      </c>
      <c r="F55" s="47"/>
      <c r="G55" s="47"/>
      <c r="H55" s="47"/>
      <c r="I55" s="157"/>
      <c r="J55" s="47"/>
      <c r="K55" s="51"/>
    </row>
    <row r="56" s="1" customFormat="1" ht="6.96" customHeight="1">
      <c r="B56" s="46"/>
      <c r="C56" s="47"/>
      <c r="D56" s="47"/>
      <c r="E56" s="47"/>
      <c r="F56" s="47"/>
      <c r="G56" s="47"/>
      <c r="H56" s="47"/>
      <c r="I56" s="157"/>
      <c r="J56" s="47"/>
      <c r="K56" s="51"/>
    </row>
    <row r="57" s="1" customFormat="1" ht="18" customHeight="1">
      <c r="B57" s="46"/>
      <c r="C57" s="40" t="s">
        <v>23</v>
      </c>
      <c r="D57" s="47"/>
      <c r="E57" s="47"/>
      <c r="F57" s="35" t="str">
        <f>F16</f>
        <v>Kutná Hora</v>
      </c>
      <c r="G57" s="47"/>
      <c r="H57" s="47"/>
      <c r="I57" s="159" t="s">
        <v>25</v>
      </c>
      <c r="J57" s="160" t="str">
        <f>IF(J16="","",J16)</f>
        <v>9. 11. 2017</v>
      </c>
      <c r="K57" s="51"/>
    </row>
    <row r="58" s="1" customFormat="1" ht="6.96" customHeight="1">
      <c r="B58" s="46"/>
      <c r="C58" s="47"/>
      <c r="D58" s="47"/>
      <c r="E58" s="47"/>
      <c r="F58" s="47"/>
      <c r="G58" s="47"/>
      <c r="H58" s="47"/>
      <c r="I58" s="157"/>
      <c r="J58" s="47"/>
      <c r="K58" s="51"/>
    </row>
    <row r="59" s="1" customFormat="1">
      <c r="B59" s="46"/>
      <c r="C59" s="40" t="s">
        <v>27</v>
      </c>
      <c r="D59" s="47"/>
      <c r="E59" s="47"/>
      <c r="F59" s="35" t="str">
        <f>E19</f>
        <v>Město Kutná Hora, Havlíčkovo nám. 552</v>
      </c>
      <c r="G59" s="47"/>
      <c r="H59" s="47"/>
      <c r="I59" s="159" t="s">
        <v>35</v>
      </c>
      <c r="J59" s="44" t="str">
        <f>E25</f>
        <v xml:space="preserve"> </v>
      </c>
      <c r="K59" s="51"/>
    </row>
    <row r="60" s="1" customFormat="1" ht="14.4" customHeight="1">
      <c r="B60" s="46"/>
      <c r="C60" s="40" t="s">
        <v>33</v>
      </c>
      <c r="D60" s="47"/>
      <c r="E60" s="47"/>
      <c r="F60" s="35" t="str">
        <f>IF(E22="","",E22)</f>
        <v/>
      </c>
      <c r="G60" s="47"/>
      <c r="H60" s="47"/>
      <c r="I60" s="157"/>
      <c r="J60" s="184"/>
      <c r="K60" s="51"/>
    </row>
    <row r="61" s="1" customFormat="1" ht="10.32" customHeight="1">
      <c r="B61" s="46"/>
      <c r="C61" s="47"/>
      <c r="D61" s="47"/>
      <c r="E61" s="47"/>
      <c r="F61" s="47"/>
      <c r="G61" s="47"/>
      <c r="H61" s="47"/>
      <c r="I61" s="157"/>
      <c r="J61" s="47"/>
      <c r="K61" s="51"/>
    </row>
    <row r="62" s="1" customFormat="1" ht="29.28" customHeight="1">
      <c r="B62" s="46"/>
      <c r="C62" s="185" t="s">
        <v>162</v>
      </c>
      <c r="D62" s="172"/>
      <c r="E62" s="172"/>
      <c r="F62" s="172"/>
      <c r="G62" s="172"/>
      <c r="H62" s="172"/>
      <c r="I62" s="186"/>
      <c r="J62" s="187" t="s">
        <v>163</v>
      </c>
      <c r="K62" s="188"/>
    </row>
    <row r="63" s="1" customFormat="1" ht="10.32" customHeight="1">
      <c r="B63" s="46"/>
      <c r="C63" s="47"/>
      <c r="D63" s="47"/>
      <c r="E63" s="47"/>
      <c r="F63" s="47"/>
      <c r="G63" s="47"/>
      <c r="H63" s="47"/>
      <c r="I63" s="157"/>
      <c r="J63" s="47"/>
      <c r="K63" s="51"/>
    </row>
    <row r="64" s="1" customFormat="1" ht="29.28" customHeight="1">
      <c r="B64" s="46"/>
      <c r="C64" s="189" t="s">
        <v>164</v>
      </c>
      <c r="D64" s="47"/>
      <c r="E64" s="47"/>
      <c r="F64" s="47"/>
      <c r="G64" s="47"/>
      <c r="H64" s="47"/>
      <c r="I64" s="157"/>
      <c r="J64" s="168">
        <f>J89</f>
        <v>0</v>
      </c>
      <c r="K64" s="51"/>
      <c r="AU64" s="24" t="s">
        <v>165</v>
      </c>
    </row>
    <row r="65" s="8" customFormat="1" ht="24.96" customHeight="1">
      <c r="B65" s="190"/>
      <c r="C65" s="191"/>
      <c r="D65" s="192" t="s">
        <v>1439</v>
      </c>
      <c r="E65" s="193"/>
      <c r="F65" s="193"/>
      <c r="G65" s="193"/>
      <c r="H65" s="193"/>
      <c r="I65" s="194"/>
      <c r="J65" s="195">
        <f>J90</f>
        <v>0</v>
      </c>
      <c r="K65" s="196"/>
    </row>
    <row r="66" s="1" customFormat="1" ht="21.84" customHeight="1">
      <c r="B66" s="46"/>
      <c r="C66" s="47"/>
      <c r="D66" s="47"/>
      <c r="E66" s="47"/>
      <c r="F66" s="47"/>
      <c r="G66" s="47"/>
      <c r="H66" s="47"/>
      <c r="I66" s="157"/>
      <c r="J66" s="47"/>
      <c r="K66" s="51"/>
    </row>
    <row r="67" s="1" customFormat="1" ht="6.96" customHeight="1">
      <c r="B67" s="67"/>
      <c r="C67" s="68"/>
      <c r="D67" s="68"/>
      <c r="E67" s="68"/>
      <c r="F67" s="68"/>
      <c r="G67" s="68"/>
      <c r="H67" s="68"/>
      <c r="I67" s="179"/>
      <c r="J67" s="68"/>
      <c r="K67" s="69"/>
    </row>
    <row r="71" s="1" customFormat="1" ht="6.96" customHeight="1">
      <c r="B71" s="70"/>
      <c r="C71" s="71"/>
      <c r="D71" s="71"/>
      <c r="E71" s="71"/>
      <c r="F71" s="71"/>
      <c r="G71" s="71"/>
      <c r="H71" s="71"/>
      <c r="I71" s="182"/>
      <c r="J71" s="71"/>
      <c r="K71" s="71"/>
      <c r="L71" s="72"/>
    </row>
    <row r="72" s="1" customFormat="1" ht="36.96" customHeight="1">
      <c r="B72" s="46"/>
      <c r="C72" s="73" t="s">
        <v>185</v>
      </c>
      <c r="D72" s="74"/>
      <c r="E72" s="74"/>
      <c r="F72" s="74"/>
      <c r="G72" s="74"/>
      <c r="H72" s="74"/>
      <c r="I72" s="204"/>
      <c r="J72" s="74"/>
      <c r="K72" s="74"/>
      <c r="L72" s="72"/>
    </row>
    <row r="73" s="1" customFormat="1" ht="6.96" customHeight="1">
      <c r="B73" s="46"/>
      <c r="C73" s="74"/>
      <c r="D73" s="74"/>
      <c r="E73" s="74"/>
      <c r="F73" s="74"/>
      <c r="G73" s="74"/>
      <c r="H73" s="74"/>
      <c r="I73" s="204"/>
      <c r="J73" s="74"/>
      <c r="K73" s="74"/>
      <c r="L73" s="72"/>
    </row>
    <row r="74" s="1" customFormat="1" ht="14.4" customHeight="1">
      <c r="B74" s="46"/>
      <c r="C74" s="76" t="s">
        <v>18</v>
      </c>
      <c r="D74" s="74"/>
      <c r="E74" s="74"/>
      <c r="F74" s="74"/>
      <c r="G74" s="74"/>
      <c r="H74" s="74"/>
      <c r="I74" s="204"/>
      <c r="J74" s="74"/>
      <c r="K74" s="74"/>
      <c r="L74" s="72"/>
    </row>
    <row r="75" s="1" customFormat="1" ht="16.5" customHeight="1">
      <c r="B75" s="46"/>
      <c r="C75" s="74"/>
      <c r="D75" s="74"/>
      <c r="E75" s="205" t="str">
        <f>E7</f>
        <v>Park pod Vlašským dvorem-op</v>
      </c>
      <c r="F75" s="76"/>
      <c r="G75" s="76"/>
      <c r="H75" s="76"/>
      <c r="I75" s="204"/>
      <c r="J75" s="74"/>
      <c r="K75" s="74"/>
      <c r="L75" s="72"/>
    </row>
    <row r="76">
      <c r="B76" s="28"/>
      <c r="C76" s="76" t="s">
        <v>157</v>
      </c>
      <c r="D76" s="206"/>
      <c r="E76" s="206"/>
      <c r="F76" s="206"/>
      <c r="G76" s="206"/>
      <c r="H76" s="206"/>
      <c r="I76" s="149"/>
      <c r="J76" s="206"/>
      <c r="K76" s="206"/>
      <c r="L76" s="207"/>
    </row>
    <row r="77" ht="16.5" customHeight="1">
      <c r="B77" s="28"/>
      <c r="C77" s="206"/>
      <c r="D77" s="206"/>
      <c r="E77" s="205" t="s">
        <v>158</v>
      </c>
      <c r="F77" s="206"/>
      <c r="G77" s="206"/>
      <c r="H77" s="206"/>
      <c r="I77" s="149"/>
      <c r="J77" s="206"/>
      <c r="K77" s="206"/>
      <c r="L77" s="207"/>
    </row>
    <row r="78">
      <c r="B78" s="28"/>
      <c r="C78" s="76" t="s">
        <v>159</v>
      </c>
      <c r="D78" s="206"/>
      <c r="E78" s="206"/>
      <c r="F78" s="206"/>
      <c r="G78" s="206"/>
      <c r="H78" s="206"/>
      <c r="I78" s="149"/>
      <c r="J78" s="206"/>
      <c r="K78" s="206"/>
      <c r="L78" s="207"/>
    </row>
    <row r="79" s="1" customFormat="1" ht="16.5" customHeight="1">
      <c r="B79" s="46"/>
      <c r="C79" s="74"/>
      <c r="D79" s="74"/>
      <c r="E79" s="285" t="s">
        <v>1045</v>
      </c>
      <c r="F79" s="74"/>
      <c r="G79" s="74"/>
      <c r="H79" s="74"/>
      <c r="I79" s="204"/>
      <c r="J79" s="74"/>
      <c r="K79" s="74"/>
      <c r="L79" s="72"/>
    </row>
    <row r="80" s="1" customFormat="1" ht="14.4" customHeight="1">
      <c r="B80" s="46"/>
      <c r="C80" s="76" t="s">
        <v>514</v>
      </c>
      <c r="D80" s="74"/>
      <c r="E80" s="74"/>
      <c r="F80" s="74"/>
      <c r="G80" s="74"/>
      <c r="H80" s="74"/>
      <c r="I80" s="204"/>
      <c r="J80" s="74"/>
      <c r="K80" s="74"/>
      <c r="L80" s="72"/>
    </row>
    <row r="81" s="1" customFormat="1" ht="17.25" customHeight="1">
      <c r="B81" s="46"/>
      <c r="C81" s="74"/>
      <c r="D81" s="74"/>
      <c r="E81" s="82" t="str">
        <f>E13</f>
        <v>05ZVZT - SO 05 Vzduchotechnika</v>
      </c>
      <c r="F81" s="74"/>
      <c r="G81" s="74"/>
      <c r="H81" s="74"/>
      <c r="I81" s="204"/>
      <c r="J81" s="74"/>
      <c r="K81" s="74"/>
      <c r="L81" s="72"/>
    </row>
    <row r="82" s="1" customFormat="1" ht="6.96" customHeight="1">
      <c r="B82" s="46"/>
      <c r="C82" s="74"/>
      <c r="D82" s="74"/>
      <c r="E82" s="74"/>
      <c r="F82" s="74"/>
      <c r="G82" s="74"/>
      <c r="H82" s="74"/>
      <c r="I82" s="204"/>
      <c r="J82" s="74"/>
      <c r="K82" s="74"/>
      <c r="L82" s="72"/>
    </row>
    <row r="83" s="1" customFormat="1" ht="18" customHeight="1">
      <c r="B83" s="46"/>
      <c r="C83" s="76" t="s">
        <v>23</v>
      </c>
      <c r="D83" s="74"/>
      <c r="E83" s="74"/>
      <c r="F83" s="208" t="str">
        <f>F16</f>
        <v>Kutná Hora</v>
      </c>
      <c r="G83" s="74"/>
      <c r="H83" s="74"/>
      <c r="I83" s="209" t="s">
        <v>25</v>
      </c>
      <c r="J83" s="85" t="str">
        <f>IF(J16="","",J16)</f>
        <v>9. 11. 2017</v>
      </c>
      <c r="K83" s="74"/>
      <c r="L83" s="72"/>
    </row>
    <row r="84" s="1" customFormat="1" ht="6.96" customHeight="1">
      <c r="B84" s="46"/>
      <c r="C84" s="74"/>
      <c r="D84" s="74"/>
      <c r="E84" s="74"/>
      <c r="F84" s="74"/>
      <c r="G84" s="74"/>
      <c r="H84" s="74"/>
      <c r="I84" s="204"/>
      <c r="J84" s="74"/>
      <c r="K84" s="74"/>
      <c r="L84" s="72"/>
    </row>
    <row r="85" s="1" customFormat="1">
      <c r="B85" s="46"/>
      <c r="C85" s="76" t="s">
        <v>27</v>
      </c>
      <c r="D85" s="74"/>
      <c r="E85" s="74"/>
      <c r="F85" s="208" t="str">
        <f>E19</f>
        <v>Město Kutná Hora, Havlíčkovo nám. 552</v>
      </c>
      <c r="G85" s="74"/>
      <c r="H85" s="74"/>
      <c r="I85" s="209" t="s">
        <v>35</v>
      </c>
      <c r="J85" s="208" t="str">
        <f>E25</f>
        <v xml:space="preserve"> </v>
      </c>
      <c r="K85" s="74"/>
      <c r="L85" s="72"/>
    </row>
    <row r="86" s="1" customFormat="1" ht="14.4" customHeight="1">
      <c r="B86" s="46"/>
      <c r="C86" s="76" t="s">
        <v>33</v>
      </c>
      <c r="D86" s="74"/>
      <c r="E86" s="74"/>
      <c r="F86" s="208" t="str">
        <f>IF(E22="","",E22)</f>
        <v/>
      </c>
      <c r="G86" s="74"/>
      <c r="H86" s="74"/>
      <c r="I86" s="204"/>
      <c r="J86" s="74"/>
      <c r="K86" s="74"/>
      <c r="L86" s="72"/>
    </row>
    <row r="87" s="1" customFormat="1" ht="10.32" customHeight="1">
      <c r="B87" s="46"/>
      <c r="C87" s="74"/>
      <c r="D87" s="74"/>
      <c r="E87" s="74"/>
      <c r="F87" s="74"/>
      <c r="G87" s="74"/>
      <c r="H87" s="74"/>
      <c r="I87" s="204"/>
      <c r="J87" s="74"/>
      <c r="K87" s="74"/>
      <c r="L87" s="72"/>
    </row>
    <row r="88" s="10" customFormat="1" ht="29.28" customHeight="1">
      <c r="B88" s="210"/>
      <c r="C88" s="211" t="s">
        <v>186</v>
      </c>
      <c r="D88" s="212" t="s">
        <v>59</v>
      </c>
      <c r="E88" s="212" t="s">
        <v>55</v>
      </c>
      <c r="F88" s="212" t="s">
        <v>187</v>
      </c>
      <c r="G88" s="212" t="s">
        <v>188</v>
      </c>
      <c r="H88" s="212" t="s">
        <v>189</v>
      </c>
      <c r="I88" s="213" t="s">
        <v>190</v>
      </c>
      <c r="J88" s="212" t="s">
        <v>163</v>
      </c>
      <c r="K88" s="214" t="s">
        <v>191</v>
      </c>
      <c r="L88" s="215"/>
      <c r="M88" s="102" t="s">
        <v>192</v>
      </c>
      <c r="N88" s="103" t="s">
        <v>44</v>
      </c>
      <c r="O88" s="103" t="s">
        <v>193</v>
      </c>
      <c r="P88" s="103" t="s">
        <v>194</v>
      </c>
      <c r="Q88" s="103" t="s">
        <v>195</v>
      </c>
      <c r="R88" s="103" t="s">
        <v>196</v>
      </c>
      <c r="S88" s="103" t="s">
        <v>197</v>
      </c>
      <c r="T88" s="104" t="s">
        <v>198</v>
      </c>
    </row>
    <row r="89" s="1" customFormat="1" ht="29.28" customHeight="1">
      <c r="B89" s="46"/>
      <c r="C89" s="108" t="s">
        <v>164</v>
      </c>
      <c r="D89" s="74"/>
      <c r="E89" s="74"/>
      <c r="F89" s="74"/>
      <c r="G89" s="74"/>
      <c r="H89" s="74"/>
      <c r="I89" s="204"/>
      <c r="J89" s="216">
        <f>BK89</f>
        <v>0</v>
      </c>
      <c r="K89" s="74"/>
      <c r="L89" s="72"/>
      <c r="M89" s="105"/>
      <c r="N89" s="106"/>
      <c r="O89" s="106"/>
      <c r="P89" s="217">
        <f>P90</f>
        <v>0</v>
      </c>
      <c r="Q89" s="106"/>
      <c r="R89" s="217">
        <f>R90</f>
        <v>0</v>
      </c>
      <c r="S89" s="106"/>
      <c r="T89" s="218">
        <f>T90</f>
        <v>0</v>
      </c>
      <c r="AT89" s="24" t="s">
        <v>73</v>
      </c>
      <c r="AU89" s="24" t="s">
        <v>165</v>
      </c>
      <c r="BK89" s="219">
        <f>BK90</f>
        <v>0</v>
      </c>
    </row>
    <row r="90" s="11" customFormat="1" ht="37.44" customHeight="1">
      <c r="B90" s="220"/>
      <c r="C90" s="221"/>
      <c r="D90" s="222" t="s">
        <v>73</v>
      </c>
      <c r="E90" s="223" t="s">
        <v>519</v>
      </c>
      <c r="F90" s="223" t="s">
        <v>1440</v>
      </c>
      <c r="G90" s="221"/>
      <c r="H90" s="221"/>
      <c r="I90" s="224"/>
      <c r="J90" s="225">
        <f>BK90</f>
        <v>0</v>
      </c>
      <c r="K90" s="221"/>
      <c r="L90" s="226"/>
      <c r="M90" s="227"/>
      <c r="N90" s="228"/>
      <c r="O90" s="228"/>
      <c r="P90" s="229">
        <f>SUM(P91:P96)</f>
        <v>0</v>
      </c>
      <c r="Q90" s="228"/>
      <c r="R90" s="229">
        <f>SUM(R91:R96)</f>
        <v>0</v>
      </c>
      <c r="S90" s="228"/>
      <c r="T90" s="230">
        <f>SUM(T91:T96)</f>
        <v>0</v>
      </c>
      <c r="AR90" s="231" t="s">
        <v>83</v>
      </c>
      <c r="AT90" s="232" t="s">
        <v>73</v>
      </c>
      <c r="AU90" s="232" t="s">
        <v>74</v>
      </c>
      <c r="AY90" s="231" t="s">
        <v>200</v>
      </c>
      <c r="BK90" s="233">
        <f>SUM(BK91:BK96)</f>
        <v>0</v>
      </c>
    </row>
    <row r="91" s="1" customFormat="1" ht="25.5" customHeight="1">
      <c r="B91" s="46"/>
      <c r="C91" s="236" t="s">
        <v>81</v>
      </c>
      <c r="D91" s="236" t="s">
        <v>202</v>
      </c>
      <c r="E91" s="237" t="s">
        <v>1441</v>
      </c>
      <c r="F91" s="238" t="s">
        <v>1442</v>
      </c>
      <c r="G91" s="239" t="s">
        <v>471</v>
      </c>
      <c r="H91" s="240">
        <v>2</v>
      </c>
      <c r="I91" s="241"/>
      <c r="J91" s="242">
        <f>ROUND(I91*H91,2)</f>
        <v>0</v>
      </c>
      <c r="K91" s="238" t="s">
        <v>746</v>
      </c>
      <c r="L91" s="72"/>
      <c r="M91" s="243" t="s">
        <v>21</v>
      </c>
      <c r="N91" s="244" t="s">
        <v>45</v>
      </c>
      <c r="O91" s="47"/>
      <c r="P91" s="245">
        <f>O91*H91</f>
        <v>0</v>
      </c>
      <c r="Q91" s="245">
        <v>0</v>
      </c>
      <c r="R91" s="245">
        <f>Q91*H91</f>
        <v>0</v>
      </c>
      <c r="S91" s="245">
        <v>0</v>
      </c>
      <c r="T91" s="246">
        <f>S91*H91</f>
        <v>0</v>
      </c>
      <c r="AR91" s="24" t="s">
        <v>230</v>
      </c>
      <c r="AT91" s="24" t="s">
        <v>202</v>
      </c>
      <c r="AU91" s="24" t="s">
        <v>81</v>
      </c>
      <c r="AY91" s="24" t="s">
        <v>200</v>
      </c>
      <c r="BE91" s="247">
        <f>IF(N91="základní",J91,0)</f>
        <v>0</v>
      </c>
      <c r="BF91" s="247">
        <f>IF(N91="snížená",J91,0)</f>
        <v>0</v>
      </c>
      <c r="BG91" s="247">
        <f>IF(N91="zákl. přenesená",J91,0)</f>
        <v>0</v>
      </c>
      <c r="BH91" s="247">
        <f>IF(N91="sníž. přenesená",J91,0)</f>
        <v>0</v>
      </c>
      <c r="BI91" s="247">
        <f>IF(N91="nulová",J91,0)</f>
        <v>0</v>
      </c>
      <c r="BJ91" s="24" t="s">
        <v>81</v>
      </c>
      <c r="BK91" s="247">
        <f>ROUND(I91*H91,2)</f>
        <v>0</v>
      </c>
      <c r="BL91" s="24" t="s">
        <v>230</v>
      </c>
      <c r="BM91" s="24" t="s">
        <v>83</v>
      </c>
    </row>
    <row r="92" s="1" customFormat="1" ht="25.5" customHeight="1">
      <c r="B92" s="46"/>
      <c r="C92" s="236" t="s">
        <v>83</v>
      </c>
      <c r="D92" s="236" t="s">
        <v>202</v>
      </c>
      <c r="E92" s="237" t="s">
        <v>1443</v>
      </c>
      <c r="F92" s="238" t="s">
        <v>1444</v>
      </c>
      <c r="G92" s="239" t="s">
        <v>471</v>
      </c>
      <c r="H92" s="240">
        <v>2</v>
      </c>
      <c r="I92" s="241"/>
      <c r="J92" s="242">
        <f>ROUND(I92*H92,2)</f>
        <v>0</v>
      </c>
      <c r="K92" s="238" t="s">
        <v>746</v>
      </c>
      <c r="L92" s="72"/>
      <c r="M92" s="243" t="s">
        <v>21</v>
      </c>
      <c r="N92" s="244" t="s">
        <v>45</v>
      </c>
      <c r="O92" s="47"/>
      <c r="P92" s="245">
        <f>O92*H92</f>
        <v>0</v>
      </c>
      <c r="Q92" s="245">
        <v>0</v>
      </c>
      <c r="R92" s="245">
        <f>Q92*H92</f>
        <v>0</v>
      </c>
      <c r="S92" s="245">
        <v>0</v>
      </c>
      <c r="T92" s="246">
        <f>S92*H92</f>
        <v>0</v>
      </c>
      <c r="AR92" s="24" t="s">
        <v>230</v>
      </c>
      <c r="AT92" s="24" t="s">
        <v>202</v>
      </c>
      <c r="AU92" s="24" t="s">
        <v>81</v>
      </c>
      <c r="AY92" s="24" t="s">
        <v>200</v>
      </c>
      <c r="BE92" s="247">
        <f>IF(N92="základní",J92,0)</f>
        <v>0</v>
      </c>
      <c r="BF92" s="247">
        <f>IF(N92="snížená",J92,0)</f>
        <v>0</v>
      </c>
      <c r="BG92" s="247">
        <f>IF(N92="zákl. přenesená",J92,0)</f>
        <v>0</v>
      </c>
      <c r="BH92" s="247">
        <f>IF(N92="sníž. přenesená",J92,0)</f>
        <v>0</v>
      </c>
      <c r="BI92" s="247">
        <f>IF(N92="nulová",J92,0)</f>
        <v>0</v>
      </c>
      <c r="BJ92" s="24" t="s">
        <v>81</v>
      </c>
      <c r="BK92" s="247">
        <f>ROUND(I92*H92,2)</f>
        <v>0</v>
      </c>
      <c r="BL92" s="24" t="s">
        <v>230</v>
      </c>
      <c r="BM92" s="24" t="s">
        <v>207</v>
      </c>
    </row>
    <row r="93" s="1" customFormat="1" ht="38.25" customHeight="1">
      <c r="B93" s="46"/>
      <c r="C93" s="236" t="s">
        <v>94</v>
      </c>
      <c r="D93" s="236" t="s">
        <v>202</v>
      </c>
      <c r="E93" s="237" t="s">
        <v>1445</v>
      </c>
      <c r="F93" s="238" t="s">
        <v>1446</v>
      </c>
      <c r="G93" s="239" t="s">
        <v>1447</v>
      </c>
      <c r="H93" s="240">
        <v>1</v>
      </c>
      <c r="I93" s="241"/>
      <c r="J93" s="242">
        <f>ROUND(I93*H93,2)</f>
        <v>0</v>
      </c>
      <c r="K93" s="238" t="s">
        <v>746</v>
      </c>
      <c r="L93" s="72"/>
      <c r="M93" s="243" t="s">
        <v>21</v>
      </c>
      <c r="N93" s="244" t="s">
        <v>45</v>
      </c>
      <c r="O93" s="47"/>
      <c r="P93" s="245">
        <f>O93*H93</f>
        <v>0</v>
      </c>
      <c r="Q93" s="245">
        <v>0</v>
      </c>
      <c r="R93" s="245">
        <f>Q93*H93</f>
        <v>0</v>
      </c>
      <c r="S93" s="245">
        <v>0</v>
      </c>
      <c r="T93" s="246">
        <f>S93*H93</f>
        <v>0</v>
      </c>
      <c r="AR93" s="24" t="s">
        <v>230</v>
      </c>
      <c r="AT93" s="24" t="s">
        <v>202</v>
      </c>
      <c r="AU93" s="24" t="s">
        <v>81</v>
      </c>
      <c r="AY93" s="24" t="s">
        <v>200</v>
      </c>
      <c r="BE93" s="247">
        <f>IF(N93="základní",J93,0)</f>
        <v>0</v>
      </c>
      <c r="BF93" s="247">
        <f>IF(N93="snížená",J93,0)</f>
        <v>0</v>
      </c>
      <c r="BG93" s="247">
        <f>IF(N93="zákl. přenesená",J93,0)</f>
        <v>0</v>
      </c>
      <c r="BH93" s="247">
        <f>IF(N93="sníž. přenesená",J93,0)</f>
        <v>0</v>
      </c>
      <c r="BI93" s="247">
        <f>IF(N93="nulová",J93,0)</f>
        <v>0</v>
      </c>
      <c r="BJ93" s="24" t="s">
        <v>81</v>
      </c>
      <c r="BK93" s="247">
        <f>ROUND(I93*H93,2)</f>
        <v>0</v>
      </c>
      <c r="BL93" s="24" t="s">
        <v>230</v>
      </c>
      <c r="BM93" s="24" t="s">
        <v>213</v>
      </c>
    </row>
    <row r="94" s="1" customFormat="1" ht="16.5" customHeight="1">
      <c r="B94" s="46"/>
      <c r="C94" s="236" t="s">
        <v>207</v>
      </c>
      <c r="D94" s="236" t="s">
        <v>202</v>
      </c>
      <c r="E94" s="237" t="s">
        <v>1448</v>
      </c>
      <c r="F94" s="238" t="s">
        <v>1449</v>
      </c>
      <c r="G94" s="239" t="s">
        <v>205</v>
      </c>
      <c r="H94" s="240">
        <v>1</v>
      </c>
      <c r="I94" s="241"/>
      <c r="J94" s="242">
        <f>ROUND(I94*H94,2)</f>
        <v>0</v>
      </c>
      <c r="K94" s="238" t="s">
        <v>746</v>
      </c>
      <c r="L94" s="72"/>
      <c r="M94" s="243" t="s">
        <v>21</v>
      </c>
      <c r="N94" s="244" t="s">
        <v>45</v>
      </c>
      <c r="O94" s="47"/>
      <c r="P94" s="245">
        <f>O94*H94</f>
        <v>0</v>
      </c>
      <c r="Q94" s="245">
        <v>0</v>
      </c>
      <c r="R94" s="245">
        <f>Q94*H94</f>
        <v>0</v>
      </c>
      <c r="S94" s="245">
        <v>0</v>
      </c>
      <c r="T94" s="246">
        <f>S94*H94</f>
        <v>0</v>
      </c>
      <c r="AR94" s="24" t="s">
        <v>230</v>
      </c>
      <c r="AT94" s="24" t="s">
        <v>202</v>
      </c>
      <c r="AU94" s="24" t="s">
        <v>81</v>
      </c>
      <c r="AY94" s="24" t="s">
        <v>200</v>
      </c>
      <c r="BE94" s="247">
        <f>IF(N94="základní",J94,0)</f>
        <v>0</v>
      </c>
      <c r="BF94" s="247">
        <f>IF(N94="snížená",J94,0)</f>
        <v>0</v>
      </c>
      <c r="BG94" s="247">
        <f>IF(N94="zákl. přenesená",J94,0)</f>
        <v>0</v>
      </c>
      <c r="BH94" s="247">
        <f>IF(N94="sníž. přenesená",J94,0)</f>
        <v>0</v>
      </c>
      <c r="BI94" s="247">
        <f>IF(N94="nulová",J94,0)</f>
        <v>0</v>
      </c>
      <c r="BJ94" s="24" t="s">
        <v>81</v>
      </c>
      <c r="BK94" s="247">
        <f>ROUND(I94*H94,2)</f>
        <v>0</v>
      </c>
      <c r="BL94" s="24" t="s">
        <v>230</v>
      </c>
      <c r="BM94" s="24" t="s">
        <v>216</v>
      </c>
    </row>
    <row r="95" s="1" customFormat="1" ht="16.5" customHeight="1">
      <c r="B95" s="46"/>
      <c r="C95" s="236" t="s">
        <v>217</v>
      </c>
      <c r="D95" s="236" t="s">
        <v>202</v>
      </c>
      <c r="E95" s="237" t="s">
        <v>1450</v>
      </c>
      <c r="F95" s="238" t="s">
        <v>1451</v>
      </c>
      <c r="G95" s="239" t="s">
        <v>471</v>
      </c>
      <c r="H95" s="240">
        <v>1</v>
      </c>
      <c r="I95" s="241"/>
      <c r="J95" s="242">
        <f>ROUND(I95*H95,2)</f>
        <v>0</v>
      </c>
      <c r="K95" s="238" t="s">
        <v>746</v>
      </c>
      <c r="L95" s="72"/>
      <c r="M95" s="243" t="s">
        <v>21</v>
      </c>
      <c r="N95" s="244" t="s">
        <v>45</v>
      </c>
      <c r="O95" s="47"/>
      <c r="P95" s="245">
        <f>O95*H95</f>
        <v>0</v>
      </c>
      <c r="Q95" s="245">
        <v>0</v>
      </c>
      <c r="R95" s="245">
        <f>Q95*H95</f>
        <v>0</v>
      </c>
      <c r="S95" s="245">
        <v>0</v>
      </c>
      <c r="T95" s="246">
        <f>S95*H95</f>
        <v>0</v>
      </c>
      <c r="AR95" s="24" t="s">
        <v>230</v>
      </c>
      <c r="AT95" s="24" t="s">
        <v>202</v>
      </c>
      <c r="AU95" s="24" t="s">
        <v>81</v>
      </c>
      <c r="AY95" s="24" t="s">
        <v>200</v>
      </c>
      <c r="BE95" s="247">
        <f>IF(N95="základní",J95,0)</f>
        <v>0</v>
      </c>
      <c r="BF95" s="247">
        <f>IF(N95="snížená",J95,0)</f>
        <v>0</v>
      </c>
      <c r="BG95" s="247">
        <f>IF(N95="zákl. přenesená",J95,0)</f>
        <v>0</v>
      </c>
      <c r="BH95" s="247">
        <f>IF(N95="sníž. přenesená",J95,0)</f>
        <v>0</v>
      </c>
      <c r="BI95" s="247">
        <f>IF(N95="nulová",J95,0)</f>
        <v>0</v>
      </c>
      <c r="BJ95" s="24" t="s">
        <v>81</v>
      </c>
      <c r="BK95" s="247">
        <f>ROUND(I95*H95,2)</f>
        <v>0</v>
      </c>
      <c r="BL95" s="24" t="s">
        <v>230</v>
      </c>
      <c r="BM95" s="24" t="s">
        <v>1452</v>
      </c>
    </row>
    <row r="96" s="1" customFormat="1" ht="16.5" customHeight="1">
      <c r="B96" s="46"/>
      <c r="C96" s="236" t="s">
        <v>213</v>
      </c>
      <c r="D96" s="236" t="s">
        <v>202</v>
      </c>
      <c r="E96" s="237" t="s">
        <v>1453</v>
      </c>
      <c r="F96" s="238" t="s">
        <v>1454</v>
      </c>
      <c r="G96" s="239" t="s">
        <v>471</v>
      </c>
      <c r="H96" s="240">
        <v>1</v>
      </c>
      <c r="I96" s="241"/>
      <c r="J96" s="242">
        <f>ROUND(I96*H96,2)</f>
        <v>0</v>
      </c>
      <c r="K96" s="238" t="s">
        <v>746</v>
      </c>
      <c r="L96" s="72"/>
      <c r="M96" s="243" t="s">
        <v>21</v>
      </c>
      <c r="N96" s="281" t="s">
        <v>45</v>
      </c>
      <c r="O96" s="282"/>
      <c r="P96" s="283">
        <f>O96*H96</f>
        <v>0</v>
      </c>
      <c r="Q96" s="283">
        <v>0</v>
      </c>
      <c r="R96" s="283">
        <f>Q96*H96</f>
        <v>0</v>
      </c>
      <c r="S96" s="283">
        <v>0</v>
      </c>
      <c r="T96" s="284">
        <f>S96*H96</f>
        <v>0</v>
      </c>
      <c r="AR96" s="24" t="s">
        <v>230</v>
      </c>
      <c r="AT96" s="24" t="s">
        <v>202</v>
      </c>
      <c r="AU96" s="24" t="s">
        <v>81</v>
      </c>
      <c r="AY96" s="24" t="s">
        <v>200</v>
      </c>
      <c r="BE96" s="247">
        <f>IF(N96="základní",J96,0)</f>
        <v>0</v>
      </c>
      <c r="BF96" s="247">
        <f>IF(N96="snížená",J96,0)</f>
        <v>0</v>
      </c>
      <c r="BG96" s="247">
        <f>IF(N96="zákl. přenesená",J96,0)</f>
        <v>0</v>
      </c>
      <c r="BH96" s="247">
        <f>IF(N96="sníž. přenesená",J96,0)</f>
        <v>0</v>
      </c>
      <c r="BI96" s="247">
        <f>IF(N96="nulová",J96,0)</f>
        <v>0</v>
      </c>
      <c r="BJ96" s="24" t="s">
        <v>81</v>
      </c>
      <c r="BK96" s="247">
        <f>ROUND(I96*H96,2)</f>
        <v>0</v>
      </c>
      <c r="BL96" s="24" t="s">
        <v>230</v>
      </c>
      <c r="BM96" s="24" t="s">
        <v>1455</v>
      </c>
    </row>
    <row r="97" s="1" customFormat="1" ht="6.96" customHeight="1">
      <c r="B97" s="67"/>
      <c r="C97" s="68"/>
      <c r="D97" s="68"/>
      <c r="E97" s="68"/>
      <c r="F97" s="68"/>
      <c r="G97" s="68"/>
      <c r="H97" s="68"/>
      <c r="I97" s="179"/>
      <c r="J97" s="68"/>
      <c r="K97" s="68"/>
      <c r="L97" s="72"/>
    </row>
  </sheetData>
  <sheetProtection sheet="1" autoFilter="0" formatColumns="0" formatRows="0" objects="1" scenarios="1" spinCount="100000" saltValue="LIUgds7zKTQvkcqfvys+sVDBmbOMcVfePxWBCjY5HwxuPNMGS74eWZoWSKiIue7DpWSPUX58rWeY2YylV0MCqA==" hashValue="FY+PQ3ligqyFFMB5VVkn67pQVp450fOeLGzV8dAm5boUQzaSx1XLgQFHlcwCeWz5rXuugrZ+MNP4rfrRQltN7g==" algorithmName="SHA-512" password="CC35"/>
  <autoFilter ref="C88:K96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5:H75"/>
    <mergeCell ref="E79:H79"/>
    <mergeCell ref="E77:H77"/>
    <mergeCell ref="E81:H81"/>
    <mergeCell ref="G1:H1"/>
    <mergeCell ref="L2:V2"/>
  </mergeCells>
  <hyperlinks>
    <hyperlink ref="F1:G1" location="C2" display="1) Krycí list soupisu"/>
    <hyperlink ref="G1:H1" location="C62" display="2) Rekapitulace"/>
    <hyperlink ref="J1" location="C8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50"/>
      <c r="C1" s="150"/>
      <c r="D1" s="151" t="s">
        <v>1</v>
      </c>
      <c r="E1" s="150"/>
      <c r="F1" s="152" t="s">
        <v>151</v>
      </c>
      <c r="G1" s="152" t="s">
        <v>152</v>
      </c>
      <c r="H1" s="152"/>
      <c r="I1" s="153"/>
      <c r="J1" s="152" t="s">
        <v>153</v>
      </c>
      <c r="K1" s="151" t="s">
        <v>154</v>
      </c>
      <c r="L1" s="152" t="s">
        <v>155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116</v>
      </c>
    </row>
    <row r="3" ht="6.96" customHeight="1">
      <c r="B3" s="25"/>
      <c r="C3" s="26"/>
      <c r="D3" s="26"/>
      <c r="E3" s="26"/>
      <c r="F3" s="26"/>
      <c r="G3" s="26"/>
      <c r="H3" s="26"/>
      <c r="I3" s="154"/>
      <c r="J3" s="26"/>
      <c r="K3" s="27"/>
      <c r="AT3" s="24" t="s">
        <v>83</v>
      </c>
    </row>
    <row r="4" ht="36.96" customHeight="1">
      <c r="B4" s="28"/>
      <c r="C4" s="29"/>
      <c r="D4" s="30" t="s">
        <v>156</v>
      </c>
      <c r="E4" s="29"/>
      <c r="F4" s="29"/>
      <c r="G4" s="29"/>
      <c r="H4" s="29"/>
      <c r="I4" s="155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5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5"/>
      <c r="J6" s="29"/>
      <c r="K6" s="31"/>
    </row>
    <row r="7" ht="16.5" customHeight="1">
      <c r="B7" s="28"/>
      <c r="C7" s="29"/>
      <c r="D7" s="29"/>
      <c r="E7" s="156" t="str">
        <f>'Rekapitulace stavby'!K6</f>
        <v>Park pod Vlašským dvorem-op</v>
      </c>
      <c r="F7" s="40"/>
      <c r="G7" s="40"/>
      <c r="H7" s="40"/>
      <c r="I7" s="155"/>
      <c r="J7" s="29"/>
      <c r="K7" s="31"/>
    </row>
    <row r="8">
      <c r="B8" s="28"/>
      <c r="C8" s="29"/>
      <c r="D8" s="40" t="s">
        <v>157</v>
      </c>
      <c r="E8" s="29"/>
      <c r="F8" s="29"/>
      <c r="G8" s="29"/>
      <c r="H8" s="29"/>
      <c r="I8" s="155"/>
      <c r="J8" s="29"/>
      <c r="K8" s="31"/>
    </row>
    <row r="9" ht="16.5" customHeight="1">
      <c r="B9" s="28"/>
      <c r="C9" s="29"/>
      <c r="D9" s="29"/>
      <c r="E9" s="156" t="s">
        <v>158</v>
      </c>
      <c r="F9" s="29"/>
      <c r="G9" s="29"/>
      <c r="H9" s="29"/>
      <c r="I9" s="155"/>
      <c r="J9" s="29"/>
      <c r="K9" s="31"/>
    </row>
    <row r="10">
      <c r="B10" s="28"/>
      <c r="C10" s="29"/>
      <c r="D10" s="40" t="s">
        <v>159</v>
      </c>
      <c r="E10" s="29"/>
      <c r="F10" s="29"/>
      <c r="G10" s="29"/>
      <c r="H10" s="29"/>
      <c r="I10" s="155"/>
      <c r="J10" s="29"/>
      <c r="K10" s="31"/>
    </row>
    <row r="11" s="1" customFormat="1" ht="16.5" customHeight="1">
      <c r="B11" s="46"/>
      <c r="C11" s="47"/>
      <c r="D11" s="47"/>
      <c r="E11" s="55" t="s">
        <v>1045</v>
      </c>
      <c r="F11" s="47"/>
      <c r="G11" s="47"/>
      <c r="H11" s="47"/>
      <c r="I11" s="157"/>
      <c r="J11" s="47"/>
      <c r="K11" s="51"/>
    </row>
    <row r="12" s="1" customFormat="1">
      <c r="B12" s="46"/>
      <c r="C12" s="47"/>
      <c r="D12" s="40" t="s">
        <v>514</v>
      </c>
      <c r="E12" s="47"/>
      <c r="F12" s="47"/>
      <c r="G12" s="47"/>
      <c r="H12" s="47"/>
      <c r="I12" s="157"/>
      <c r="J12" s="47"/>
      <c r="K12" s="51"/>
    </row>
    <row r="13" s="1" customFormat="1" ht="36.96" customHeight="1">
      <c r="B13" s="46"/>
      <c r="C13" s="47"/>
      <c r="D13" s="47"/>
      <c r="E13" s="158" t="s">
        <v>1456</v>
      </c>
      <c r="F13" s="47"/>
      <c r="G13" s="47"/>
      <c r="H13" s="47"/>
      <c r="I13" s="157"/>
      <c r="J13" s="47"/>
      <c r="K13" s="51"/>
    </row>
    <row r="14" s="1" customFormat="1">
      <c r="B14" s="46"/>
      <c r="C14" s="47"/>
      <c r="D14" s="47"/>
      <c r="E14" s="47"/>
      <c r="F14" s="47"/>
      <c r="G14" s="47"/>
      <c r="H14" s="47"/>
      <c r="I14" s="157"/>
      <c r="J14" s="47"/>
      <c r="K14" s="51"/>
    </row>
    <row r="15" s="1" customFormat="1" ht="14.4" customHeight="1">
      <c r="B15" s="46"/>
      <c r="C15" s="47"/>
      <c r="D15" s="40" t="s">
        <v>20</v>
      </c>
      <c r="E15" s="47"/>
      <c r="F15" s="35" t="s">
        <v>21</v>
      </c>
      <c r="G15" s="47"/>
      <c r="H15" s="47"/>
      <c r="I15" s="159" t="s">
        <v>22</v>
      </c>
      <c r="J15" s="35" t="s">
        <v>21</v>
      </c>
      <c r="K15" s="51"/>
    </row>
    <row r="16" s="1" customFormat="1" ht="14.4" customHeight="1">
      <c r="B16" s="46"/>
      <c r="C16" s="47"/>
      <c r="D16" s="40" t="s">
        <v>23</v>
      </c>
      <c r="E16" s="47"/>
      <c r="F16" s="35" t="s">
        <v>24</v>
      </c>
      <c r="G16" s="47"/>
      <c r="H16" s="47"/>
      <c r="I16" s="159" t="s">
        <v>25</v>
      </c>
      <c r="J16" s="160" t="str">
        <f>'Rekapitulace stavby'!AN8</f>
        <v>9. 11. 2017</v>
      </c>
      <c r="K16" s="51"/>
    </row>
    <row r="17" s="1" customFormat="1" ht="10.8" customHeight="1">
      <c r="B17" s="46"/>
      <c r="C17" s="47"/>
      <c r="D17" s="47"/>
      <c r="E17" s="47"/>
      <c r="F17" s="47"/>
      <c r="G17" s="47"/>
      <c r="H17" s="47"/>
      <c r="I17" s="157"/>
      <c r="J17" s="47"/>
      <c r="K17" s="51"/>
    </row>
    <row r="18" s="1" customFormat="1" ht="14.4" customHeight="1">
      <c r="B18" s="46"/>
      <c r="C18" s="47"/>
      <c r="D18" s="40" t="s">
        <v>27</v>
      </c>
      <c r="E18" s="47"/>
      <c r="F18" s="47"/>
      <c r="G18" s="47"/>
      <c r="H18" s="47"/>
      <c r="I18" s="159" t="s">
        <v>28</v>
      </c>
      <c r="J18" s="35" t="s">
        <v>29</v>
      </c>
      <c r="K18" s="51"/>
    </row>
    <row r="19" s="1" customFormat="1" ht="18" customHeight="1">
      <c r="B19" s="46"/>
      <c r="C19" s="47"/>
      <c r="D19" s="47"/>
      <c r="E19" s="35" t="s">
        <v>30</v>
      </c>
      <c r="F19" s="47"/>
      <c r="G19" s="47"/>
      <c r="H19" s="47"/>
      <c r="I19" s="159" t="s">
        <v>31</v>
      </c>
      <c r="J19" s="35" t="s">
        <v>32</v>
      </c>
      <c r="K19" s="51"/>
    </row>
    <row r="20" s="1" customFormat="1" ht="6.96" customHeight="1">
      <c r="B20" s="46"/>
      <c r="C20" s="47"/>
      <c r="D20" s="47"/>
      <c r="E20" s="47"/>
      <c r="F20" s="47"/>
      <c r="G20" s="47"/>
      <c r="H20" s="47"/>
      <c r="I20" s="157"/>
      <c r="J20" s="47"/>
      <c r="K20" s="51"/>
    </row>
    <row r="21" s="1" customFormat="1" ht="14.4" customHeight="1">
      <c r="B21" s="46"/>
      <c r="C21" s="47"/>
      <c r="D21" s="40" t="s">
        <v>33</v>
      </c>
      <c r="E21" s="47"/>
      <c r="F21" s="47"/>
      <c r="G21" s="47"/>
      <c r="H21" s="47"/>
      <c r="I21" s="159" t="s">
        <v>28</v>
      </c>
      <c r="J21" s="35" t="str">
        <f>IF('Rekapitulace stavby'!AN13="Vyplň údaj","",IF('Rekapitulace stavby'!AN13="","",'Rekapitulace stavby'!AN13))</f>
        <v/>
      </c>
      <c r="K21" s="51"/>
    </row>
    <row r="22" s="1" customFormat="1" ht="18" customHeight="1">
      <c r="B22" s="46"/>
      <c r="C22" s="47"/>
      <c r="D22" s="47"/>
      <c r="E22" s="35" t="str">
        <f>IF('Rekapitulace stavby'!E14="Vyplň údaj","",IF('Rekapitulace stavby'!E14="","",'Rekapitulace stavby'!E14))</f>
        <v/>
      </c>
      <c r="F22" s="47"/>
      <c r="G22" s="47"/>
      <c r="H22" s="47"/>
      <c r="I22" s="159" t="s">
        <v>31</v>
      </c>
      <c r="J22" s="35" t="str">
        <f>IF('Rekapitulace stavby'!AN14="Vyplň údaj","",IF('Rekapitulace stavby'!AN14="","",'Rekapitulace stavby'!AN14))</f>
        <v/>
      </c>
      <c r="K22" s="51"/>
    </row>
    <row r="23" s="1" customFormat="1" ht="6.96" customHeight="1">
      <c r="B23" s="46"/>
      <c r="C23" s="47"/>
      <c r="D23" s="47"/>
      <c r="E23" s="47"/>
      <c r="F23" s="47"/>
      <c r="G23" s="47"/>
      <c r="H23" s="47"/>
      <c r="I23" s="157"/>
      <c r="J23" s="47"/>
      <c r="K23" s="51"/>
    </row>
    <row r="24" s="1" customFormat="1" ht="14.4" customHeight="1">
      <c r="B24" s="46"/>
      <c r="C24" s="47"/>
      <c r="D24" s="40" t="s">
        <v>35</v>
      </c>
      <c r="E24" s="47"/>
      <c r="F24" s="47"/>
      <c r="G24" s="47"/>
      <c r="H24" s="47"/>
      <c r="I24" s="159" t="s">
        <v>28</v>
      </c>
      <c r="J24" s="35" t="str">
        <f>IF('Rekapitulace stavby'!AN16="","",'Rekapitulace stavby'!AN16)</f>
        <v/>
      </c>
      <c r="K24" s="51"/>
    </row>
    <row r="25" s="1" customFormat="1" ht="18" customHeight="1">
      <c r="B25" s="46"/>
      <c r="C25" s="47"/>
      <c r="D25" s="47"/>
      <c r="E25" s="35" t="str">
        <f>IF('Rekapitulace stavby'!E17="","",'Rekapitulace stavby'!E17)</f>
        <v xml:space="preserve"> </v>
      </c>
      <c r="F25" s="47"/>
      <c r="G25" s="47"/>
      <c r="H25" s="47"/>
      <c r="I25" s="159" t="s">
        <v>31</v>
      </c>
      <c r="J25" s="35" t="str">
        <f>IF('Rekapitulace stavby'!AN17="","",'Rekapitulace stavby'!AN17)</f>
        <v/>
      </c>
      <c r="K25" s="51"/>
    </row>
    <row r="26" s="1" customFormat="1" ht="6.96" customHeight="1">
      <c r="B26" s="46"/>
      <c r="C26" s="47"/>
      <c r="D26" s="47"/>
      <c r="E26" s="47"/>
      <c r="F26" s="47"/>
      <c r="G26" s="47"/>
      <c r="H26" s="47"/>
      <c r="I26" s="157"/>
      <c r="J26" s="47"/>
      <c r="K26" s="51"/>
    </row>
    <row r="27" s="1" customFormat="1" ht="14.4" customHeight="1">
      <c r="B27" s="46"/>
      <c r="C27" s="47"/>
      <c r="D27" s="40" t="s">
        <v>38</v>
      </c>
      <c r="E27" s="47"/>
      <c r="F27" s="47"/>
      <c r="G27" s="47"/>
      <c r="H27" s="47"/>
      <c r="I27" s="157"/>
      <c r="J27" s="47"/>
      <c r="K27" s="51"/>
    </row>
    <row r="28" s="7" customFormat="1" ht="71.25" customHeight="1">
      <c r="B28" s="161"/>
      <c r="C28" s="162"/>
      <c r="D28" s="162"/>
      <c r="E28" s="44" t="s">
        <v>39</v>
      </c>
      <c r="F28" s="44"/>
      <c r="G28" s="44"/>
      <c r="H28" s="44"/>
      <c r="I28" s="163"/>
      <c r="J28" s="162"/>
      <c r="K28" s="164"/>
    </row>
    <row r="29" s="1" customFormat="1" ht="6.96" customHeight="1">
      <c r="B29" s="46"/>
      <c r="C29" s="47"/>
      <c r="D29" s="47"/>
      <c r="E29" s="47"/>
      <c r="F29" s="47"/>
      <c r="G29" s="47"/>
      <c r="H29" s="47"/>
      <c r="I29" s="157"/>
      <c r="J29" s="47"/>
      <c r="K29" s="51"/>
    </row>
    <row r="30" s="1" customFormat="1" ht="6.96" customHeight="1">
      <c r="B30" s="46"/>
      <c r="C30" s="47"/>
      <c r="D30" s="106"/>
      <c r="E30" s="106"/>
      <c r="F30" s="106"/>
      <c r="G30" s="106"/>
      <c r="H30" s="106"/>
      <c r="I30" s="165"/>
      <c r="J30" s="106"/>
      <c r="K30" s="166"/>
    </row>
    <row r="31" s="1" customFormat="1" ht="25.44" customHeight="1">
      <c r="B31" s="46"/>
      <c r="C31" s="47"/>
      <c r="D31" s="167" t="s">
        <v>40</v>
      </c>
      <c r="E31" s="47"/>
      <c r="F31" s="47"/>
      <c r="G31" s="47"/>
      <c r="H31" s="47"/>
      <c r="I31" s="157"/>
      <c r="J31" s="168">
        <f>ROUND(J99,2)</f>
        <v>0</v>
      </c>
      <c r="K31" s="51"/>
    </row>
    <row r="32" s="1" customFormat="1" ht="6.96" customHeight="1">
      <c r="B32" s="46"/>
      <c r="C32" s="47"/>
      <c r="D32" s="106"/>
      <c r="E32" s="106"/>
      <c r="F32" s="106"/>
      <c r="G32" s="106"/>
      <c r="H32" s="106"/>
      <c r="I32" s="165"/>
      <c r="J32" s="106"/>
      <c r="K32" s="166"/>
    </row>
    <row r="33" s="1" customFormat="1" ht="14.4" customHeight="1">
      <c r="B33" s="46"/>
      <c r="C33" s="47"/>
      <c r="D33" s="47"/>
      <c r="E33" s="47"/>
      <c r="F33" s="52" t="s">
        <v>42</v>
      </c>
      <c r="G33" s="47"/>
      <c r="H33" s="47"/>
      <c r="I33" s="169" t="s">
        <v>41</v>
      </c>
      <c r="J33" s="52" t="s">
        <v>43</v>
      </c>
      <c r="K33" s="51"/>
    </row>
    <row r="34" s="1" customFormat="1" ht="14.4" customHeight="1">
      <c r="B34" s="46"/>
      <c r="C34" s="47"/>
      <c r="D34" s="55" t="s">
        <v>44</v>
      </c>
      <c r="E34" s="55" t="s">
        <v>45</v>
      </c>
      <c r="F34" s="170">
        <f>ROUND(SUM(BE99:BE251), 2)</f>
        <v>0</v>
      </c>
      <c r="G34" s="47"/>
      <c r="H34" s="47"/>
      <c r="I34" s="171">
        <v>0.20999999999999999</v>
      </c>
      <c r="J34" s="170">
        <f>ROUND(ROUND((SUM(BE99:BE251)), 2)*I34, 2)</f>
        <v>0</v>
      </c>
      <c r="K34" s="51"/>
    </row>
    <row r="35" s="1" customFormat="1" ht="14.4" customHeight="1">
      <c r="B35" s="46"/>
      <c r="C35" s="47"/>
      <c r="D35" s="47"/>
      <c r="E35" s="55" t="s">
        <v>46</v>
      </c>
      <c r="F35" s="170">
        <f>ROUND(SUM(BF99:BF251), 2)</f>
        <v>0</v>
      </c>
      <c r="G35" s="47"/>
      <c r="H35" s="47"/>
      <c r="I35" s="171">
        <v>0.14999999999999999</v>
      </c>
      <c r="J35" s="170">
        <f>ROUND(ROUND((SUM(BF99:BF251)), 2)*I35, 2)</f>
        <v>0</v>
      </c>
      <c r="K35" s="51"/>
    </row>
    <row r="36" hidden="1" s="1" customFormat="1" ht="14.4" customHeight="1">
      <c r="B36" s="46"/>
      <c r="C36" s="47"/>
      <c r="D36" s="47"/>
      <c r="E36" s="55" t="s">
        <v>47</v>
      </c>
      <c r="F36" s="170">
        <f>ROUND(SUM(BG99:BG251), 2)</f>
        <v>0</v>
      </c>
      <c r="G36" s="47"/>
      <c r="H36" s="47"/>
      <c r="I36" s="171">
        <v>0.20999999999999999</v>
      </c>
      <c r="J36" s="170">
        <v>0</v>
      </c>
      <c r="K36" s="51"/>
    </row>
    <row r="37" hidden="1" s="1" customFormat="1" ht="14.4" customHeight="1">
      <c r="B37" s="46"/>
      <c r="C37" s="47"/>
      <c r="D37" s="47"/>
      <c r="E37" s="55" t="s">
        <v>48</v>
      </c>
      <c r="F37" s="170">
        <f>ROUND(SUM(BH99:BH251), 2)</f>
        <v>0</v>
      </c>
      <c r="G37" s="47"/>
      <c r="H37" s="47"/>
      <c r="I37" s="171">
        <v>0.14999999999999999</v>
      </c>
      <c r="J37" s="170">
        <v>0</v>
      </c>
      <c r="K37" s="51"/>
    </row>
    <row r="38" hidden="1" s="1" customFormat="1" ht="14.4" customHeight="1">
      <c r="B38" s="46"/>
      <c r="C38" s="47"/>
      <c r="D38" s="47"/>
      <c r="E38" s="55" t="s">
        <v>49</v>
      </c>
      <c r="F38" s="170">
        <f>ROUND(SUM(BI99:BI251), 2)</f>
        <v>0</v>
      </c>
      <c r="G38" s="47"/>
      <c r="H38" s="47"/>
      <c r="I38" s="171">
        <v>0</v>
      </c>
      <c r="J38" s="170">
        <v>0</v>
      </c>
      <c r="K38" s="51"/>
    </row>
    <row r="39" s="1" customFormat="1" ht="6.96" customHeight="1">
      <c r="B39" s="46"/>
      <c r="C39" s="47"/>
      <c r="D39" s="47"/>
      <c r="E39" s="47"/>
      <c r="F39" s="47"/>
      <c r="G39" s="47"/>
      <c r="H39" s="47"/>
      <c r="I39" s="157"/>
      <c r="J39" s="47"/>
      <c r="K39" s="51"/>
    </row>
    <row r="40" s="1" customFormat="1" ht="25.44" customHeight="1">
      <c r="B40" s="46"/>
      <c r="C40" s="172"/>
      <c r="D40" s="173" t="s">
        <v>50</v>
      </c>
      <c r="E40" s="98"/>
      <c r="F40" s="98"/>
      <c r="G40" s="174" t="s">
        <v>51</v>
      </c>
      <c r="H40" s="175" t="s">
        <v>52</v>
      </c>
      <c r="I40" s="176"/>
      <c r="J40" s="177">
        <f>SUM(J31:J38)</f>
        <v>0</v>
      </c>
      <c r="K40" s="178"/>
    </row>
    <row r="41" s="1" customFormat="1" ht="14.4" customHeight="1">
      <c r="B41" s="67"/>
      <c r="C41" s="68"/>
      <c r="D41" s="68"/>
      <c r="E41" s="68"/>
      <c r="F41" s="68"/>
      <c r="G41" s="68"/>
      <c r="H41" s="68"/>
      <c r="I41" s="179"/>
      <c r="J41" s="68"/>
      <c r="K41" s="69"/>
    </row>
    <row r="45" s="1" customFormat="1" ht="6.96" customHeight="1">
      <c r="B45" s="180"/>
      <c r="C45" s="181"/>
      <c r="D45" s="181"/>
      <c r="E45" s="181"/>
      <c r="F45" s="181"/>
      <c r="G45" s="181"/>
      <c r="H45" s="181"/>
      <c r="I45" s="182"/>
      <c r="J45" s="181"/>
      <c r="K45" s="183"/>
    </row>
    <row r="46" s="1" customFormat="1" ht="36.96" customHeight="1">
      <c r="B46" s="46"/>
      <c r="C46" s="30" t="s">
        <v>161</v>
      </c>
      <c r="D46" s="47"/>
      <c r="E46" s="47"/>
      <c r="F46" s="47"/>
      <c r="G46" s="47"/>
      <c r="H46" s="47"/>
      <c r="I46" s="157"/>
      <c r="J46" s="47"/>
      <c r="K46" s="51"/>
    </row>
    <row r="47" s="1" customFormat="1" ht="6.96" customHeight="1">
      <c r="B47" s="46"/>
      <c r="C47" s="47"/>
      <c r="D47" s="47"/>
      <c r="E47" s="47"/>
      <c r="F47" s="47"/>
      <c r="G47" s="47"/>
      <c r="H47" s="47"/>
      <c r="I47" s="157"/>
      <c r="J47" s="47"/>
      <c r="K47" s="51"/>
    </row>
    <row r="48" s="1" customFormat="1" ht="14.4" customHeight="1">
      <c r="B48" s="46"/>
      <c r="C48" s="40" t="s">
        <v>18</v>
      </c>
      <c r="D48" s="47"/>
      <c r="E48" s="47"/>
      <c r="F48" s="47"/>
      <c r="G48" s="47"/>
      <c r="H48" s="47"/>
      <c r="I48" s="157"/>
      <c r="J48" s="47"/>
      <c r="K48" s="51"/>
    </row>
    <row r="49" s="1" customFormat="1" ht="16.5" customHeight="1">
      <c r="B49" s="46"/>
      <c r="C49" s="47"/>
      <c r="D49" s="47"/>
      <c r="E49" s="156" t="str">
        <f>E7</f>
        <v>Park pod Vlašským dvorem-op</v>
      </c>
      <c r="F49" s="40"/>
      <c r="G49" s="40"/>
      <c r="H49" s="40"/>
      <c r="I49" s="157"/>
      <c r="J49" s="47"/>
      <c r="K49" s="51"/>
    </row>
    <row r="50">
      <c r="B50" s="28"/>
      <c r="C50" s="40" t="s">
        <v>157</v>
      </c>
      <c r="D50" s="29"/>
      <c r="E50" s="29"/>
      <c r="F50" s="29"/>
      <c r="G50" s="29"/>
      <c r="H50" s="29"/>
      <c r="I50" s="155"/>
      <c r="J50" s="29"/>
      <c r="K50" s="31"/>
    </row>
    <row r="51" ht="16.5" customHeight="1">
      <c r="B51" s="28"/>
      <c r="C51" s="29"/>
      <c r="D51" s="29"/>
      <c r="E51" s="156" t="s">
        <v>158</v>
      </c>
      <c r="F51" s="29"/>
      <c r="G51" s="29"/>
      <c r="H51" s="29"/>
      <c r="I51" s="155"/>
      <c r="J51" s="29"/>
      <c r="K51" s="31"/>
    </row>
    <row r="52">
      <c r="B52" s="28"/>
      <c r="C52" s="40" t="s">
        <v>159</v>
      </c>
      <c r="D52" s="29"/>
      <c r="E52" s="29"/>
      <c r="F52" s="29"/>
      <c r="G52" s="29"/>
      <c r="H52" s="29"/>
      <c r="I52" s="155"/>
      <c r="J52" s="29"/>
      <c r="K52" s="31"/>
    </row>
    <row r="53" s="1" customFormat="1" ht="16.5" customHeight="1">
      <c r="B53" s="46"/>
      <c r="C53" s="47"/>
      <c r="D53" s="47"/>
      <c r="E53" s="55" t="s">
        <v>1045</v>
      </c>
      <c r="F53" s="47"/>
      <c r="G53" s="47"/>
      <c r="H53" s="47"/>
      <c r="I53" s="157"/>
      <c r="J53" s="47"/>
      <c r="K53" s="51"/>
    </row>
    <row r="54" s="1" customFormat="1" ht="14.4" customHeight="1">
      <c r="B54" s="46"/>
      <c r="C54" s="40" t="s">
        <v>514</v>
      </c>
      <c r="D54" s="47"/>
      <c r="E54" s="47"/>
      <c r="F54" s="47"/>
      <c r="G54" s="47"/>
      <c r="H54" s="47"/>
      <c r="I54" s="157"/>
      <c r="J54" s="47"/>
      <c r="K54" s="51"/>
    </row>
    <row r="55" s="1" customFormat="1" ht="17.25" customHeight="1">
      <c r="B55" s="46"/>
      <c r="C55" s="47"/>
      <c r="D55" s="47"/>
      <c r="E55" s="158" t="str">
        <f>E13</f>
        <v>05ZZTI - SO 05 Zdravotní technika</v>
      </c>
      <c r="F55" s="47"/>
      <c r="G55" s="47"/>
      <c r="H55" s="47"/>
      <c r="I55" s="157"/>
      <c r="J55" s="47"/>
      <c r="K55" s="51"/>
    </row>
    <row r="56" s="1" customFormat="1" ht="6.96" customHeight="1">
      <c r="B56" s="46"/>
      <c r="C56" s="47"/>
      <c r="D56" s="47"/>
      <c r="E56" s="47"/>
      <c r="F56" s="47"/>
      <c r="G56" s="47"/>
      <c r="H56" s="47"/>
      <c r="I56" s="157"/>
      <c r="J56" s="47"/>
      <c r="K56" s="51"/>
    </row>
    <row r="57" s="1" customFormat="1" ht="18" customHeight="1">
      <c r="B57" s="46"/>
      <c r="C57" s="40" t="s">
        <v>23</v>
      </c>
      <c r="D57" s="47"/>
      <c r="E57" s="47"/>
      <c r="F57" s="35" t="str">
        <f>F16</f>
        <v>Kutná Hora</v>
      </c>
      <c r="G57" s="47"/>
      <c r="H57" s="47"/>
      <c r="I57" s="159" t="s">
        <v>25</v>
      </c>
      <c r="J57" s="160" t="str">
        <f>IF(J16="","",J16)</f>
        <v>9. 11. 2017</v>
      </c>
      <c r="K57" s="51"/>
    </row>
    <row r="58" s="1" customFormat="1" ht="6.96" customHeight="1">
      <c r="B58" s="46"/>
      <c r="C58" s="47"/>
      <c r="D58" s="47"/>
      <c r="E58" s="47"/>
      <c r="F58" s="47"/>
      <c r="G58" s="47"/>
      <c r="H58" s="47"/>
      <c r="I58" s="157"/>
      <c r="J58" s="47"/>
      <c r="K58" s="51"/>
    </row>
    <row r="59" s="1" customFormat="1">
      <c r="B59" s="46"/>
      <c r="C59" s="40" t="s">
        <v>27</v>
      </c>
      <c r="D59" s="47"/>
      <c r="E59" s="47"/>
      <c r="F59" s="35" t="str">
        <f>E19</f>
        <v>Město Kutná Hora, Havlíčkovo nám. 552</v>
      </c>
      <c r="G59" s="47"/>
      <c r="H59" s="47"/>
      <c r="I59" s="159" t="s">
        <v>35</v>
      </c>
      <c r="J59" s="44" t="str">
        <f>E25</f>
        <v xml:space="preserve"> </v>
      </c>
      <c r="K59" s="51"/>
    </row>
    <row r="60" s="1" customFormat="1" ht="14.4" customHeight="1">
      <c r="B60" s="46"/>
      <c r="C60" s="40" t="s">
        <v>33</v>
      </c>
      <c r="D60" s="47"/>
      <c r="E60" s="47"/>
      <c r="F60" s="35" t="str">
        <f>IF(E22="","",E22)</f>
        <v/>
      </c>
      <c r="G60" s="47"/>
      <c r="H60" s="47"/>
      <c r="I60" s="157"/>
      <c r="J60" s="184"/>
      <c r="K60" s="51"/>
    </row>
    <row r="61" s="1" customFormat="1" ht="10.32" customHeight="1">
      <c r="B61" s="46"/>
      <c r="C61" s="47"/>
      <c r="D61" s="47"/>
      <c r="E61" s="47"/>
      <c r="F61" s="47"/>
      <c r="G61" s="47"/>
      <c r="H61" s="47"/>
      <c r="I61" s="157"/>
      <c r="J61" s="47"/>
      <c r="K61" s="51"/>
    </row>
    <row r="62" s="1" customFormat="1" ht="29.28" customHeight="1">
      <c r="B62" s="46"/>
      <c r="C62" s="185" t="s">
        <v>162</v>
      </c>
      <c r="D62" s="172"/>
      <c r="E62" s="172"/>
      <c r="F62" s="172"/>
      <c r="G62" s="172"/>
      <c r="H62" s="172"/>
      <c r="I62" s="186"/>
      <c r="J62" s="187" t="s">
        <v>163</v>
      </c>
      <c r="K62" s="188"/>
    </row>
    <row r="63" s="1" customFormat="1" ht="10.32" customHeight="1">
      <c r="B63" s="46"/>
      <c r="C63" s="47"/>
      <c r="D63" s="47"/>
      <c r="E63" s="47"/>
      <c r="F63" s="47"/>
      <c r="G63" s="47"/>
      <c r="H63" s="47"/>
      <c r="I63" s="157"/>
      <c r="J63" s="47"/>
      <c r="K63" s="51"/>
    </row>
    <row r="64" s="1" customFormat="1" ht="29.28" customHeight="1">
      <c r="B64" s="46"/>
      <c r="C64" s="189" t="s">
        <v>164</v>
      </c>
      <c r="D64" s="47"/>
      <c r="E64" s="47"/>
      <c r="F64" s="47"/>
      <c r="G64" s="47"/>
      <c r="H64" s="47"/>
      <c r="I64" s="157"/>
      <c r="J64" s="168">
        <f>J99</f>
        <v>0</v>
      </c>
      <c r="K64" s="51"/>
      <c r="AU64" s="24" t="s">
        <v>165</v>
      </c>
    </row>
    <row r="65" s="8" customFormat="1" ht="24.96" customHeight="1">
      <c r="B65" s="190"/>
      <c r="C65" s="191"/>
      <c r="D65" s="192" t="s">
        <v>166</v>
      </c>
      <c r="E65" s="193"/>
      <c r="F65" s="193"/>
      <c r="G65" s="193"/>
      <c r="H65" s="193"/>
      <c r="I65" s="194"/>
      <c r="J65" s="195">
        <f>J100</f>
        <v>0</v>
      </c>
      <c r="K65" s="196"/>
    </row>
    <row r="66" s="9" customFormat="1" ht="19.92" customHeight="1">
      <c r="B66" s="197"/>
      <c r="C66" s="198"/>
      <c r="D66" s="199" t="s">
        <v>1047</v>
      </c>
      <c r="E66" s="200"/>
      <c r="F66" s="200"/>
      <c r="G66" s="200"/>
      <c r="H66" s="200"/>
      <c r="I66" s="201"/>
      <c r="J66" s="202">
        <f>J101</f>
        <v>0</v>
      </c>
      <c r="K66" s="203"/>
    </row>
    <row r="67" s="9" customFormat="1" ht="19.92" customHeight="1">
      <c r="B67" s="197"/>
      <c r="C67" s="198"/>
      <c r="D67" s="199" t="s">
        <v>1050</v>
      </c>
      <c r="E67" s="200"/>
      <c r="F67" s="200"/>
      <c r="G67" s="200"/>
      <c r="H67" s="200"/>
      <c r="I67" s="201"/>
      <c r="J67" s="202">
        <f>J124</f>
        <v>0</v>
      </c>
      <c r="K67" s="203"/>
    </row>
    <row r="68" s="9" customFormat="1" ht="19.92" customHeight="1">
      <c r="B68" s="197"/>
      <c r="C68" s="198"/>
      <c r="D68" s="199" t="s">
        <v>1457</v>
      </c>
      <c r="E68" s="200"/>
      <c r="F68" s="200"/>
      <c r="G68" s="200"/>
      <c r="H68" s="200"/>
      <c r="I68" s="201"/>
      <c r="J68" s="202">
        <f>J128</f>
        <v>0</v>
      </c>
      <c r="K68" s="203"/>
    </row>
    <row r="69" s="8" customFormat="1" ht="24.96" customHeight="1">
      <c r="B69" s="190"/>
      <c r="C69" s="191"/>
      <c r="D69" s="192" t="s">
        <v>1458</v>
      </c>
      <c r="E69" s="193"/>
      <c r="F69" s="193"/>
      <c r="G69" s="193"/>
      <c r="H69" s="193"/>
      <c r="I69" s="194"/>
      <c r="J69" s="195">
        <f>J130</f>
        <v>0</v>
      </c>
      <c r="K69" s="196"/>
    </row>
    <row r="70" s="9" customFormat="1" ht="19.92" customHeight="1">
      <c r="B70" s="197"/>
      <c r="C70" s="198"/>
      <c r="D70" s="199" t="s">
        <v>1459</v>
      </c>
      <c r="E70" s="200"/>
      <c r="F70" s="200"/>
      <c r="G70" s="200"/>
      <c r="H70" s="200"/>
      <c r="I70" s="201"/>
      <c r="J70" s="202">
        <f>J131</f>
        <v>0</v>
      </c>
      <c r="K70" s="203"/>
    </row>
    <row r="71" s="9" customFormat="1" ht="19.92" customHeight="1">
      <c r="B71" s="197"/>
      <c r="C71" s="198"/>
      <c r="D71" s="199" t="s">
        <v>1460</v>
      </c>
      <c r="E71" s="200"/>
      <c r="F71" s="200"/>
      <c r="G71" s="200"/>
      <c r="H71" s="200"/>
      <c r="I71" s="201"/>
      <c r="J71" s="202">
        <f>J175</f>
        <v>0</v>
      </c>
      <c r="K71" s="203"/>
    </row>
    <row r="72" s="9" customFormat="1" ht="19.92" customHeight="1">
      <c r="B72" s="197"/>
      <c r="C72" s="198"/>
      <c r="D72" s="199" t="s">
        <v>1461</v>
      </c>
      <c r="E72" s="200"/>
      <c r="F72" s="200"/>
      <c r="G72" s="200"/>
      <c r="H72" s="200"/>
      <c r="I72" s="201"/>
      <c r="J72" s="202">
        <f>J227</f>
        <v>0</v>
      </c>
      <c r="K72" s="203"/>
    </row>
    <row r="73" s="8" customFormat="1" ht="24.96" customHeight="1">
      <c r="B73" s="190"/>
      <c r="C73" s="191"/>
      <c r="D73" s="192" t="s">
        <v>184</v>
      </c>
      <c r="E73" s="193"/>
      <c r="F73" s="193"/>
      <c r="G73" s="193"/>
      <c r="H73" s="193"/>
      <c r="I73" s="194"/>
      <c r="J73" s="195">
        <f>J247</f>
        <v>0</v>
      </c>
      <c r="K73" s="196"/>
    </row>
    <row r="74" s="9" customFormat="1" ht="19.92" customHeight="1">
      <c r="B74" s="197"/>
      <c r="C74" s="198"/>
      <c r="D74" s="199" t="s">
        <v>517</v>
      </c>
      <c r="E74" s="200"/>
      <c r="F74" s="200"/>
      <c r="G74" s="200"/>
      <c r="H74" s="200"/>
      <c r="I74" s="201"/>
      <c r="J74" s="202">
        <f>J248</f>
        <v>0</v>
      </c>
      <c r="K74" s="203"/>
    </row>
    <row r="75" s="9" customFormat="1" ht="19.92" customHeight="1">
      <c r="B75" s="197"/>
      <c r="C75" s="198"/>
      <c r="D75" s="199" t="s">
        <v>518</v>
      </c>
      <c r="E75" s="200"/>
      <c r="F75" s="200"/>
      <c r="G75" s="200"/>
      <c r="H75" s="200"/>
      <c r="I75" s="201"/>
      <c r="J75" s="202">
        <f>J250</f>
        <v>0</v>
      </c>
      <c r="K75" s="203"/>
    </row>
    <row r="76" s="1" customFormat="1" ht="21.84" customHeight="1">
      <c r="B76" s="46"/>
      <c r="C76" s="47"/>
      <c r="D76" s="47"/>
      <c r="E76" s="47"/>
      <c r="F76" s="47"/>
      <c r="G76" s="47"/>
      <c r="H76" s="47"/>
      <c r="I76" s="157"/>
      <c r="J76" s="47"/>
      <c r="K76" s="51"/>
    </row>
    <row r="77" s="1" customFormat="1" ht="6.96" customHeight="1">
      <c r="B77" s="67"/>
      <c r="C77" s="68"/>
      <c r="D77" s="68"/>
      <c r="E77" s="68"/>
      <c r="F77" s="68"/>
      <c r="G77" s="68"/>
      <c r="H77" s="68"/>
      <c r="I77" s="179"/>
      <c r="J77" s="68"/>
      <c r="K77" s="69"/>
    </row>
    <row r="81" s="1" customFormat="1" ht="6.96" customHeight="1">
      <c r="B81" s="70"/>
      <c r="C81" s="71"/>
      <c r="D81" s="71"/>
      <c r="E81" s="71"/>
      <c r="F81" s="71"/>
      <c r="G81" s="71"/>
      <c r="H81" s="71"/>
      <c r="I81" s="182"/>
      <c r="J81" s="71"/>
      <c r="K81" s="71"/>
      <c r="L81" s="72"/>
    </row>
    <row r="82" s="1" customFormat="1" ht="36.96" customHeight="1">
      <c r="B82" s="46"/>
      <c r="C82" s="73" t="s">
        <v>185</v>
      </c>
      <c r="D82" s="74"/>
      <c r="E82" s="74"/>
      <c r="F82" s="74"/>
      <c r="G82" s="74"/>
      <c r="H82" s="74"/>
      <c r="I82" s="204"/>
      <c r="J82" s="74"/>
      <c r="K82" s="74"/>
      <c r="L82" s="72"/>
    </row>
    <row r="83" s="1" customFormat="1" ht="6.96" customHeight="1">
      <c r="B83" s="46"/>
      <c r="C83" s="74"/>
      <c r="D83" s="74"/>
      <c r="E83" s="74"/>
      <c r="F83" s="74"/>
      <c r="G83" s="74"/>
      <c r="H83" s="74"/>
      <c r="I83" s="204"/>
      <c r="J83" s="74"/>
      <c r="K83" s="74"/>
      <c r="L83" s="72"/>
    </row>
    <row r="84" s="1" customFormat="1" ht="14.4" customHeight="1">
      <c r="B84" s="46"/>
      <c r="C84" s="76" t="s">
        <v>18</v>
      </c>
      <c r="D84" s="74"/>
      <c r="E84" s="74"/>
      <c r="F84" s="74"/>
      <c r="G84" s="74"/>
      <c r="H84" s="74"/>
      <c r="I84" s="204"/>
      <c r="J84" s="74"/>
      <c r="K84" s="74"/>
      <c r="L84" s="72"/>
    </row>
    <row r="85" s="1" customFormat="1" ht="16.5" customHeight="1">
      <c r="B85" s="46"/>
      <c r="C85" s="74"/>
      <c r="D85" s="74"/>
      <c r="E85" s="205" t="str">
        <f>E7</f>
        <v>Park pod Vlašským dvorem-op</v>
      </c>
      <c r="F85" s="76"/>
      <c r="G85" s="76"/>
      <c r="H85" s="76"/>
      <c r="I85" s="204"/>
      <c r="J85" s="74"/>
      <c r="K85" s="74"/>
      <c r="L85" s="72"/>
    </row>
    <row r="86">
      <c r="B86" s="28"/>
      <c r="C86" s="76" t="s">
        <v>157</v>
      </c>
      <c r="D86" s="206"/>
      <c r="E86" s="206"/>
      <c r="F86" s="206"/>
      <c r="G86" s="206"/>
      <c r="H86" s="206"/>
      <c r="I86" s="149"/>
      <c r="J86" s="206"/>
      <c r="K86" s="206"/>
      <c r="L86" s="207"/>
    </row>
    <row r="87" ht="16.5" customHeight="1">
      <c r="B87" s="28"/>
      <c r="C87" s="206"/>
      <c r="D87" s="206"/>
      <c r="E87" s="205" t="s">
        <v>158</v>
      </c>
      <c r="F87" s="206"/>
      <c r="G87" s="206"/>
      <c r="H87" s="206"/>
      <c r="I87" s="149"/>
      <c r="J87" s="206"/>
      <c r="K87" s="206"/>
      <c r="L87" s="207"/>
    </row>
    <row r="88">
      <c r="B88" s="28"/>
      <c r="C88" s="76" t="s">
        <v>159</v>
      </c>
      <c r="D88" s="206"/>
      <c r="E88" s="206"/>
      <c r="F88" s="206"/>
      <c r="G88" s="206"/>
      <c r="H88" s="206"/>
      <c r="I88" s="149"/>
      <c r="J88" s="206"/>
      <c r="K88" s="206"/>
      <c r="L88" s="207"/>
    </row>
    <row r="89" s="1" customFormat="1" ht="16.5" customHeight="1">
      <c r="B89" s="46"/>
      <c r="C89" s="74"/>
      <c r="D89" s="74"/>
      <c r="E89" s="285" t="s">
        <v>1045</v>
      </c>
      <c r="F89" s="74"/>
      <c r="G89" s="74"/>
      <c r="H89" s="74"/>
      <c r="I89" s="204"/>
      <c r="J89" s="74"/>
      <c r="K89" s="74"/>
      <c r="L89" s="72"/>
    </row>
    <row r="90" s="1" customFormat="1" ht="14.4" customHeight="1">
      <c r="B90" s="46"/>
      <c r="C90" s="76" t="s">
        <v>514</v>
      </c>
      <c r="D90" s="74"/>
      <c r="E90" s="74"/>
      <c r="F90" s="74"/>
      <c r="G90" s="74"/>
      <c r="H90" s="74"/>
      <c r="I90" s="204"/>
      <c r="J90" s="74"/>
      <c r="K90" s="74"/>
      <c r="L90" s="72"/>
    </row>
    <row r="91" s="1" customFormat="1" ht="17.25" customHeight="1">
      <c r="B91" s="46"/>
      <c r="C91" s="74"/>
      <c r="D91" s="74"/>
      <c r="E91" s="82" t="str">
        <f>E13</f>
        <v>05ZZTI - SO 05 Zdravotní technika</v>
      </c>
      <c r="F91" s="74"/>
      <c r="G91" s="74"/>
      <c r="H91" s="74"/>
      <c r="I91" s="204"/>
      <c r="J91" s="74"/>
      <c r="K91" s="74"/>
      <c r="L91" s="72"/>
    </row>
    <row r="92" s="1" customFormat="1" ht="6.96" customHeight="1">
      <c r="B92" s="46"/>
      <c r="C92" s="74"/>
      <c r="D92" s="74"/>
      <c r="E92" s="74"/>
      <c r="F92" s="74"/>
      <c r="G92" s="74"/>
      <c r="H92" s="74"/>
      <c r="I92" s="204"/>
      <c r="J92" s="74"/>
      <c r="K92" s="74"/>
      <c r="L92" s="72"/>
    </row>
    <row r="93" s="1" customFormat="1" ht="18" customHeight="1">
      <c r="B93" s="46"/>
      <c r="C93" s="76" t="s">
        <v>23</v>
      </c>
      <c r="D93" s="74"/>
      <c r="E93" s="74"/>
      <c r="F93" s="208" t="str">
        <f>F16</f>
        <v>Kutná Hora</v>
      </c>
      <c r="G93" s="74"/>
      <c r="H93" s="74"/>
      <c r="I93" s="209" t="s">
        <v>25</v>
      </c>
      <c r="J93" s="85" t="str">
        <f>IF(J16="","",J16)</f>
        <v>9. 11. 2017</v>
      </c>
      <c r="K93" s="74"/>
      <c r="L93" s="72"/>
    </row>
    <row r="94" s="1" customFormat="1" ht="6.96" customHeight="1">
      <c r="B94" s="46"/>
      <c r="C94" s="74"/>
      <c r="D94" s="74"/>
      <c r="E94" s="74"/>
      <c r="F94" s="74"/>
      <c r="G94" s="74"/>
      <c r="H94" s="74"/>
      <c r="I94" s="204"/>
      <c r="J94" s="74"/>
      <c r="K94" s="74"/>
      <c r="L94" s="72"/>
    </row>
    <row r="95" s="1" customFormat="1">
      <c r="B95" s="46"/>
      <c r="C95" s="76" t="s">
        <v>27</v>
      </c>
      <c r="D95" s="74"/>
      <c r="E95" s="74"/>
      <c r="F95" s="208" t="str">
        <f>E19</f>
        <v>Město Kutná Hora, Havlíčkovo nám. 552</v>
      </c>
      <c r="G95" s="74"/>
      <c r="H95" s="74"/>
      <c r="I95" s="209" t="s">
        <v>35</v>
      </c>
      <c r="J95" s="208" t="str">
        <f>E25</f>
        <v xml:space="preserve"> </v>
      </c>
      <c r="K95" s="74"/>
      <c r="L95" s="72"/>
    </row>
    <row r="96" s="1" customFormat="1" ht="14.4" customHeight="1">
      <c r="B96" s="46"/>
      <c r="C96" s="76" t="s">
        <v>33</v>
      </c>
      <c r="D96" s="74"/>
      <c r="E96" s="74"/>
      <c r="F96" s="208" t="str">
        <f>IF(E22="","",E22)</f>
        <v/>
      </c>
      <c r="G96" s="74"/>
      <c r="H96" s="74"/>
      <c r="I96" s="204"/>
      <c r="J96" s="74"/>
      <c r="K96" s="74"/>
      <c r="L96" s="72"/>
    </row>
    <row r="97" s="1" customFormat="1" ht="10.32" customHeight="1">
      <c r="B97" s="46"/>
      <c r="C97" s="74"/>
      <c r="D97" s="74"/>
      <c r="E97" s="74"/>
      <c r="F97" s="74"/>
      <c r="G97" s="74"/>
      <c r="H97" s="74"/>
      <c r="I97" s="204"/>
      <c r="J97" s="74"/>
      <c r="K97" s="74"/>
      <c r="L97" s="72"/>
    </row>
    <row r="98" s="10" customFormat="1" ht="29.28" customHeight="1">
      <c r="B98" s="210"/>
      <c r="C98" s="211" t="s">
        <v>186</v>
      </c>
      <c r="D98" s="212" t="s">
        <v>59</v>
      </c>
      <c r="E98" s="212" t="s">
        <v>55</v>
      </c>
      <c r="F98" s="212" t="s">
        <v>187</v>
      </c>
      <c r="G98" s="212" t="s">
        <v>188</v>
      </c>
      <c r="H98" s="212" t="s">
        <v>189</v>
      </c>
      <c r="I98" s="213" t="s">
        <v>190</v>
      </c>
      <c r="J98" s="212" t="s">
        <v>163</v>
      </c>
      <c r="K98" s="214" t="s">
        <v>191</v>
      </c>
      <c r="L98" s="215"/>
      <c r="M98" s="102" t="s">
        <v>192</v>
      </c>
      <c r="N98" s="103" t="s">
        <v>44</v>
      </c>
      <c r="O98" s="103" t="s">
        <v>193</v>
      </c>
      <c r="P98" s="103" t="s">
        <v>194</v>
      </c>
      <c r="Q98" s="103" t="s">
        <v>195</v>
      </c>
      <c r="R98" s="103" t="s">
        <v>196</v>
      </c>
      <c r="S98" s="103" t="s">
        <v>197</v>
      </c>
      <c r="T98" s="104" t="s">
        <v>198</v>
      </c>
    </row>
    <row r="99" s="1" customFormat="1" ht="29.28" customHeight="1">
      <c r="B99" s="46"/>
      <c r="C99" s="108" t="s">
        <v>164</v>
      </c>
      <c r="D99" s="74"/>
      <c r="E99" s="74"/>
      <c r="F99" s="74"/>
      <c r="G99" s="74"/>
      <c r="H99" s="74"/>
      <c r="I99" s="204"/>
      <c r="J99" s="216">
        <f>BK99</f>
        <v>0</v>
      </c>
      <c r="K99" s="74"/>
      <c r="L99" s="72"/>
      <c r="M99" s="105"/>
      <c r="N99" s="106"/>
      <c r="O99" s="106"/>
      <c r="P99" s="217">
        <f>P100+P130+P247</f>
        <v>0</v>
      </c>
      <c r="Q99" s="106"/>
      <c r="R99" s="217">
        <f>R100+R130+R247</f>
        <v>0</v>
      </c>
      <c r="S99" s="106"/>
      <c r="T99" s="218">
        <f>T100+T130+T247</f>
        <v>0</v>
      </c>
      <c r="AT99" s="24" t="s">
        <v>73</v>
      </c>
      <c r="AU99" s="24" t="s">
        <v>165</v>
      </c>
      <c r="BK99" s="219">
        <f>BK100+BK130+BK247</f>
        <v>0</v>
      </c>
    </row>
    <row r="100" s="11" customFormat="1" ht="37.44" customHeight="1">
      <c r="B100" s="220"/>
      <c r="C100" s="221"/>
      <c r="D100" s="222" t="s">
        <v>73</v>
      </c>
      <c r="E100" s="223" t="s">
        <v>199</v>
      </c>
      <c r="F100" s="223" t="s">
        <v>199</v>
      </c>
      <c r="G100" s="221"/>
      <c r="H100" s="221"/>
      <c r="I100" s="224"/>
      <c r="J100" s="225">
        <f>BK100</f>
        <v>0</v>
      </c>
      <c r="K100" s="221"/>
      <c r="L100" s="226"/>
      <c r="M100" s="227"/>
      <c r="N100" s="228"/>
      <c r="O100" s="228"/>
      <c r="P100" s="229">
        <f>P101+P124+P128</f>
        <v>0</v>
      </c>
      <c r="Q100" s="228"/>
      <c r="R100" s="229">
        <f>R101+R124+R128</f>
        <v>0</v>
      </c>
      <c r="S100" s="228"/>
      <c r="T100" s="230">
        <f>T101+T124+T128</f>
        <v>0</v>
      </c>
      <c r="AR100" s="231" t="s">
        <v>81</v>
      </c>
      <c r="AT100" s="232" t="s">
        <v>73</v>
      </c>
      <c r="AU100" s="232" t="s">
        <v>74</v>
      </c>
      <c r="AY100" s="231" t="s">
        <v>200</v>
      </c>
      <c r="BK100" s="233">
        <f>BK101+BK124+BK128</f>
        <v>0</v>
      </c>
    </row>
    <row r="101" s="11" customFormat="1" ht="19.92" customHeight="1">
      <c r="B101" s="220"/>
      <c r="C101" s="221"/>
      <c r="D101" s="222" t="s">
        <v>73</v>
      </c>
      <c r="E101" s="234" t="s">
        <v>81</v>
      </c>
      <c r="F101" s="234" t="s">
        <v>1062</v>
      </c>
      <c r="G101" s="221"/>
      <c r="H101" s="221"/>
      <c r="I101" s="224"/>
      <c r="J101" s="235">
        <f>BK101</f>
        <v>0</v>
      </c>
      <c r="K101" s="221"/>
      <c r="L101" s="226"/>
      <c r="M101" s="227"/>
      <c r="N101" s="228"/>
      <c r="O101" s="228"/>
      <c r="P101" s="229">
        <f>SUM(P102:P123)</f>
        <v>0</v>
      </c>
      <c r="Q101" s="228"/>
      <c r="R101" s="229">
        <f>SUM(R102:R123)</f>
        <v>0</v>
      </c>
      <c r="S101" s="228"/>
      <c r="T101" s="230">
        <f>SUM(T102:T123)</f>
        <v>0</v>
      </c>
      <c r="AR101" s="231" t="s">
        <v>81</v>
      </c>
      <c r="AT101" s="232" t="s">
        <v>73</v>
      </c>
      <c r="AU101" s="232" t="s">
        <v>81</v>
      </c>
      <c r="AY101" s="231" t="s">
        <v>200</v>
      </c>
      <c r="BK101" s="233">
        <f>SUM(BK102:BK123)</f>
        <v>0</v>
      </c>
    </row>
    <row r="102" s="1" customFormat="1" ht="16.5" customHeight="1">
      <c r="B102" s="46"/>
      <c r="C102" s="236" t="s">
        <v>81</v>
      </c>
      <c r="D102" s="236" t="s">
        <v>202</v>
      </c>
      <c r="E102" s="237" t="s">
        <v>1072</v>
      </c>
      <c r="F102" s="238" t="s">
        <v>1073</v>
      </c>
      <c r="G102" s="239" t="s">
        <v>210</v>
      </c>
      <c r="H102" s="240">
        <v>5.7599999999999998</v>
      </c>
      <c r="I102" s="241"/>
      <c r="J102" s="242">
        <f>ROUND(I102*H102,2)</f>
        <v>0</v>
      </c>
      <c r="K102" s="238" t="s">
        <v>1462</v>
      </c>
      <c r="L102" s="72"/>
      <c r="M102" s="243" t="s">
        <v>21</v>
      </c>
      <c r="N102" s="244" t="s">
        <v>45</v>
      </c>
      <c r="O102" s="47"/>
      <c r="P102" s="245">
        <f>O102*H102</f>
        <v>0</v>
      </c>
      <c r="Q102" s="245">
        <v>0</v>
      </c>
      <c r="R102" s="245">
        <f>Q102*H102</f>
        <v>0</v>
      </c>
      <c r="S102" s="245">
        <v>0</v>
      </c>
      <c r="T102" s="246">
        <f>S102*H102</f>
        <v>0</v>
      </c>
      <c r="AR102" s="24" t="s">
        <v>207</v>
      </c>
      <c r="AT102" s="24" t="s">
        <v>202</v>
      </c>
      <c r="AU102" s="24" t="s">
        <v>83</v>
      </c>
      <c r="AY102" s="24" t="s">
        <v>200</v>
      </c>
      <c r="BE102" s="247">
        <f>IF(N102="základní",J102,0)</f>
        <v>0</v>
      </c>
      <c r="BF102" s="247">
        <f>IF(N102="snížená",J102,0)</f>
        <v>0</v>
      </c>
      <c r="BG102" s="247">
        <f>IF(N102="zákl. přenesená",J102,0)</f>
        <v>0</v>
      </c>
      <c r="BH102" s="247">
        <f>IF(N102="sníž. přenesená",J102,0)</f>
        <v>0</v>
      </c>
      <c r="BI102" s="247">
        <f>IF(N102="nulová",J102,0)</f>
        <v>0</v>
      </c>
      <c r="BJ102" s="24" t="s">
        <v>81</v>
      </c>
      <c r="BK102" s="247">
        <f>ROUND(I102*H102,2)</f>
        <v>0</v>
      </c>
      <c r="BL102" s="24" t="s">
        <v>207</v>
      </c>
      <c r="BM102" s="24" t="s">
        <v>83</v>
      </c>
    </row>
    <row r="103" s="12" customFormat="1">
      <c r="B103" s="248"/>
      <c r="C103" s="249"/>
      <c r="D103" s="250" t="s">
        <v>235</v>
      </c>
      <c r="E103" s="251" t="s">
        <v>21</v>
      </c>
      <c r="F103" s="252" t="s">
        <v>1463</v>
      </c>
      <c r="G103" s="249"/>
      <c r="H103" s="253">
        <v>5.7599999999999998</v>
      </c>
      <c r="I103" s="254"/>
      <c r="J103" s="249"/>
      <c r="K103" s="249"/>
      <c r="L103" s="255"/>
      <c r="M103" s="256"/>
      <c r="N103" s="257"/>
      <c r="O103" s="257"/>
      <c r="P103" s="257"/>
      <c r="Q103" s="257"/>
      <c r="R103" s="257"/>
      <c r="S103" s="257"/>
      <c r="T103" s="258"/>
      <c r="AT103" s="259" t="s">
        <v>235</v>
      </c>
      <c r="AU103" s="259" t="s">
        <v>83</v>
      </c>
      <c r="AV103" s="12" t="s">
        <v>83</v>
      </c>
      <c r="AW103" s="12" t="s">
        <v>37</v>
      </c>
      <c r="AX103" s="12" t="s">
        <v>74</v>
      </c>
      <c r="AY103" s="259" t="s">
        <v>200</v>
      </c>
    </row>
    <row r="104" s="13" customFormat="1">
      <c r="B104" s="260"/>
      <c r="C104" s="261"/>
      <c r="D104" s="250" t="s">
        <v>235</v>
      </c>
      <c r="E104" s="262" t="s">
        <v>21</v>
      </c>
      <c r="F104" s="263" t="s">
        <v>255</v>
      </c>
      <c r="G104" s="261"/>
      <c r="H104" s="264">
        <v>5.7599999999999998</v>
      </c>
      <c r="I104" s="265"/>
      <c r="J104" s="261"/>
      <c r="K104" s="261"/>
      <c r="L104" s="266"/>
      <c r="M104" s="267"/>
      <c r="N104" s="268"/>
      <c r="O104" s="268"/>
      <c r="P104" s="268"/>
      <c r="Q104" s="268"/>
      <c r="R104" s="268"/>
      <c r="S104" s="268"/>
      <c r="T104" s="269"/>
      <c r="AT104" s="270" t="s">
        <v>235</v>
      </c>
      <c r="AU104" s="270" t="s">
        <v>83</v>
      </c>
      <c r="AV104" s="13" t="s">
        <v>207</v>
      </c>
      <c r="AW104" s="13" t="s">
        <v>37</v>
      </c>
      <c r="AX104" s="13" t="s">
        <v>81</v>
      </c>
      <c r="AY104" s="270" t="s">
        <v>200</v>
      </c>
    </row>
    <row r="105" s="1" customFormat="1" ht="16.5" customHeight="1">
      <c r="B105" s="46"/>
      <c r="C105" s="236" t="s">
        <v>83</v>
      </c>
      <c r="D105" s="236" t="s">
        <v>202</v>
      </c>
      <c r="E105" s="237" t="s">
        <v>1464</v>
      </c>
      <c r="F105" s="238" t="s">
        <v>1465</v>
      </c>
      <c r="G105" s="239" t="s">
        <v>210</v>
      </c>
      <c r="H105" s="240">
        <v>2.8799999999999999</v>
      </c>
      <c r="I105" s="241"/>
      <c r="J105" s="242">
        <f>ROUND(I105*H105,2)</f>
        <v>0</v>
      </c>
      <c r="K105" s="238" t="s">
        <v>1462</v>
      </c>
      <c r="L105" s="72"/>
      <c r="M105" s="243" t="s">
        <v>21</v>
      </c>
      <c r="N105" s="244" t="s">
        <v>45</v>
      </c>
      <c r="O105" s="47"/>
      <c r="P105" s="245">
        <f>O105*H105</f>
        <v>0</v>
      </c>
      <c r="Q105" s="245">
        <v>0</v>
      </c>
      <c r="R105" s="245">
        <f>Q105*H105</f>
        <v>0</v>
      </c>
      <c r="S105" s="245">
        <v>0</v>
      </c>
      <c r="T105" s="246">
        <f>S105*H105</f>
        <v>0</v>
      </c>
      <c r="AR105" s="24" t="s">
        <v>207</v>
      </c>
      <c r="AT105" s="24" t="s">
        <v>202</v>
      </c>
      <c r="AU105" s="24" t="s">
        <v>83</v>
      </c>
      <c r="AY105" s="24" t="s">
        <v>200</v>
      </c>
      <c r="BE105" s="247">
        <f>IF(N105="základní",J105,0)</f>
        <v>0</v>
      </c>
      <c r="BF105" s="247">
        <f>IF(N105="snížená",J105,0)</f>
        <v>0</v>
      </c>
      <c r="BG105" s="247">
        <f>IF(N105="zákl. přenesená",J105,0)</f>
        <v>0</v>
      </c>
      <c r="BH105" s="247">
        <f>IF(N105="sníž. přenesená",J105,0)</f>
        <v>0</v>
      </c>
      <c r="BI105" s="247">
        <f>IF(N105="nulová",J105,0)</f>
        <v>0</v>
      </c>
      <c r="BJ105" s="24" t="s">
        <v>81</v>
      </c>
      <c r="BK105" s="247">
        <f>ROUND(I105*H105,2)</f>
        <v>0</v>
      </c>
      <c r="BL105" s="24" t="s">
        <v>207</v>
      </c>
      <c r="BM105" s="24" t="s">
        <v>207</v>
      </c>
    </row>
    <row r="106" s="12" customFormat="1">
      <c r="B106" s="248"/>
      <c r="C106" s="249"/>
      <c r="D106" s="250" t="s">
        <v>235</v>
      </c>
      <c r="E106" s="251" t="s">
        <v>21</v>
      </c>
      <c r="F106" s="252" t="s">
        <v>1466</v>
      </c>
      <c r="G106" s="249"/>
      <c r="H106" s="253">
        <v>2.8799999999999999</v>
      </c>
      <c r="I106" s="254"/>
      <c r="J106" s="249"/>
      <c r="K106" s="249"/>
      <c r="L106" s="255"/>
      <c r="M106" s="256"/>
      <c r="N106" s="257"/>
      <c r="O106" s="257"/>
      <c r="P106" s="257"/>
      <c r="Q106" s="257"/>
      <c r="R106" s="257"/>
      <c r="S106" s="257"/>
      <c r="T106" s="258"/>
      <c r="AT106" s="259" t="s">
        <v>235</v>
      </c>
      <c r="AU106" s="259" t="s">
        <v>83</v>
      </c>
      <c r="AV106" s="12" t="s">
        <v>83</v>
      </c>
      <c r="AW106" s="12" t="s">
        <v>37</v>
      </c>
      <c r="AX106" s="12" t="s">
        <v>74</v>
      </c>
      <c r="AY106" s="259" t="s">
        <v>200</v>
      </c>
    </row>
    <row r="107" s="13" customFormat="1">
      <c r="B107" s="260"/>
      <c r="C107" s="261"/>
      <c r="D107" s="250" t="s">
        <v>235</v>
      </c>
      <c r="E107" s="262" t="s">
        <v>21</v>
      </c>
      <c r="F107" s="263" t="s">
        <v>255</v>
      </c>
      <c r="G107" s="261"/>
      <c r="H107" s="264">
        <v>2.8799999999999999</v>
      </c>
      <c r="I107" s="265"/>
      <c r="J107" s="261"/>
      <c r="K107" s="261"/>
      <c r="L107" s="266"/>
      <c r="M107" s="267"/>
      <c r="N107" s="268"/>
      <c r="O107" s="268"/>
      <c r="P107" s="268"/>
      <c r="Q107" s="268"/>
      <c r="R107" s="268"/>
      <c r="S107" s="268"/>
      <c r="T107" s="269"/>
      <c r="AT107" s="270" t="s">
        <v>235</v>
      </c>
      <c r="AU107" s="270" t="s">
        <v>83</v>
      </c>
      <c r="AV107" s="13" t="s">
        <v>207</v>
      </c>
      <c r="AW107" s="13" t="s">
        <v>37</v>
      </c>
      <c r="AX107" s="13" t="s">
        <v>81</v>
      </c>
      <c r="AY107" s="270" t="s">
        <v>200</v>
      </c>
    </row>
    <row r="108" s="1" customFormat="1" ht="16.5" customHeight="1">
      <c r="B108" s="46"/>
      <c r="C108" s="236" t="s">
        <v>94</v>
      </c>
      <c r="D108" s="236" t="s">
        <v>202</v>
      </c>
      <c r="E108" s="237" t="s">
        <v>1467</v>
      </c>
      <c r="F108" s="238" t="s">
        <v>1468</v>
      </c>
      <c r="G108" s="239" t="s">
        <v>210</v>
      </c>
      <c r="H108" s="240">
        <v>3.1680000000000001</v>
      </c>
      <c r="I108" s="241"/>
      <c r="J108" s="242">
        <f>ROUND(I108*H108,2)</f>
        <v>0</v>
      </c>
      <c r="K108" s="238" t="s">
        <v>1462</v>
      </c>
      <c r="L108" s="72"/>
      <c r="M108" s="243" t="s">
        <v>21</v>
      </c>
      <c r="N108" s="244" t="s">
        <v>45</v>
      </c>
      <c r="O108" s="47"/>
      <c r="P108" s="245">
        <f>O108*H108</f>
        <v>0</v>
      </c>
      <c r="Q108" s="245">
        <v>0</v>
      </c>
      <c r="R108" s="245">
        <f>Q108*H108</f>
        <v>0</v>
      </c>
      <c r="S108" s="245">
        <v>0</v>
      </c>
      <c r="T108" s="246">
        <f>S108*H108</f>
        <v>0</v>
      </c>
      <c r="AR108" s="24" t="s">
        <v>207</v>
      </c>
      <c r="AT108" s="24" t="s">
        <v>202</v>
      </c>
      <c r="AU108" s="24" t="s">
        <v>83</v>
      </c>
      <c r="AY108" s="24" t="s">
        <v>200</v>
      </c>
      <c r="BE108" s="247">
        <f>IF(N108="základní",J108,0)</f>
        <v>0</v>
      </c>
      <c r="BF108" s="247">
        <f>IF(N108="snížená",J108,0)</f>
        <v>0</v>
      </c>
      <c r="BG108" s="247">
        <f>IF(N108="zákl. přenesená",J108,0)</f>
        <v>0</v>
      </c>
      <c r="BH108" s="247">
        <f>IF(N108="sníž. přenesená",J108,0)</f>
        <v>0</v>
      </c>
      <c r="BI108" s="247">
        <f>IF(N108="nulová",J108,0)</f>
        <v>0</v>
      </c>
      <c r="BJ108" s="24" t="s">
        <v>81</v>
      </c>
      <c r="BK108" s="247">
        <f>ROUND(I108*H108,2)</f>
        <v>0</v>
      </c>
      <c r="BL108" s="24" t="s">
        <v>207</v>
      </c>
      <c r="BM108" s="24" t="s">
        <v>213</v>
      </c>
    </row>
    <row r="109" s="12" customFormat="1">
      <c r="B109" s="248"/>
      <c r="C109" s="249"/>
      <c r="D109" s="250" t="s">
        <v>235</v>
      </c>
      <c r="E109" s="251" t="s">
        <v>21</v>
      </c>
      <c r="F109" s="252" t="s">
        <v>1469</v>
      </c>
      <c r="G109" s="249"/>
      <c r="H109" s="253">
        <v>3.1680000000000001</v>
      </c>
      <c r="I109" s="254"/>
      <c r="J109" s="249"/>
      <c r="K109" s="249"/>
      <c r="L109" s="255"/>
      <c r="M109" s="256"/>
      <c r="N109" s="257"/>
      <c r="O109" s="257"/>
      <c r="P109" s="257"/>
      <c r="Q109" s="257"/>
      <c r="R109" s="257"/>
      <c r="S109" s="257"/>
      <c r="T109" s="258"/>
      <c r="AT109" s="259" t="s">
        <v>235</v>
      </c>
      <c r="AU109" s="259" t="s">
        <v>83</v>
      </c>
      <c r="AV109" s="12" t="s">
        <v>83</v>
      </c>
      <c r="AW109" s="12" t="s">
        <v>37</v>
      </c>
      <c r="AX109" s="12" t="s">
        <v>74</v>
      </c>
      <c r="AY109" s="259" t="s">
        <v>200</v>
      </c>
    </row>
    <row r="110" s="13" customFormat="1">
      <c r="B110" s="260"/>
      <c r="C110" s="261"/>
      <c r="D110" s="250" t="s">
        <v>235</v>
      </c>
      <c r="E110" s="262" t="s">
        <v>21</v>
      </c>
      <c r="F110" s="263" t="s">
        <v>255</v>
      </c>
      <c r="G110" s="261"/>
      <c r="H110" s="264">
        <v>3.1680000000000001</v>
      </c>
      <c r="I110" s="265"/>
      <c r="J110" s="261"/>
      <c r="K110" s="261"/>
      <c r="L110" s="266"/>
      <c r="M110" s="267"/>
      <c r="N110" s="268"/>
      <c r="O110" s="268"/>
      <c r="P110" s="268"/>
      <c r="Q110" s="268"/>
      <c r="R110" s="268"/>
      <c r="S110" s="268"/>
      <c r="T110" s="269"/>
      <c r="AT110" s="270" t="s">
        <v>235</v>
      </c>
      <c r="AU110" s="270" t="s">
        <v>83</v>
      </c>
      <c r="AV110" s="13" t="s">
        <v>207</v>
      </c>
      <c r="AW110" s="13" t="s">
        <v>37</v>
      </c>
      <c r="AX110" s="13" t="s">
        <v>81</v>
      </c>
      <c r="AY110" s="270" t="s">
        <v>200</v>
      </c>
    </row>
    <row r="111" s="1" customFormat="1" ht="16.5" customHeight="1">
      <c r="B111" s="46"/>
      <c r="C111" s="236" t="s">
        <v>207</v>
      </c>
      <c r="D111" s="236" t="s">
        <v>202</v>
      </c>
      <c r="E111" s="237" t="s">
        <v>221</v>
      </c>
      <c r="F111" s="238" t="s">
        <v>222</v>
      </c>
      <c r="G111" s="239" t="s">
        <v>210</v>
      </c>
      <c r="H111" s="240">
        <v>3.1680000000000001</v>
      </c>
      <c r="I111" s="241"/>
      <c r="J111" s="242">
        <f>ROUND(I111*H111,2)</f>
        <v>0</v>
      </c>
      <c r="K111" s="238" t="s">
        <v>1462</v>
      </c>
      <c r="L111" s="72"/>
      <c r="M111" s="243" t="s">
        <v>21</v>
      </c>
      <c r="N111" s="244" t="s">
        <v>45</v>
      </c>
      <c r="O111" s="47"/>
      <c r="P111" s="245">
        <f>O111*H111</f>
        <v>0</v>
      </c>
      <c r="Q111" s="245">
        <v>0</v>
      </c>
      <c r="R111" s="245">
        <f>Q111*H111</f>
        <v>0</v>
      </c>
      <c r="S111" s="245">
        <v>0</v>
      </c>
      <c r="T111" s="246">
        <f>S111*H111</f>
        <v>0</v>
      </c>
      <c r="AR111" s="24" t="s">
        <v>207</v>
      </c>
      <c r="AT111" s="24" t="s">
        <v>202</v>
      </c>
      <c r="AU111" s="24" t="s">
        <v>83</v>
      </c>
      <c r="AY111" s="24" t="s">
        <v>200</v>
      </c>
      <c r="BE111" s="247">
        <f>IF(N111="základní",J111,0)</f>
        <v>0</v>
      </c>
      <c r="BF111" s="247">
        <f>IF(N111="snížená",J111,0)</f>
        <v>0</v>
      </c>
      <c r="BG111" s="247">
        <f>IF(N111="zákl. přenesená",J111,0)</f>
        <v>0</v>
      </c>
      <c r="BH111" s="247">
        <f>IF(N111="sníž. přenesená",J111,0)</f>
        <v>0</v>
      </c>
      <c r="BI111" s="247">
        <f>IF(N111="nulová",J111,0)</f>
        <v>0</v>
      </c>
      <c r="BJ111" s="24" t="s">
        <v>81</v>
      </c>
      <c r="BK111" s="247">
        <f>ROUND(I111*H111,2)</f>
        <v>0</v>
      </c>
      <c r="BL111" s="24" t="s">
        <v>207</v>
      </c>
      <c r="BM111" s="24" t="s">
        <v>216</v>
      </c>
    </row>
    <row r="112" s="1" customFormat="1" ht="16.5" customHeight="1">
      <c r="B112" s="46"/>
      <c r="C112" s="236" t="s">
        <v>217</v>
      </c>
      <c r="D112" s="236" t="s">
        <v>202</v>
      </c>
      <c r="E112" s="237" t="s">
        <v>1470</v>
      </c>
      <c r="F112" s="238" t="s">
        <v>226</v>
      </c>
      <c r="G112" s="239" t="s">
        <v>274</v>
      </c>
      <c r="H112" s="240">
        <v>5.702</v>
      </c>
      <c r="I112" s="241"/>
      <c r="J112" s="242">
        <f>ROUND(I112*H112,2)</f>
        <v>0</v>
      </c>
      <c r="K112" s="238" t="s">
        <v>1462</v>
      </c>
      <c r="L112" s="72"/>
      <c r="M112" s="243" t="s">
        <v>21</v>
      </c>
      <c r="N112" s="244" t="s">
        <v>45</v>
      </c>
      <c r="O112" s="47"/>
      <c r="P112" s="245">
        <f>O112*H112</f>
        <v>0</v>
      </c>
      <c r="Q112" s="245">
        <v>0</v>
      </c>
      <c r="R112" s="245">
        <f>Q112*H112</f>
        <v>0</v>
      </c>
      <c r="S112" s="245">
        <v>0</v>
      </c>
      <c r="T112" s="246">
        <f>S112*H112</f>
        <v>0</v>
      </c>
      <c r="AR112" s="24" t="s">
        <v>207</v>
      </c>
      <c r="AT112" s="24" t="s">
        <v>202</v>
      </c>
      <c r="AU112" s="24" t="s">
        <v>83</v>
      </c>
      <c r="AY112" s="24" t="s">
        <v>200</v>
      </c>
      <c r="BE112" s="247">
        <f>IF(N112="základní",J112,0)</f>
        <v>0</v>
      </c>
      <c r="BF112" s="247">
        <f>IF(N112="snížená",J112,0)</f>
        <v>0</v>
      </c>
      <c r="BG112" s="247">
        <f>IF(N112="zákl. přenesená",J112,0)</f>
        <v>0</v>
      </c>
      <c r="BH112" s="247">
        <f>IF(N112="sníž. přenesená",J112,0)</f>
        <v>0</v>
      </c>
      <c r="BI112" s="247">
        <f>IF(N112="nulová",J112,0)</f>
        <v>0</v>
      </c>
      <c r="BJ112" s="24" t="s">
        <v>81</v>
      </c>
      <c r="BK112" s="247">
        <f>ROUND(I112*H112,2)</f>
        <v>0</v>
      </c>
      <c r="BL112" s="24" t="s">
        <v>207</v>
      </c>
      <c r="BM112" s="24" t="s">
        <v>220</v>
      </c>
    </row>
    <row r="113" s="12" customFormat="1">
      <c r="B113" s="248"/>
      <c r="C113" s="249"/>
      <c r="D113" s="250" t="s">
        <v>235</v>
      </c>
      <c r="E113" s="251" t="s">
        <v>21</v>
      </c>
      <c r="F113" s="252" t="s">
        <v>1471</v>
      </c>
      <c r="G113" s="249"/>
      <c r="H113" s="253">
        <v>5.702</v>
      </c>
      <c r="I113" s="254"/>
      <c r="J113" s="249"/>
      <c r="K113" s="249"/>
      <c r="L113" s="255"/>
      <c r="M113" s="256"/>
      <c r="N113" s="257"/>
      <c r="O113" s="257"/>
      <c r="P113" s="257"/>
      <c r="Q113" s="257"/>
      <c r="R113" s="257"/>
      <c r="S113" s="257"/>
      <c r="T113" s="258"/>
      <c r="AT113" s="259" t="s">
        <v>235</v>
      </c>
      <c r="AU113" s="259" t="s">
        <v>83</v>
      </c>
      <c r="AV113" s="12" t="s">
        <v>83</v>
      </c>
      <c r="AW113" s="12" t="s">
        <v>37</v>
      </c>
      <c r="AX113" s="12" t="s">
        <v>74</v>
      </c>
      <c r="AY113" s="259" t="s">
        <v>200</v>
      </c>
    </row>
    <row r="114" s="13" customFormat="1">
      <c r="B114" s="260"/>
      <c r="C114" s="261"/>
      <c r="D114" s="250" t="s">
        <v>235</v>
      </c>
      <c r="E114" s="262" t="s">
        <v>21</v>
      </c>
      <c r="F114" s="263" t="s">
        <v>255</v>
      </c>
      <c r="G114" s="261"/>
      <c r="H114" s="264">
        <v>5.702</v>
      </c>
      <c r="I114" s="265"/>
      <c r="J114" s="261"/>
      <c r="K114" s="261"/>
      <c r="L114" s="266"/>
      <c r="M114" s="267"/>
      <c r="N114" s="268"/>
      <c r="O114" s="268"/>
      <c r="P114" s="268"/>
      <c r="Q114" s="268"/>
      <c r="R114" s="268"/>
      <c r="S114" s="268"/>
      <c r="T114" s="269"/>
      <c r="AT114" s="270" t="s">
        <v>235</v>
      </c>
      <c r="AU114" s="270" t="s">
        <v>83</v>
      </c>
      <c r="AV114" s="13" t="s">
        <v>207</v>
      </c>
      <c r="AW114" s="13" t="s">
        <v>37</v>
      </c>
      <c r="AX114" s="13" t="s">
        <v>81</v>
      </c>
      <c r="AY114" s="270" t="s">
        <v>200</v>
      </c>
    </row>
    <row r="115" s="1" customFormat="1" ht="16.5" customHeight="1">
      <c r="B115" s="46"/>
      <c r="C115" s="236" t="s">
        <v>213</v>
      </c>
      <c r="D115" s="236" t="s">
        <v>202</v>
      </c>
      <c r="E115" s="237" t="s">
        <v>1472</v>
      </c>
      <c r="F115" s="238" t="s">
        <v>1473</v>
      </c>
      <c r="G115" s="239" t="s">
        <v>210</v>
      </c>
      <c r="H115" s="240">
        <v>2.5920000000000001</v>
      </c>
      <c r="I115" s="241"/>
      <c r="J115" s="242">
        <f>ROUND(I115*H115,2)</f>
        <v>0</v>
      </c>
      <c r="K115" s="238" t="s">
        <v>1462</v>
      </c>
      <c r="L115" s="72"/>
      <c r="M115" s="243" t="s">
        <v>21</v>
      </c>
      <c r="N115" s="244" t="s">
        <v>45</v>
      </c>
      <c r="O115" s="47"/>
      <c r="P115" s="245">
        <f>O115*H115</f>
        <v>0</v>
      </c>
      <c r="Q115" s="245">
        <v>0</v>
      </c>
      <c r="R115" s="245">
        <f>Q115*H115</f>
        <v>0</v>
      </c>
      <c r="S115" s="245">
        <v>0</v>
      </c>
      <c r="T115" s="246">
        <f>S115*H115</f>
        <v>0</v>
      </c>
      <c r="AR115" s="24" t="s">
        <v>207</v>
      </c>
      <c r="AT115" s="24" t="s">
        <v>202</v>
      </c>
      <c r="AU115" s="24" t="s">
        <v>83</v>
      </c>
      <c r="AY115" s="24" t="s">
        <v>200</v>
      </c>
      <c r="BE115" s="247">
        <f>IF(N115="základní",J115,0)</f>
        <v>0</v>
      </c>
      <c r="BF115" s="247">
        <f>IF(N115="snížená",J115,0)</f>
        <v>0</v>
      </c>
      <c r="BG115" s="247">
        <f>IF(N115="zákl. přenesená",J115,0)</f>
        <v>0</v>
      </c>
      <c r="BH115" s="247">
        <f>IF(N115="sníž. přenesená",J115,0)</f>
        <v>0</v>
      </c>
      <c r="BI115" s="247">
        <f>IF(N115="nulová",J115,0)</f>
        <v>0</v>
      </c>
      <c r="BJ115" s="24" t="s">
        <v>81</v>
      </c>
      <c r="BK115" s="247">
        <f>ROUND(I115*H115,2)</f>
        <v>0</v>
      </c>
      <c r="BL115" s="24" t="s">
        <v>207</v>
      </c>
      <c r="BM115" s="24" t="s">
        <v>223</v>
      </c>
    </row>
    <row r="116" s="12" customFormat="1">
      <c r="B116" s="248"/>
      <c r="C116" s="249"/>
      <c r="D116" s="250" t="s">
        <v>235</v>
      </c>
      <c r="E116" s="251" t="s">
        <v>21</v>
      </c>
      <c r="F116" s="252" t="s">
        <v>1474</v>
      </c>
      <c r="G116" s="249"/>
      <c r="H116" s="253">
        <v>2.5920000000000001</v>
      </c>
      <c r="I116" s="254"/>
      <c r="J116" s="249"/>
      <c r="K116" s="249"/>
      <c r="L116" s="255"/>
      <c r="M116" s="256"/>
      <c r="N116" s="257"/>
      <c r="O116" s="257"/>
      <c r="P116" s="257"/>
      <c r="Q116" s="257"/>
      <c r="R116" s="257"/>
      <c r="S116" s="257"/>
      <c r="T116" s="258"/>
      <c r="AT116" s="259" t="s">
        <v>235</v>
      </c>
      <c r="AU116" s="259" t="s">
        <v>83</v>
      </c>
      <c r="AV116" s="12" t="s">
        <v>83</v>
      </c>
      <c r="AW116" s="12" t="s">
        <v>37</v>
      </c>
      <c r="AX116" s="12" t="s">
        <v>74</v>
      </c>
      <c r="AY116" s="259" t="s">
        <v>200</v>
      </c>
    </row>
    <row r="117" s="13" customFormat="1">
      <c r="B117" s="260"/>
      <c r="C117" s="261"/>
      <c r="D117" s="250" t="s">
        <v>235</v>
      </c>
      <c r="E117" s="262" t="s">
        <v>21</v>
      </c>
      <c r="F117" s="263" t="s">
        <v>255</v>
      </c>
      <c r="G117" s="261"/>
      <c r="H117" s="264">
        <v>2.5920000000000001</v>
      </c>
      <c r="I117" s="265"/>
      <c r="J117" s="261"/>
      <c r="K117" s="261"/>
      <c r="L117" s="266"/>
      <c r="M117" s="267"/>
      <c r="N117" s="268"/>
      <c r="O117" s="268"/>
      <c r="P117" s="268"/>
      <c r="Q117" s="268"/>
      <c r="R117" s="268"/>
      <c r="S117" s="268"/>
      <c r="T117" s="269"/>
      <c r="AT117" s="270" t="s">
        <v>235</v>
      </c>
      <c r="AU117" s="270" t="s">
        <v>83</v>
      </c>
      <c r="AV117" s="13" t="s">
        <v>207</v>
      </c>
      <c r="AW117" s="13" t="s">
        <v>37</v>
      </c>
      <c r="AX117" s="13" t="s">
        <v>81</v>
      </c>
      <c r="AY117" s="270" t="s">
        <v>200</v>
      </c>
    </row>
    <row r="118" s="1" customFormat="1" ht="25.5" customHeight="1">
      <c r="B118" s="46"/>
      <c r="C118" s="236" t="s">
        <v>224</v>
      </c>
      <c r="D118" s="236" t="s">
        <v>202</v>
      </c>
      <c r="E118" s="237" t="s">
        <v>1475</v>
      </c>
      <c r="F118" s="238" t="s">
        <v>1476</v>
      </c>
      <c r="G118" s="239" t="s">
        <v>210</v>
      </c>
      <c r="H118" s="240">
        <v>3.0720000000000001</v>
      </c>
      <c r="I118" s="241"/>
      <c r="J118" s="242">
        <f>ROUND(I118*H118,2)</f>
        <v>0</v>
      </c>
      <c r="K118" s="238" t="s">
        <v>1462</v>
      </c>
      <c r="L118" s="72"/>
      <c r="M118" s="243" t="s">
        <v>21</v>
      </c>
      <c r="N118" s="244" t="s">
        <v>45</v>
      </c>
      <c r="O118" s="47"/>
      <c r="P118" s="245">
        <f>O118*H118</f>
        <v>0</v>
      </c>
      <c r="Q118" s="245">
        <v>0</v>
      </c>
      <c r="R118" s="245">
        <f>Q118*H118</f>
        <v>0</v>
      </c>
      <c r="S118" s="245">
        <v>0</v>
      </c>
      <c r="T118" s="246">
        <f>S118*H118</f>
        <v>0</v>
      </c>
      <c r="AR118" s="24" t="s">
        <v>207</v>
      </c>
      <c r="AT118" s="24" t="s">
        <v>202</v>
      </c>
      <c r="AU118" s="24" t="s">
        <v>83</v>
      </c>
      <c r="AY118" s="24" t="s">
        <v>200</v>
      </c>
      <c r="BE118" s="247">
        <f>IF(N118="základní",J118,0)</f>
        <v>0</v>
      </c>
      <c r="BF118" s="247">
        <f>IF(N118="snížená",J118,0)</f>
        <v>0</v>
      </c>
      <c r="BG118" s="247">
        <f>IF(N118="zákl. přenesená",J118,0)</f>
        <v>0</v>
      </c>
      <c r="BH118" s="247">
        <f>IF(N118="sníž. přenesená",J118,0)</f>
        <v>0</v>
      </c>
      <c r="BI118" s="247">
        <f>IF(N118="nulová",J118,0)</f>
        <v>0</v>
      </c>
      <c r="BJ118" s="24" t="s">
        <v>81</v>
      </c>
      <c r="BK118" s="247">
        <f>ROUND(I118*H118,2)</f>
        <v>0</v>
      </c>
      <c r="BL118" s="24" t="s">
        <v>207</v>
      </c>
      <c r="BM118" s="24" t="s">
        <v>227</v>
      </c>
    </row>
    <row r="119" s="12" customFormat="1">
      <c r="B119" s="248"/>
      <c r="C119" s="249"/>
      <c r="D119" s="250" t="s">
        <v>235</v>
      </c>
      <c r="E119" s="251" t="s">
        <v>21</v>
      </c>
      <c r="F119" s="252" t="s">
        <v>1477</v>
      </c>
      <c r="G119" s="249"/>
      <c r="H119" s="253">
        <v>3.0720000000000001</v>
      </c>
      <c r="I119" s="254"/>
      <c r="J119" s="249"/>
      <c r="K119" s="249"/>
      <c r="L119" s="255"/>
      <c r="M119" s="256"/>
      <c r="N119" s="257"/>
      <c r="O119" s="257"/>
      <c r="P119" s="257"/>
      <c r="Q119" s="257"/>
      <c r="R119" s="257"/>
      <c r="S119" s="257"/>
      <c r="T119" s="258"/>
      <c r="AT119" s="259" t="s">
        <v>235</v>
      </c>
      <c r="AU119" s="259" t="s">
        <v>83</v>
      </c>
      <c r="AV119" s="12" t="s">
        <v>83</v>
      </c>
      <c r="AW119" s="12" t="s">
        <v>37</v>
      </c>
      <c r="AX119" s="12" t="s">
        <v>74</v>
      </c>
      <c r="AY119" s="259" t="s">
        <v>200</v>
      </c>
    </row>
    <row r="120" s="13" customFormat="1">
      <c r="B120" s="260"/>
      <c r="C120" s="261"/>
      <c r="D120" s="250" t="s">
        <v>235</v>
      </c>
      <c r="E120" s="262" t="s">
        <v>21</v>
      </c>
      <c r="F120" s="263" t="s">
        <v>255</v>
      </c>
      <c r="G120" s="261"/>
      <c r="H120" s="264">
        <v>3.0720000000000001</v>
      </c>
      <c r="I120" s="265"/>
      <c r="J120" s="261"/>
      <c r="K120" s="261"/>
      <c r="L120" s="266"/>
      <c r="M120" s="267"/>
      <c r="N120" s="268"/>
      <c r="O120" s="268"/>
      <c r="P120" s="268"/>
      <c r="Q120" s="268"/>
      <c r="R120" s="268"/>
      <c r="S120" s="268"/>
      <c r="T120" s="269"/>
      <c r="AT120" s="270" t="s">
        <v>235</v>
      </c>
      <c r="AU120" s="270" t="s">
        <v>83</v>
      </c>
      <c r="AV120" s="13" t="s">
        <v>207</v>
      </c>
      <c r="AW120" s="13" t="s">
        <v>37</v>
      </c>
      <c r="AX120" s="13" t="s">
        <v>81</v>
      </c>
      <c r="AY120" s="270" t="s">
        <v>200</v>
      </c>
    </row>
    <row r="121" s="1" customFormat="1" ht="16.5" customHeight="1">
      <c r="B121" s="46"/>
      <c r="C121" s="271" t="s">
        <v>216</v>
      </c>
      <c r="D121" s="271" t="s">
        <v>260</v>
      </c>
      <c r="E121" s="272" t="s">
        <v>1478</v>
      </c>
      <c r="F121" s="273" t="s">
        <v>1479</v>
      </c>
      <c r="G121" s="274" t="s">
        <v>274</v>
      </c>
      <c r="H121" s="275">
        <v>5.806</v>
      </c>
      <c r="I121" s="276"/>
      <c r="J121" s="277">
        <f>ROUND(I121*H121,2)</f>
        <v>0</v>
      </c>
      <c r="K121" s="273" t="s">
        <v>1462</v>
      </c>
      <c r="L121" s="278"/>
      <c r="M121" s="279" t="s">
        <v>21</v>
      </c>
      <c r="N121" s="280" t="s">
        <v>45</v>
      </c>
      <c r="O121" s="47"/>
      <c r="P121" s="245">
        <f>O121*H121</f>
        <v>0</v>
      </c>
      <c r="Q121" s="245">
        <v>0</v>
      </c>
      <c r="R121" s="245">
        <f>Q121*H121</f>
        <v>0</v>
      </c>
      <c r="S121" s="245">
        <v>0</v>
      </c>
      <c r="T121" s="246">
        <f>S121*H121</f>
        <v>0</v>
      </c>
      <c r="AR121" s="24" t="s">
        <v>216</v>
      </c>
      <c r="AT121" s="24" t="s">
        <v>260</v>
      </c>
      <c r="AU121" s="24" t="s">
        <v>83</v>
      </c>
      <c r="AY121" s="24" t="s">
        <v>200</v>
      </c>
      <c r="BE121" s="247">
        <f>IF(N121="základní",J121,0)</f>
        <v>0</v>
      </c>
      <c r="BF121" s="247">
        <f>IF(N121="snížená",J121,0)</f>
        <v>0</v>
      </c>
      <c r="BG121" s="247">
        <f>IF(N121="zákl. přenesená",J121,0)</f>
        <v>0</v>
      </c>
      <c r="BH121" s="247">
        <f>IF(N121="sníž. přenesená",J121,0)</f>
        <v>0</v>
      </c>
      <c r="BI121" s="247">
        <f>IF(N121="nulová",J121,0)</f>
        <v>0</v>
      </c>
      <c r="BJ121" s="24" t="s">
        <v>81</v>
      </c>
      <c r="BK121" s="247">
        <f>ROUND(I121*H121,2)</f>
        <v>0</v>
      </c>
      <c r="BL121" s="24" t="s">
        <v>207</v>
      </c>
      <c r="BM121" s="24" t="s">
        <v>230</v>
      </c>
    </row>
    <row r="122" s="12" customFormat="1">
      <c r="B122" s="248"/>
      <c r="C122" s="249"/>
      <c r="D122" s="250" t="s">
        <v>235</v>
      </c>
      <c r="E122" s="251" t="s">
        <v>21</v>
      </c>
      <c r="F122" s="252" t="s">
        <v>1480</v>
      </c>
      <c r="G122" s="249"/>
      <c r="H122" s="253">
        <v>5.806</v>
      </c>
      <c r="I122" s="254"/>
      <c r="J122" s="249"/>
      <c r="K122" s="249"/>
      <c r="L122" s="255"/>
      <c r="M122" s="256"/>
      <c r="N122" s="257"/>
      <c r="O122" s="257"/>
      <c r="P122" s="257"/>
      <c r="Q122" s="257"/>
      <c r="R122" s="257"/>
      <c r="S122" s="257"/>
      <c r="T122" s="258"/>
      <c r="AT122" s="259" t="s">
        <v>235</v>
      </c>
      <c r="AU122" s="259" t="s">
        <v>83</v>
      </c>
      <c r="AV122" s="12" t="s">
        <v>83</v>
      </c>
      <c r="AW122" s="12" t="s">
        <v>37</v>
      </c>
      <c r="AX122" s="12" t="s">
        <v>74</v>
      </c>
      <c r="AY122" s="259" t="s">
        <v>200</v>
      </c>
    </row>
    <row r="123" s="13" customFormat="1">
      <c r="B123" s="260"/>
      <c r="C123" s="261"/>
      <c r="D123" s="250" t="s">
        <v>235</v>
      </c>
      <c r="E123" s="262" t="s">
        <v>21</v>
      </c>
      <c r="F123" s="263" t="s">
        <v>255</v>
      </c>
      <c r="G123" s="261"/>
      <c r="H123" s="264">
        <v>5.806</v>
      </c>
      <c r="I123" s="265"/>
      <c r="J123" s="261"/>
      <c r="K123" s="261"/>
      <c r="L123" s="266"/>
      <c r="M123" s="267"/>
      <c r="N123" s="268"/>
      <c r="O123" s="268"/>
      <c r="P123" s="268"/>
      <c r="Q123" s="268"/>
      <c r="R123" s="268"/>
      <c r="S123" s="268"/>
      <c r="T123" s="269"/>
      <c r="AT123" s="270" t="s">
        <v>235</v>
      </c>
      <c r="AU123" s="270" t="s">
        <v>83</v>
      </c>
      <c r="AV123" s="13" t="s">
        <v>207</v>
      </c>
      <c r="AW123" s="13" t="s">
        <v>37</v>
      </c>
      <c r="AX123" s="13" t="s">
        <v>81</v>
      </c>
      <c r="AY123" s="270" t="s">
        <v>200</v>
      </c>
    </row>
    <row r="124" s="11" customFormat="1" ht="29.88" customHeight="1">
      <c r="B124" s="220"/>
      <c r="C124" s="221"/>
      <c r="D124" s="222" t="s">
        <v>73</v>
      </c>
      <c r="E124" s="234" t="s">
        <v>207</v>
      </c>
      <c r="F124" s="234" t="s">
        <v>1137</v>
      </c>
      <c r="G124" s="221"/>
      <c r="H124" s="221"/>
      <c r="I124" s="224"/>
      <c r="J124" s="235">
        <f>BK124</f>
        <v>0</v>
      </c>
      <c r="K124" s="221"/>
      <c r="L124" s="226"/>
      <c r="M124" s="227"/>
      <c r="N124" s="228"/>
      <c r="O124" s="228"/>
      <c r="P124" s="229">
        <f>SUM(P125:P127)</f>
        <v>0</v>
      </c>
      <c r="Q124" s="228"/>
      <c r="R124" s="229">
        <f>SUM(R125:R127)</f>
        <v>0</v>
      </c>
      <c r="S124" s="228"/>
      <c r="T124" s="230">
        <f>SUM(T125:T127)</f>
        <v>0</v>
      </c>
      <c r="AR124" s="231" t="s">
        <v>81</v>
      </c>
      <c r="AT124" s="232" t="s">
        <v>73</v>
      </c>
      <c r="AU124" s="232" t="s">
        <v>81</v>
      </c>
      <c r="AY124" s="231" t="s">
        <v>200</v>
      </c>
      <c r="BK124" s="233">
        <f>SUM(BK125:BK127)</f>
        <v>0</v>
      </c>
    </row>
    <row r="125" s="1" customFormat="1" ht="16.5" customHeight="1">
      <c r="B125" s="46"/>
      <c r="C125" s="236" t="s">
        <v>231</v>
      </c>
      <c r="D125" s="236" t="s">
        <v>202</v>
      </c>
      <c r="E125" s="237" t="s">
        <v>1481</v>
      </c>
      <c r="F125" s="238" t="s">
        <v>1482</v>
      </c>
      <c r="G125" s="239" t="s">
        <v>210</v>
      </c>
      <c r="H125" s="240">
        <v>0.71999999999999997</v>
      </c>
      <c r="I125" s="241"/>
      <c r="J125" s="242">
        <f>ROUND(I125*H125,2)</f>
        <v>0</v>
      </c>
      <c r="K125" s="238" t="s">
        <v>1462</v>
      </c>
      <c r="L125" s="72"/>
      <c r="M125" s="243" t="s">
        <v>21</v>
      </c>
      <c r="N125" s="244" t="s">
        <v>45</v>
      </c>
      <c r="O125" s="47"/>
      <c r="P125" s="245">
        <f>O125*H125</f>
        <v>0</v>
      </c>
      <c r="Q125" s="245">
        <v>0</v>
      </c>
      <c r="R125" s="245">
        <f>Q125*H125</f>
        <v>0</v>
      </c>
      <c r="S125" s="245">
        <v>0</v>
      </c>
      <c r="T125" s="246">
        <f>S125*H125</f>
        <v>0</v>
      </c>
      <c r="AR125" s="24" t="s">
        <v>207</v>
      </c>
      <c r="AT125" s="24" t="s">
        <v>202</v>
      </c>
      <c r="AU125" s="24" t="s">
        <v>83</v>
      </c>
      <c r="AY125" s="24" t="s">
        <v>200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24" t="s">
        <v>81</v>
      </c>
      <c r="BK125" s="247">
        <f>ROUND(I125*H125,2)</f>
        <v>0</v>
      </c>
      <c r="BL125" s="24" t="s">
        <v>207</v>
      </c>
      <c r="BM125" s="24" t="s">
        <v>234</v>
      </c>
    </row>
    <row r="126" s="12" customFormat="1">
      <c r="B126" s="248"/>
      <c r="C126" s="249"/>
      <c r="D126" s="250" t="s">
        <v>235</v>
      </c>
      <c r="E126" s="251" t="s">
        <v>21</v>
      </c>
      <c r="F126" s="252" t="s">
        <v>1483</v>
      </c>
      <c r="G126" s="249"/>
      <c r="H126" s="253">
        <v>0.71999999999999997</v>
      </c>
      <c r="I126" s="254"/>
      <c r="J126" s="249"/>
      <c r="K126" s="249"/>
      <c r="L126" s="255"/>
      <c r="M126" s="256"/>
      <c r="N126" s="257"/>
      <c r="O126" s="257"/>
      <c r="P126" s="257"/>
      <c r="Q126" s="257"/>
      <c r="R126" s="257"/>
      <c r="S126" s="257"/>
      <c r="T126" s="258"/>
      <c r="AT126" s="259" t="s">
        <v>235</v>
      </c>
      <c r="AU126" s="259" t="s">
        <v>83</v>
      </c>
      <c r="AV126" s="12" t="s">
        <v>83</v>
      </c>
      <c r="AW126" s="12" t="s">
        <v>37</v>
      </c>
      <c r="AX126" s="12" t="s">
        <v>74</v>
      </c>
      <c r="AY126" s="259" t="s">
        <v>200</v>
      </c>
    </row>
    <row r="127" s="13" customFormat="1">
      <c r="B127" s="260"/>
      <c r="C127" s="261"/>
      <c r="D127" s="250" t="s">
        <v>235</v>
      </c>
      <c r="E127" s="262" t="s">
        <v>21</v>
      </c>
      <c r="F127" s="263" t="s">
        <v>255</v>
      </c>
      <c r="G127" s="261"/>
      <c r="H127" s="264">
        <v>0.71999999999999997</v>
      </c>
      <c r="I127" s="265"/>
      <c r="J127" s="261"/>
      <c r="K127" s="261"/>
      <c r="L127" s="266"/>
      <c r="M127" s="267"/>
      <c r="N127" s="268"/>
      <c r="O127" s="268"/>
      <c r="P127" s="268"/>
      <c r="Q127" s="268"/>
      <c r="R127" s="268"/>
      <c r="S127" s="268"/>
      <c r="T127" s="269"/>
      <c r="AT127" s="270" t="s">
        <v>235</v>
      </c>
      <c r="AU127" s="270" t="s">
        <v>83</v>
      </c>
      <c r="AV127" s="13" t="s">
        <v>207</v>
      </c>
      <c r="AW127" s="13" t="s">
        <v>37</v>
      </c>
      <c r="AX127" s="13" t="s">
        <v>81</v>
      </c>
      <c r="AY127" s="270" t="s">
        <v>200</v>
      </c>
    </row>
    <row r="128" s="11" customFormat="1" ht="29.88" customHeight="1">
      <c r="B128" s="220"/>
      <c r="C128" s="221"/>
      <c r="D128" s="222" t="s">
        <v>73</v>
      </c>
      <c r="E128" s="234" t="s">
        <v>231</v>
      </c>
      <c r="F128" s="234" t="s">
        <v>1484</v>
      </c>
      <c r="G128" s="221"/>
      <c r="H128" s="221"/>
      <c r="I128" s="224"/>
      <c r="J128" s="235">
        <f>BK128</f>
        <v>0</v>
      </c>
      <c r="K128" s="221"/>
      <c r="L128" s="226"/>
      <c r="M128" s="227"/>
      <c r="N128" s="228"/>
      <c r="O128" s="228"/>
      <c r="P128" s="229">
        <f>P129</f>
        <v>0</v>
      </c>
      <c r="Q128" s="228"/>
      <c r="R128" s="229">
        <f>R129</f>
        <v>0</v>
      </c>
      <c r="S128" s="228"/>
      <c r="T128" s="230">
        <f>T129</f>
        <v>0</v>
      </c>
      <c r="AR128" s="231" t="s">
        <v>81</v>
      </c>
      <c r="AT128" s="232" t="s">
        <v>73</v>
      </c>
      <c r="AU128" s="232" t="s">
        <v>81</v>
      </c>
      <c r="AY128" s="231" t="s">
        <v>200</v>
      </c>
      <c r="BK128" s="233">
        <f>BK129</f>
        <v>0</v>
      </c>
    </row>
    <row r="129" s="1" customFormat="1" ht="16.5" customHeight="1">
      <c r="B129" s="46"/>
      <c r="C129" s="236" t="s">
        <v>220</v>
      </c>
      <c r="D129" s="236" t="s">
        <v>202</v>
      </c>
      <c r="E129" s="237" t="s">
        <v>1485</v>
      </c>
      <c r="F129" s="238" t="s">
        <v>1486</v>
      </c>
      <c r="G129" s="239" t="s">
        <v>498</v>
      </c>
      <c r="H129" s="240">
        <v>1</v>
      </c>
      <c r="I129" s="241"/>
      <c r="J129" s="242">
        <f>ROUND(I129*H129,2)</f>
        <v>0</v>
      </c>
      <c r="K129" s="238" t="s">
        <v>1462</v>
      </c>
      <c r="L129" s="72"/>
      <c r="M129" s="243" t="s">
        <v>21</v>
      </c>
      <c r="N129" s="244" t="s">
        <v>45</v>
      </c>
      <c r="O129" s="47"/>
      <c r="P129" s="245">
        <f>O129*H129</f>
        <v>0</v>
      </c>
      <c r="Q129" s="245">
        <v>0</v>
      </c>
      <c r="R129" s="245">
        <f>Q129*H129</f>
        <v>0</v>
      </c>
      <c r="S129" s="245">
        <v>0</v>
      </c>
      <c r="T129" s="246">
        <f>S129*H129</f>
        <v>0</v>
      </c>
      <c r="AR129" s="24" t="s">
        <v>207</v>
      </c>
      <c r="AT129" s="24" t="s">
        <v>202</v>
      </c>
      <c r="AU129" s="24" t="s">
        <v>83</v>
      </c>
      <c r="AY129" s="24" t="s">
        <v>200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24" t="s">
        <v>81</v>
      </c>
      <c r="BK129" s="247">
        <f>ROUND(I129*H129,2)</f>
        <v>0</v>
      </c>
      <c r="BL129" s="24" t="s">
        <v>207</v>
      </c>
      <c r="BM129" s="24" t="s">
        <v>239</v>
      </c>
    </row>
    <row r="130" s="11" customFormat="1" ht="37.44" customHeight="1">
      <c r="B130" s="220"/>
      <c r="C130" s="221"/>
      <c r="D130" s="222" t="s">
        <v>73</v>
      </c>
      <c r="E130" s="223" t="s">
        <v>938</v>
      </c>
      <c r="F130" s="223" t="s">
        <v>938</v>
      </c>
      <c r="G130" s="221"/>
      <c r="H130" s="221"/>
      <c r="I130" s="224"/>
      <c r="J130" s="225">
        <f>BK130</f>
        <v>0</v>
      </c>
      <c r="K130" s="221"/>
      <c r="L130" s="226"/>
      <c r="M130" s="227"/>
      <c r="N130" s="228"/>
      <c r="O130" s="228"/>
      <c r="P130" s="229">
        <f>P131+P175+P227</f>
        <v>0</v>
      </c>
      <c r="Q130" s="228"/>
      <c r="R130" s="229">
        <f>R131+R175+R227</f>
        <v>0</v>
      </c>
      <c r="S130" s="228"/>
      <c r="T130" s="230">
        <f>T131+T175+T227</f>
        <v>0</v>
      </c>
      <c r="AR130" s="231" t="s">
        <v>83</v>
      </c>
      <c r="AT130" s="232" t="s">
        <v>73</v>
      </c>
      <c r="AU130" s="232" t="s">
        <v>74</v>
      </c>
      <c r="AY130" s="231" t="s">
        <v>200</v>
      </c>
      <c r="BK130" s="233">
        <f>BK131+BK175+BK227</f>
        <v>0</v>
      </c>
    </row>
    <row r="131" s="11" customFormat="1" ht="19.92" customHeight="1">
      <c r="B131" s="220"/>
      <c r="C131" s="221"/>
      <c r="D131" s="222" t="s">
        <v>73</v>
      </c>
      <c r="E131" s="234" t="s">
        <v>1487</v>
      </c>
      <c r="F131" s="234" t="s">
        <v>1488</v>
      </c>
      <c r="G131" s="221"/>
      <c r="H131" s="221"/>
      <c r="I131" s="224"/>
      <c r="J131" s="235">
        <f>BK131</f>
        <v>0</v>
      </c>
      <c r="K131" s="221"/>
      <c r="L131" s="226"/>
      <c r="M131" s="227"/>
      <c r="N131" s="228"/>
      <c r="O131" s="228"/>
      <c r="P131" s="229">
        <f>SUM(P132:P174)</f>
        <v>0</v>
      </c>
      <c r="Q131" s="228"/>
      <c r="R131" s="229">
        <f>SUM(R132:R174)</f>
        <v>0</v>
      </c>
      <c r="S131" s="228"/>
      <c r="T131" s="230">
        <f>SUM(T132:T174)</f>
        <v>0</v>
      </c>
      <c r="AR131" s="231" t="s">
        <v>83</v>
      </c>
      <c r="AT131" s="232" t="s">
        <v>73</v>
      </c>
      <c r="AU131" s="232" t="s">
        <v>81</v>
      </c>
      <c r="AY131" s="231" t="s">
        <v>200</v>
      </c>
      <c r="BK131" s="233">
        <f>SUM(BK132:BK174)</f>
        <v>0</v>
      </c>
    </row>
    <row r="132" s="1" customFormat="1" ht="16.5" customHeight="1">
      <c r="B132" s="46"/>
      <c r="C132" s="236" t="s">
        <v>241</v>
      </c>
      <c r="D132" s="236" t="s">
        <v>202</v>
      </c>
      <c r="E132" s="237" t="s">
        <v>1489</v>
      </c>
      <c r="F132" s="238" t="s">
        <v>1490</v>
      </c>
      <c r="G132" s="239" t="s">
        <v>249</v>
      </c>
      <c r="H132" s="240">
        <v>3</v>
      </c>
      <c r="I132" s="241"/>
      <c r="J132" s="242">
        <f>ROUND(I132*H132,2)</f>
        <v>0</v>
      </c>
      <c r="K132" s="238" t="s">
        <v>1462</v>
      </c>
      <c r="L132" s="72"/>
      <c r="M132" s="243" t="s">
        <v>21</v>
      </c>
      <c r="N132" s="244" t="s">
        <v>45</v>
      </c>
      <c r="O132" s="47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AR132" s="24" t="s">
        <v>230</v>
      </c>
      <c r="AT132" s="24" t="s">
        <v>202</v>
      </c>
      <c r="AU132" s="24" t="s">
        <v>83</v>
      </c>
      <c r="AY132" s="24" t="s">
        <v>200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24" t="s">
        <v>81</v>
      </c>
      <c r="BK132" s="247">
        <f>ROUND(I132*H132,2)</f>
        <v>0</v>
      </c>
      <c r="BL132" s="24" t="s">
        <v>230</v>
      </c>
      <c r="BM132" s="24" t="s">
        <v>244</v>
      </c>
    </row>
    <row r="133" s="12" customFormat="1">
      <c r="B133" s="248"/>
      <c r="C133" s="249"/>
      <c r="D133" s="250" t="s">
        <v>235</v>
      </c>
      <c r="E133" s="251" t="s">
        <v>21</v>
      </c>
      <c r="F133" s="252" t="s">
        <v>1491</v>
      </c>
      <c r="G133" s="249"/>
      <c r="H133" s="253">
        <v>3</v>
      </c>
      <c r="I133" s="254"/>
      <c r="J133" s="249"/>
      <c r="K133" s="249"/>
      <c r="L133" s="255"/>
      <c r="M133" s="256"/>
      <c r="N133" s="257"/>
      <c r="O133" s="257"/>
      <c r="P133" s="257"/>
      <c r="Q133" s="257"/>
      <c r="R133" s="257"/>
      <c r="S133" s="257"/>
      <c r="T133" s="258"/>
      <c r="AT133" s="259" t="s">
        <v>235</v>
      </c>
      <c r="AU133" s="259" t="s">
        <v>83</v>
      </c>
      <c r="AV133" s="12" t="s">
        <v>83</v>
      </c>
      <c r="AW133" s="12" t="s">
        <v>37</v>
      </c>
      <c r="AX133" s="12" t="s">
        <v>74</v>
      </c>
      <c r="AY133" s="259" t="s">
        <v>200</v>
      </c>
    </row>
    <row r="134" s="13" customFormat="1">
      <c r="B134" s="260"/>
      <c r="C134" s="261"/>
      <c r="D134" s="250" t="s">
        <v>235</v>
      </c>
      <c r="E134" s="262" t="s">
        <v>21</v>
      </c>
      <c r="F134" s="263" t="s">
        <v>255</v>
      </c>
      <c r="G134" s="261"/>
      <c r="H134" s="264">
        <v>3</v>
      </c>
      <c r="I134" s="265"/>
      <c r="J134" s="261"/>
      <c r="K134" s="261"/>
      <c r="L134" s="266"/>
      <c r="M134" s="267"/>
      <c r="N134" s="268"/>
      <c r="O134" s="268"/>
      <c r="P134" s="268"/>
      <c r="Q134" s="268"/>
      <c r="R134" s="268"/>
      <c r="S134" s="268"/>
      <c r="T134" s="269"/>
      <c r="AT134" s="270" t="s">
        <v>235</v>
      </c>
      <c r="AU134" s="270" t="s">
        <v>83</v>
      </c>
      <c r="AV134" s="13" t="s">
        <v>207</v>
      </c>
      <c r="AW134" s="13" t="s">
        <v>37</v>
      </c>
      <c r="AX134" s="13" t="s">
        <v>81</v>
      </c>
      <c r="AY134" s="270" t="s">
        <v>200</v>
      </c>
    </row>
    <row r="135" s="1" customFormat="1" ht="16.5" customHeight="1">
      <c r="B135" s="46"/>
      <c r="C135" s="236" t="s">
        <v>223</v>
      </c>
      <c r="D135" s="236" t="s">
        <v>202</v>
      </c>
      <c r="E135" s="237" t="s">
        <v>1492</v>
      </c>
      <c r="F135" s="238" t="s">
        <v>1493</v>
      </c>
      <c r="G135" s="239" t="s">
        <v>249</v>
      </c>
      <c r="H135" s="240">
        <v>6</v>
      </c>
      <c r="I135" s="241"/>
      <c r="J135" s="242">
        <f>ROUND(I135*H135,2)</f>
        <v>0</v>
      </c>
      <c r="K135" s="238" t="s">
        <v>1462</v>
      </c>
      <c r="L135" s="72"/>
      <c r="M135" s="243" t="s">
        <v>21</v>
      </c>
      <c r="N135" s="244" t="s">
        <v>45</v>
      </c>
      <c r="O135" s="47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AR135" s="24" t="s">
        <v>230</v>
      </c>
      <c r="AT135" s="24" t="s">
        <v>202</v>
      </c>
      <c r="AU135" s="24" t="s">
        <v>83</v>
      </c>
      <c r="AY135" s="24" t="s">
        <v>200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24" t="s">
        <v>81</v>
      </c>
      <c r="BK135" s="247">
        <f>ROUND(I135*H135,2)</f>
        <v>0</v>
      </c>
      <c r="BL135" s="24" t="s">
        <v>230</v>
      </c>
      <c r="BM135" s="24" t="s">
        <v>250</v>
      </c>
    </row>
    <row r="136" s="12" customFormat="1">
      <c r="B136" s="248"/>
      <c r="C136" s="249"/>
      <c r="D136" s="250" t="s">
        <v>235</v>
      </c>
      <c r="E136" s="251" t="s">
        <v>21</v>
      </c>
      <c r="F136" s="252" t="s">
        <v>1494</v>
      </c>
      <c r="G136" s="249"/>
      <c r="H136" s="253">
        <v>6</v>
      </c>
      <c r="I136" s="254"/>
      <c r="J136" s="249"/>
      <c r="K136" s="249"/>
      <c r="L136" s="255"/>
      <c r="M136" s="256"/>
      <c r="N136" s="257"/>
      <c r="O136" s="257"/>
      <c r="P136" s="257"/>
      <c r="Q136" s="257"/>
      <c r="R136" s="257"/>
      <c r="S136" s="257"/>
      <c r="T136" s="258"/>
      <c r="AT136" s="259" t="s">
        <v>235</v>
      </c>
      <c r="AU136" s="259" t="s">
        <v>83</v>
      </c>
      <c r="AV136" s="12" t="s">
        <v>83</v>
      </c>
      <c r="AW136" s="12" t="s">
        <v>37</v>
      </c>
      <c r="AX136" s="12" t="s">
        <v>74</v>
      </c>
      <c r="AY136" s="259" t="s">
        <v>200</v>
      </c>
    </row>
    <row r="137" s="13" customFormat="1">
      <c r="B137" s="260"/>
      <c r="C137" s="261"/>
      <c r="D137" s="250" t="s">
        <v>235</v>
      </c>
      <c r="E137" s="262" t="s">
        <v>21</v>
      </c>
      <c r="F137" s="263" t="s">
        <v>255</v>
      </c>
      <c r="G137" s="261"/>
      <c r="H137" s="264">
        <v>6</v>
      </c>
      <c r="I137" s="265"/>
      <c r="J137" s="261"/>
      <c r="K137" s="261"/>
      <c r="L137" s="266"/>
      <c r="M137" s="267"/>
      <c r="N137" s="268"/>
      <c r="O137" s="268"/>
      <c r="P137" s="268"/>
      <c r="Q137" s="268"/>
      <c r="R137" s="268"/>
      <c r="S137" s="268"/>
      <c r="T137" s="269"/>
      <c r="AT137" s="270" t="s">
        <v>235</v>
      </c>
      <c r="AU137" s="270" t="s">
        <v>83</v>
      </c>
      <c r="AV137" s="13" t="s">
        <v>207</v>
      </c>
      <c r="AW137" s="13" t="s">
        <v>37</v>
      </c>
      <c r="AX137" s="13" t="s">
        <v>81</v>
      </c>
      <c r="AY137" s="270" t="s">
        <v>200</v>
      </c>
    </row>
    <row r="138" s="1" customFormat="1" ht="16.5" customHeight="1">
      <c r="B138" s="46"/>
      <c r="C138" s="236" t="s">
        <v>256</v>
      </c>
      <c r="D138" s="236" t="s">
        <v>202</v>
      </c>
      <c r="E138" s="237" t="s">
        <v>1495</v>
      </c>
      <c r="F138" s="238" t="s">
        <v>1496</v>
      </c>
      <c r="G138" s="239" t="s">
        <v>249</v>
      </c>
      <c r="H138" s="240">
        <v>3</v>
      </c>
      <c r="I138" s="241"/>
      <c r="J138" s="242">
        <f>ROUND(I138*H138,2)</f>
        <v>0</v>
      </c>
      <c r="K138" s="238" t="s">
        <v>1462</v>
      </c>
      <c r="L138" s="72"/>
      <c r="M138" s="243" t="s">
        <v>21</v>
      </c>
      <c r="N138" s="244" t="s">
        <v>45</v>
      </c>
      <c r="O138" s="47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AR138" s="24" t="s">
        <v>230</v>
      </c>
      <c r="AT138" s="24" t="s">
        <v>202</v>
      </c>
      <c r="AU138" s="24" t="s">
        <v>83</v>
      </c>
      <c r="AY138" s="24" t="s">
        <v>200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24" t="s">
        <v>81</v>
      </c>
      <c r="BK138" s="247">
        <f>ROUND(I138*H138,2)</f>
        <v>0</v>
      </c>
      <c r="BL138" s="24" t="s">
        <v>230</v>
      </c>
      <c r="BM138" s="24" t="s">
        <v>259</v>
      </c>
    </row>
    <row r="139" s="12" customFormat="1">
      <c r="B139" s="248"/>
      <c r="C139" s="249"/>
      <c r="D139" s="250" t="s">
        <v>235</v>
      </c>
      <c r="E139" s="251" t="s">
        <v>21</v>
      </c>
      <c r="F139" s="252" t="s">
        <v>1491</v>
      </c>
      <c r="G139" s="249"/>
      <c r="H139" s="253">
        <v>3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AT139" s="259" t="s">
        <v>235</v>
      </c>
      <c r="AU139" s="259" t="s">
        <v>83</v>
      </c>
      <c r="AV139" s="12" t="s">
        <v>83</v>
      </c>
      <c r="AW139" s="12" t="s">
        <v>37</v>
      </c>
      <c r="AX139" s="12" t="s">
        <v>74</v>
      </c>
      <c r="AY139" s="259" t="s">
        <v>200</v>
      </c>
    </row>
    <row r="140" s="13" customFormat="1">
      <c r="B140" s="260"/>
      <c r="C140" s="261"/>
      <c r="D140" s="250" t="s">
        <v>235</v>
      </c>
      <c r="E140" s="262" t="s">
        <v>21</v>
      </c>
      <c r="F140" s="263" t="s">
        <v>255</v>
      </c>
      <c r="G140" s="261"/>
      <c r="H140" s="264">
        <v>3</v>
      </c>
      <c r="I140" s="265"/>
      <c r="J140" s="261"/>
      <c r="K140" s="261"/>
      <c r="L140" s="266"/>
      <c r="M140" s="267"/>
      <c r="N140" s="268"/>
      <c r="O140" s="268"/>
      <c r="P140" s="268"/>
      <c r="Q140" s="268"/>
      <c r="R140" s="268"/>
      <c r="S140" s="268"/>
      <c r="T140" s="269"/>
      <c r="AT140" s="270" t="s">
        <v>235</v>
      </c>
      <c r="AU140" s="270" t="s">
        <v>83</v>
      </c>
      <c r="AV140" s="13" t="s">
        <v>207</v>
      </c>
      <c r="AW140" s="13" t="s">
        <v>37</v>
      </c>
      <c r="AX140" s="13" t="s">
        <v>81</v>
      </c>
      <c r="AY140" s="270" t="s">
        <v>200</v>
      </c>
    </row>
    <row r="141" s="1" customFormat="1" ht="16.5" customHeight="1">
      <c r="B141" s="46"/>
      <c r="C141" s="236" t="s">
        <v>227</v>
      </c>
      <c r="D141" s="236" t="s">
        <v>202</v>
      </c>
      <c r="E141" s="237" t="s">
        <v>1497</v>
      </c>
      <c r="F141" s="238" t="s">
        <v>1498</v>
      </c>
      <c r="G141" s="239" t="s">
        <v>249</v>
      </c>
      <c r="H141" s="240">
        <v>3</v>
      </c>
      <c r="I141" s="241"/>
      <c r="J141" s="242">
        <f>ROUND(I141*H141,2)</f>
        <v>0</v>
      </c>
      <c r="K141" s="238" t="s">
        <v>1462</v>
      </c>
      <c r="L141" s="72"/>
      <c r="M141" s="243" t="s">
        <v>21</v>
      </c>
      <c r="N141" s="244" t="s">
        <v>45</v>
      </c>
      <c r="O141" s="47"/>
      <c r="P141" s="245">
        <f>O141*H141</f>
        <v>0</v>
      </c>
      <c r="Q141" s="245">
        <v>0</v>
      </c>
      <c r="R141" s="245">
        <f>Q141*H141</f>
        <v>0</v>
      </c>
      <c r="S141" s="245">
        <v>0</v>
      </c>
      <c r="T141" s="246">
        <f>S141*H141</f>
        <v>0</v>
      </c>
      <c r="AR141" s="24" t="s">
        <v>230</v>
      </c>
      <c r="AT141" s="24" t="s">
        <v>202</v>
      </c>
      <c r="AU141" s="24" t="s">
        <v>83</v>
      </c>
      <c r="AY141" s="24" t="s">
        <v>200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24" t="s">
        <v>81</v>
      </c>
      <c r="BK141" s="247">
        <f>ROUND(I141*H141,2)</f>
        <v>0</v>
      </c>
      <c r="BL141" s="24" t="s">
        <v>230</v>
      </c>
      <c r="BM141" s="24" t="s">
        <v>263</v>
      </c>
    </row>
    <row r="142" s="12" customFormat="1">
      <c r="B142" s="248"/>
      <c r="C142" s="249"/>
      <c r="D142" s="250" t="s">
        <v>235</v>
      </c>
      <c r="E142" s="251" t="s">
        <v>21</v>
      </c>
      <c r="F142" s="252" t="s">
        <v>1499</v>
      </c>
      <c r="G142" s="249"/>
      <c r="H142" s="253">
        <v>3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AT142" s="259" t="s">
        <v>235</v>
      </c>
      <c r="AU142" s="259" t="s">
        <v>83</v>
      </c>
      <c r="AV142" s="12" t="s">
        <v>83</v>
      </c>
      <c r="AW142" s="12" t="s">
        <v>37</v>
      </c>
      <c r="AX142" s="12" t="s">
        <v>74</v>
      </c>
      <c r="AY142" s="259" t="s">
        <v>200</v>
      </c>
    </row>
    <row r="143" s="13" customFormat="1">
      <c r="B143" s="260"/>
      <c r="C143" s="261"/>
      <c r="D143" s="250" t="s">
        <v>235</v>
      </c>
      <c r="E143" s="262" t="s">
        <v>21</v>
      </c>
      <c r="F143" s="263" t="s">
        <v>255</v>
      </c>
      <c r="G143" s="261"/>
      <c r="H143" s="264">
        <v>3</v>
      </c>
      <c r="I143" s="265"/>
      <c r="J143" s="261"/>
      <c r="K143" s="261"/>
      <c r="L143" s="266"/>
      <c r="M143" s="267"/>
      <c r="N143" s="268"/>
      <c r="O143" s="268"/>
      <c r="P143" s="268"/>
      <c r="Q143" s="268"/>
      <c r="R143" s="268"/>
      <c r="S143" s="268"/>
      <c r="T143" s="269"/>
      <c r="AT143" s="270" t="s">
        <v>235</v>
      </c>
      <c r="AU143" s="270" t="s">
        <v>83</v>
      </c>
      <c r="AV143" s="13" t="s">
        <v>207</v>
      </c>
      <c r="AW143" s="13" t="s">
        <v>37</v>
      </c>
      <c r="AX143" s="13" t="s">
        <v>81</v>
      </c>
      <c r="AY143" s="270" t="s">
        <v>200</v>
      </c>
    </row>
    <row r="144" s="1" customFormat="1" ht="16.5" customHeight="1">
      <c r="B144" s="46"/>
      <c r="C144" s="236" t="s">
        <v>10</v>
      </c>
      <c r="D144" s="236" t="s">
        <v>202</v>
      </c>
      <c r="E144" s="237" t="s">
        <v>1500</v>
      </c>
      <c r="F144" s="238" t="s">
        <v>1501</v>
      </c>
      <c r="G144" s="239" t="s">
        <v>249</v>
      </c>
      <c r="H144" s="240">
        <v>8</v>
      </c>
      <c r="I144" s="241"/>
      <c r="J144" s="242">
        <f>ROUND(I144*H144,2)</f>
        <v>0</v>
      </c>
      <c r="K144" s="238" t="s">
        <v>1462</v>
      </c>
      <c r="L144" s="72"/>
      <c r="M144" s="243" t="s">
        <v>21</v>
      </c>
      <c r="N144" s="244" t="s">
        <v>45</v>
      </c>
      <c r="O144" s="47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AR144" s="24" t="s">
        <v>230</v>
      </c>
      <c r="AT144" s="24" t="s">
        <v>202</v>
      </c>
      <c r="AU144" s="24" t="s">
        <v>83</v>
      </c>
      <c r="AY144" s="24" t="s">
        <v>200</v>
      </c>
      <c r="BE144" s="247">
        <f>IF(N144="základní",J144,0)</f>
        <v>0</v>
      </c>
      <c r="BF144" s="247">
        <f>IF(N144="snížená",J144,0)</f>
        <v>0</v>
      </c>
      <c r="BG144" s="247">
        <f>IF(N144="zákl. přenesená",J144,0)</f>
        <v>0</v>
      </c>
      <c r="BH144" s="247">
        <f>IF(N144="sníž. přenesená",J144,0)</f>
        <v>0</v>
      </c>
      <c r="BI144" s="247">
        <f>IF(N144="nulová",J144,0)</f>
        <v>0</v>
      </c>
      <c r="BJ144" s="24" t="s">
        <v>81</v>
      </c>
      <c r="BK144" s="247">
        <f>ROUND(I144*H144,2)</f>
        <v>0</v>
      </c>
      <c r="BL144" s="24" t="s">
        <v>230</v>
      </c>
      <c r="BM144" s="24" t="s">
        <v>267</v>
      </c>
    </row>
    <row r="145" s="12" customFormat="1">
      <c r="B145" s="248"/>
      <c r="C145" s="249"/>
      <c r="D145" s="250" t="s">
        <v>235</v>
      </c>
      <c r="E145" s="251" t="s">
        <v>21</v>
      </c>
      <c r="F145" s="252" t="s">
        <v>1502</v>
      </c>
      <c r="G145" s="249"/>
      <c r="H145" s="253">
        <v>8</v>
      </c>
      <c r="I145" s="254"/>
      <c r="J145" s="249"/>
      <c r="K145" s="249"/>
      <c r="L145" s="255"/>
      <c r="M145" s="256"/>
      <c r="N145" s="257"/>
      <c r="O145" s="257"/>
      <c r="P145" s="257"/>
      <c r="Q145" s="257"/>
      <c r="R145" s="257"/>
      <c r="S145" s="257"/>
      <c r="T145" s="258"/>
      <c r="AT145" s="259" t="s">
        <v>235</v>
      </c>
      <c r="AU145" s="259" t="s">
        <v>83</v>
      </c>
      <c r="AV145" s="12" t="s">
        <v>83</v>
      </c>
      <c r="AW145" s="12" t="s">
        <v>37</v>
      </c>
      <c r="AX145" s="12" t="s">
        <v>74</v>
      </c>
      <c r="AY145" s="259" t="s">
        <v>200</v>
      </c>
    </row>
    <row r="146" s="13" customFormat="1">
      <c r="B146" s="260"/>
      <c r="C146" s="261"/>
      <c r="D146" s="250" t="s">
        <v>235</v>
      </c>
      <c r="E146" s="262" t="s">
        <v>21</v>
      </c>
      <c r="F146" s="263" t="s">
        <v>255</v>
      </c>
      <c r="G146" s="261"/>
      <c r="H146" s="264">
        <v>8</v>
      </c>
      <c r="I146" s="265"/>
      <c r="J146" s="261"/>
      <c r="K146" s="261"/>
      <c r="L146" s="266"/>
      <c r="M146" s="267"/>
      <c r="N146" s="268"/>
      <c r="O146" s="268"/>
      <c r="P146" s="268"/>
      <c r="Q146" s="268"/>
      <c r="R146" s="268"/>
      <c r="S146" s="268"/>
      <c r="T146" s="269"/>
      <c r="AT146" s="270" t="s">
        <v>235</v>
      </c>
      <c r="AU146" s="270" t="s">
        <v>83</v>
      </c>
      <c r="AV146" s="13" t="s">
        <v>207</v>
      </c>
      <c r="AW146" s="13" t="s">
        <v>37</v>
      </c>
      <c r="AX146" s="13" t="s">
        <v>81</v>
      </c>
      <c r="AY146" s="270" t="s">
        <v>200</v>
      </c>
    </row>
    <row r="147" s="1" customFormat="1" ht="16.5" customHeight="1">
      <c r="B147" s="46"/>
      <c r="C147" s="236" t="s">
        <v>230</v>
      </c>
      <c r="D147" s="236" t="s">
        <v>202</v>
      </c>
      <c r="E147" s="237" t="s">
        <v>1503</v>
      </c>
      <c r="F147" s="238" t="s">
        <v>1504</v>
      </c>
      <c r="G147" s="239" t="s">
        <v>249</v>
      </c>
      <c r="H147" s="240">
        <v>4</v>
      </c>
      <c r="I147" s="241"/>
      <c r="J147" s="242">
        <f>ROUND(I147*H147,2)</f>
        <v>0</v>
      </c>
      <c r="K147" s="238" t="s">
        <v>1462</v>
      </c>
      <c r="L147" s="72"/>
      <c r="M147" s="243" t="s">
        <v>21</v>
      </c>
      <c r="N147" s="244" t="s">
        <v>45</v>
      </c>
      <c r="O147" s="47"/>
      <c r="P147" s="245">
        <f>O147*H147</f>
        <v>0</v>
      </c>
      <c r="Q147" s="245">
        <v>0</v>
      </c>
      <c r="R147" s="245">
        <f>Q147*H147</f>
        <v>0</v>
      </c>
      <c r="S147" s="245">
        <v>0</v>
      </c>
      <c r="T147" s="246">
        <f>S147*H147</f>
        <v>0</v>
      </c>
      <c r="AR147" s="24" t="s">
        <v>230</v>
      </c>
      <c r="AT147" s="24" t="s">
        <v>202</v>
      </c>
      <c r="AU147" s="24" t="s">
        <v>83</v>
      </c>
      <c r="AY147" s="24" t="s">
        <v>200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24" t="s">
        <v>81</v>
      </c>
      <c r="BK147" s="247">
        <f>ROUND(I147*H147,2)</f>
        <v>0</v>
      </c>
      <c r="BL147" s="24" t="s">
        <v>230</v>
      </c>
      <c r="BM147" s="24" t="s">
        <v>270</v>
      </c>
    </row>
    <row r="148" s="12" customFormat="1">
      <c r="B148" s="248"/>
      <c r="C148" s="249"/>
      <c r="D148" s="250" t="s">
        <v>235</v>
      </c>
      <c r="E148" s="251" t="s">
        <v>21</v>
      </c>
      <c r="F148" s="252" t="s">
        <v>1505</v>
      </c>
      <c r="G148" s="249"/>
      <c r="H148" s="253">
        <v>4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AT148" s="259" t="s">
        <v>235</v>
      </c>
      <c r="AU148" s="259" t="s">
        <v>83</v>
      </c>
      <c r="AV148" s="12" t="s">
        <v>83</v>
      </c>
      <c r="AW148" s="12" t="s">
        <v>37</v>
      </c>
      <c r="AX148" s="12" t="s">
        <v>74</v>
      </c>
      <c r="AY148" s="259" t="s">
        <v>200</v>
      </c>
    </row>
    <row r="149" s="13" customFormat="1">
      <c r="B149" s="260"/>
      <c r="C149" s="261"/>
      <c r="D149" s="250" t="s">
        <v>235</v>
      </c>
      <c r="E149" s="262" t="s">
        <v>21</v>
      </c>
      <c r="F149" s="263" t="s">
        <v>255</v>
      </c>
      <c r="G149" s="261"/>
      <c r="H149" s="264">
        <v>4</v>
      </c>
      <c r="I149" s="265"/>
      <c r="J149" s="261"/>
      <c r="K149" s="261"/>
      <c r="L149" s="266"/>
      <c r="M149" s="267"/>
      <c r="N149" s="268"/>
      <c r="O149" s="268"/>
      <c r="P149" s="268"/>
      <c r="Q149" s="268"/>
      <c r="R149" s="268"/>
      <c r="S149" s="268"/>
      <c r="T149" s="269"/>
      <c r="AT149" s="270" t="s">
        <v>235</v>
      </c>
      <c r="AU149" s="270" t="s">
        <v>83</v>
      </c>
      <c r="AV149" s="13" t="s">
        <v>207</v>
      </c>
      <c r="AW149" s="13" t="s">
        <v>37</v>
      </c>
      <c r="AX149" s="13" t="s">
        <v>81</v>
      </c>
      <c r="AY149" s="270" t="s">
        <v>200</v>
      </c>
    </row>
    <row r="150" s="1" customFormat="1" ht="16.5" customHeight="1">
      <c r="B150" s="46"/>
      <c r="C150" s="236" t="s">
        <v>278</v>
      </c>
      <c r="D150" s="236" t="s">
        <v>202</v>
      </c>
      <c r="E150" s="237" t="s">
        <v>1506</v>
      </c>
      <c r="F150" s="238" t="s">
        <v>1507</v>
      </c>
      <c r="G150" s="239" t="s">
        <v>249</v>
      </c>
      <c r="H150" s="240">
        <v>3</v>
      </c>
      <c r="I150" s="241"/>
      <c r="J150" s="242">
        <f>ROUND(I150*H150,2)</f>
        <v>0</v>
      </c>
      <c r="K150" s="238" t="s">
        <v>1462</v>
      </c>
      <c r="L150" s="72"/>
      <c r="M150" s="243" t="s">
        <v>21</v>
      </c>
      <c r="N150" s="244" t="s">
        <v>45</v>
      </c>
      <c r="O150" s="47"/>
      <c r="P150" s="245">
        <f>O150*H150</f>
        <v>0</v>
      </c>
      <c r="Q150" s="245">
        <v>0</v>
      </c>
      <c r="R150" s="245">
        <f>Q150*H150</f>
        <v>0</v>
      </c>
      <c r="S150" s="245">
        <v>0</v>
      </c>
      <c r="T150" s="246">
        <f>S150*H150</f>
        <v>0</v>
      </c>
      <c r="AR150" s="24" t="s">
        <v>230</v>
      </c>
      <c r="AT150" s="24" t="s">
        <v>202</v>
      </c>
      <c r="AU150" s="24" t="s">
        <v>83</v>
      </c>
      <c r="AY150" s="24" t="s">
        <v>200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24" t="s">
        <v>81</v>
      </c>
      <c r="BK150" s="247">
        <f>ROUND(I150*H150,2)</f>
        <v>0</v>
      </c>
      <c r="BL150" s="24" t="s">
        <v>230</v>
      </c>
      <c r="BM150" s="24" t="s">
        <v>275</v>
      </c>
    </row>
    <row r="151" s="12" customFormat="1">
      <c r="B151" s="248"/>
      <c r="C151" s="249"/>
      <c r="D151" s="250" t="s">
        <v>235</v>
      </c>
      <c r="E151" s="251" t="s">
        <v>21</v>
      </c>
      <c r="F151" s="252" t="s">
        <v>1508</v>
      </c>
      <c r="G151" s="249"/>
      <c r="H151" s="253">
        <v>3</v>
      </c>
      <c r="I151" s="254"/>
      <c r="J151" s="249"/>
      <c r="K151" s="249"/>
      <c r="L151" s="255"/>
      <c r="M151" s="256"/>
      <c r="N151" s="257"/>
      <c r="O151" s="257"/>
      <c r="P151" s="257"/>
      <c r="Q151" s="257"/>
      <c r="R151" s="257"/>
      <c r="S151" s="257"/>
      <c r="T151" s="258"/>
      <c r="AT151" s="259" t="s">
        <v>235</v>
      </c>
      <c r="AU151" s="259" t="s">
        <v>83</v>
      </c>
      <c r="AV151" s="12" t="s">
        <v>83</v>
      </c>
      <c r="AW151" s="12" t="s">
        <v>37</v>
      </c>
      <c r="AX151" s="12" t="s">
        <v>74</v>
      </c>
      <c r="AY151" s="259" t="s">
        <v>200</v>
      </c>
    </row>
    <row r="152" s="13" customFormat="1">
      <c r="B152" s="260"/>
      <c r="C152" s="261"/>
      <c r="D152" s="250" t="s">
        <v>235</v>
      </c>
      <c r="E152" s="262" t="s">
        <v>21</v>
      </c>
      <c r="F152" s="263" t="s">
        <v>255</v>
      </c>
      <c r="G152" s="261"/>
      <c r="H152" s="264">
        <v>3</v>
      </c>
      <c r="I152" s="265"/>
      <c r="J152" s="261"/>
      <c r="K152" s="261"/>
      <c r="L152" s="266"/>
      <c r="M152" s="267"/>
      <c r="N152" s="268"/>
      <c r="O152" s="268"/>
      <c r="P152" s="268"/>
      <c r="Q152" s="268"/>
      <c r="R152" s="268"/>
      <c r="S152" s="268"/>
      <c r="T152" s="269"/>
      <c r="AT152" s="270" t="s">
        <v>235</v>
      </c>
      <c r="AU152" s="270" t="s">
        <v>83</v>
      </c>
      <c r="AV152" s="13" t="s">
        <v>207</v>
      </c>
      <c r="AW152" s="13" t="s">
        <v>37</v>
      </c>
      <c r="AX152" s="13" t="s">
        <v>81</v>
      </c>
      <c r="AY152" s="270" t="s">
        <v>200</v>
      </c>
    </row>
    <row r="153" s="1" customFormat="1" ht="16.5" customHeight="1">
      <c r="B153" s="46"/>
      <c r="C153" s="271" t="s">
        <v>234</v>
      </c>
      <c r="D153" s="271" t="s">
        <v>260</v>
      </c>
      <c r="E153" s="272" t="s">
        <v>1509</v>
      </c>
      <c r="F153" s="273" t="s">
        <v>1510</v>
      </c>
      <c r="G153" s="274" t="s">
        <v>322</v>
      </c>
      <c r="H153" s="275">
        <v>1</v>
      </c>
      <c r="I153" s="276"/>
      <c r="J153" s="277">
        <f>ROUND(I153*H153,2)</f>
        <v>0</v>
      </c>
      <c r="K153" s="273" t="s">
        <v>1462</v>
      </c>
      <c r="L153" s="278"/>
      <c r="M153" s="279" t="s">
        <v>21</v>
      </c>
      <c r="N153" s="280" t="s">
        <v>45</v>
      </c>
      <c r="O153" s="47"/>
      <c r="P153" s="245">
        <f>O153*H153</f>
        <v>0</v>
      </c>
      <c r="Q153" s="245">
        <v>0</v>
      </c>
      <c r="R153" s="245">
        <f>Q153*H153</f>
        <v>0</v>
      </c>
      <c r="S153" s="245">
        <v>0</v>
      </c>
      <c r="T153" s="246">
        <f>S153*H153</f>
        <v>0</v>
      </c>
      <c r="AR153" s="24" t="s">
        <v>270</v>
      </c>
      <c r="AT153" s="24" t="s">
        <v>260</v>
      </c>
      <c r="AU153" s="24" t="s">
        <v>83</v>
      </c>
      <c r="AY153" s="24" t="s">
        <v>200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24" t="s">
        <v>81</v>
      </c>
      <c r="BK153" s="247">
        <f>ROUND(I153*H153,2)</f>
        <v>0</v>
      </c>
      <c r="BL153" s="24" t="s">
        <v>230</v>
      </c>
      <c r="BM153" s="24" t="s">
        <v>281</v>
      </c>
    </row>
    <row r="154" s="12" customFormat="1">
      <c r="B154" s="248"/>
      <c r="C154" s="249"/>
      <c r="D154" s="250" t="s">
        <v>235</v>
      </c>
      <c r="E154" s="251" t="s">
        <v>21</v>
      </c>
      <c r="F154" s="252" t="s">
        <v>1511</v>
      </c>
      <c r="G154" s="249"/>
      <c r="H154" s="253">
        <v>1</v>
      </c>
      <c r="I154" s="254"/>
      <c r="J154" s="249"/>
      <c r="K154" s="249"/>
      <c r="L154" s="255"/>
      <c r="M154" s="256"/>
      <c r="N154" s="257"/>
      <c r="O154" s="257"/>
      <c r="P154" s="257"/>
      <c r="Q154" s="257"/>
      <c r="R154" s="257"/>
      <c r="S154" s="257"/>
      <c r="T154" s="258"/>
      <c r="AT154" s="259" t="s">
        <v>235</v>
      </c>
      <c r="AU154" s="259" t="s">
        <v>83</v>
      </c>
      <c r="AV154" s="12" t="s">
        <v>83</v>
      </c>
      <c r="AW154" s="12" t="s">
        <v>37</v>
      </c>
      <c r="AX154" s="12" t="s">
        <v>74</v>
      </c>
      <c r="AY154" s="259" t="s">
        <v>200</v>
      </c>
    </row>
    <row r="155" s="13" customFormat="1">
      <c r="B155" s="260"/>
      <c r="C155" s="261"/>
      <c r="D155" s="250" t="s">
        <v>235</v>
      </c>
      <c r="E155" s="262" t="s">
        <v>21</v>
      </c>
      <c r="F155" s="263" t="s">
        <v>255</v>
      </c>
      <c r="G155" s="261"/>
      <c r="H155" s="264">
        <v>1</v>
      </c>
      <c r="I155" s="265"/>
      <c r="J155" s="261"/>
      <c r="K155" s="261"/>
      <c r="L155" s="266"/>
      <c r="M155" s="267"/>
      <c r="N155" s="268"/>
      <c r="O155" s="268"/>
      <c r="P155" s="268"/>
      <c r="Q155" s="268"/>
      <c r="R155" s="268"/>
      <c r="S155" s="268"/>
      <c r="T155" s="269"/>
      <c r="AT155" s="270" t="s">
        <v>235</v>
      </c>
      <c r="AU155" s="270" t="s">
        <v>83</v>
      </c>
      <c r="AV155" s="13" t="s">
        <v>207</v>
      </c>
      <c r="AW155" s="13" t="s">
        <v>37</v>
      </c>
      <c r="AX155" s="13" t="s">
        <v>81</v>
      </c>
      <c r="AY155" s="270" t="s">
        <v>200</v>
      </c>
    </row>
    <row r="156" s="1" customFormat="1" ht="16.5" customHeight="1">
      <c r="B156" s="46"/>
      <c r="C156" s="236" t="s">
        <v>286</v>
      </c>
      <c r="D156" s="236" t="s">
        <v>202</v>
      </c>
      <c r="E156" s="237" t="s">
        <v>1512</v>
      </c>
      <c r="F156" s="238" t="s">
        <v>1513</v>
      </c>
      <c r="G156" s="239" t="s">
        <v>322</v>
      </c>
      <c r="H156" s="240">
        <v>3</v>
      </c>
      <c r="I156" s="241"/>
      <c r="J156" s="242">
        <f>ROUND(I156*H156,2)</f>
        <v>0</v>
      </c>
      <c r="K156" s="238" t="s">
        <v>1462</v>
      </c>
      <c r="L156" s="72"/>
      <c r="M156" s="243" t="s">
        <v>21</v>
      </c>
      <c r="N156" s="244" t="s">
        <v>45</v>
      </c>
      <c r="O156" s="47"/>
      <c r="P156" s="245">
        <f>O156*H156</f>
        <v>0</v>
      </c>
      <c r="Q156" s="245">
        <v>0</v>
      </c>
      <c r="R156" s="245">
        <f>Q156*H156</f>
        <v>0</v>
      </c>
      <c r="S156" s="245">
        <v>0</v>
      </c>
      <c r="T156" s="246">
        <f>S156*H156</f>
        <v>0</v>
      </c>
      <c r="AR156" s="24" t="s">
        <v>230</v>
      </c>
      <c r="AT156" s="24" t="s">
        <v>202</v>
      </c>
      <c r="AU156" s="24" t="s">
        <v>83</v>
      </c>
      <c r="AY156" s="24" t="s">
        <v>200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24" t="s">
        <v>81</v>
      </c>
      <c r="BK156" s="247">
        <f>ROUND(I156*H156,2)</f>
        <v>0</v>
      </c>
      <c r="BL156" s="24" t="s">
        <v>230</v>
      </c>
      <c r="BM156" s="24" t="s">
        <v>285</v>
      </c>
    </row>
    <row r="157" s="12" customFormat="1">
      <c r="B157" s="248"/>
      <c r="C157" s="249"/>
      <c r="D157" s="250" t="s">
        <v>235</v>
      </c>
      <c r="E157" s="251" t="s">
        <v>21</v>
      </c>
      <c r="F157" s="252" t="s">
        <v>1514</v>
      </c>
      <c r="G157" s="249"/>
      <c r="H157" s="253">
        <v>3</v>
      </c>
      <c r="I157" s="254"/>
      <c r="J157" s="249"/>
      <c r="K157" s="249"/>
      <c r="L157" s="255"/>
      <c r="M157" s="256"/>
      <c r="N157" s="257"/>
      <c r="O157" s="257"/>
      <c r="P157" s="257"/>
      <c r="Q157" s="257"/>
      <c r="R157" s="257"/>
      <c r="S157" s="257"/>
      <c r="T157" s="258"/>
      <c r="AT157" s="259" t="s">
        <v>235</v>
      </c>
      <c r="AU157" s="259" t="s">
        <v>83</v>
      </c>
      <c r="AV157" s="12" t="s">
        <v>83</v>
      </c>
      <c r="AW157" s="12" t="s">
        <v>37</v>
      </c>
      <c r="AX157" s="12" t="s">
        <v>74</v>
      </c>
      <c r="AY157" s="259" t="s">
        <v>200</v>
      </c>
    </row>
    <row r="158" s="13" customFormat="1">
      <c r="B158" s="260"/>
      <c r="C158" s="261"/>
      <c r="D158" s="250" t="s">
        <v>235</v>
      </c>
      <c r="E158" s="262" t="s">
        <v>21</v>
      </c>
      <c r="F158" s="263" t="s">
        <v>255</v>
      </c>
      <c r="G158" s="261"/>
      <c r="H158" s="264">
        <v>3</v>
      </c>
      <c r="I158" s="265"/>
      <c r="J158" s="261"/>
      <c r="K158" s="261"/>
      <c r="L158" s="266"/>
      <c r="M158" s="267"/>
      <c r="N158" s="268"/>
      <c r="O158" s="268"/>
      <c r="P158" s="268"/>
      <c r="Q158" s="268"/>
      <c r="R158" s="268"/>
      <c r="S158" s="268"/>
      <c r="T158" s="269"/>
      <c r="AT158" s="270" t="s">
        <v>235</v>
      </c>
      <c r="AU158" s="270" t="s">
        <v>83</v>
      </c>
      <c r="AV158" s="13" t="s">
        <v>207</v>
      </c>
      <c r="AW158" s="13" t="s">
        <v>37</v>
      </c>
      <c r="AX158" s="13" t="s">
        <v>81</v>
      </c>
      <c r="AY158" s="270" t="s">
        <v>200</v>
      </c>
    </row>
    <row r="159" s="1" customFormat="1" ht="16.5" customHeight="1">
      <c r="B159" s="46"/>
      <c r="C159" s="236" t="s">
        <v>239</v>
      </c>
      <c r="D159" s="236" t="s">
        <v>202</v>
      </c>
      <c r="E159" s="237" t="s">
        <v>1515</v>
      </c>
      <c r="F159" s="238" t="s">
        <v>1516</v>
      </c>
      <c r="G159" s="239" t="s">
        <v>322</v>
      </c>
      <c r="H159" s="240">
        <v>2</v>
      </c>
      <c r="I159" s="241"/>
      <c r="J159" s="242">
        <f>ROUND(I159*H159,2)</f>
        <v>0</v>
      </c>
      <c r="K159" s="238" t="s">
        <v>1462</v>
      </c>
      <c r="L159" s="72"/>
      <c r="M159" s="243" t="s">
        <v>21</v>
      </c>
      <c r="N159" s="244" t="s">
        <v>45</v>
      </c>
      <c r="O159" s="47"/>
      <c r="P159" s="245">
        <f>O159*H159</f>
        <v>0</v>
      </c>
      <c r="Q159" s="245">
        <v>0</v>
      </c>
      <c r="R159" s="245">
        <f>Q159*H159</f>
        <v>0</v>
      </c>
      <c r="S159" s="245">
        <v>0</v>
      </c>
      <c r="T159" s="246">
        <f>S159*H159</f>
        <v>0</v>
      </c>
      <c r="AR159" s="24" t="s">
        <v>230</v>
      </c>
      <c r="AT159" s="24" t="s">
        <v>202</v>
      </c>
      <c r="AU159" s="24" t="s">
        <v>83</v>
      </c>
      <c r="AY159" s="24" t="s">
        <v>200</v>
      </c>
      <c r="BE159" s="247">
        <f>IF(N159="základní",J159,0)</f>
        <v>0</v>
      </c>
      <c r="BF159" s="247">
        <f>IF(N159="snížená",J159,0)</f>
        <v>0</v>
      </c>
      <c r="BG159" s="247">
        <f>IF(N159="zákl. přenesená",J159,0)</f>
        <v>0</v>
      </c>
      <c r="BH159" s="247">
        <f>IF(N159="sníž. přenesená",J159,0)</f>
        <v>0</v>
      </c>
      <c r="BI159" s="247">
        <f>IF(N159="nulová",J159,0)</f>
        <v>0</v>
      </c>
      <c r="BJ159" s="24" t="s">
        <v>81</v>
      </c>
      <c r="BK159" s="247">
        <f>ROUND(I159*H159,2)</f>
        <v>0</v>
      </c>
      <c r="BL159" s="24" t="s">
        <v>230</v>
      </c>
      <c r="BM159" s="24" t="s">
        <v>289</v>
      </c>
    </row>
    <row r="160" s="12" customFormat="1">
      <c r="B160" s="248"/>
      <c r="C160" s="249"/>
      <c r="D160" s="250" t="s">
        <v>235</v>
      </c>
      <c r="E160" s="251" t="s">
        <v>21</v>
      </c>
      <c r="F160" s="252" t="s">
        <v>1517</v>
      </c>
      <c r="G160" s="249"/>
      <c r="H160" s="253">
        <v>2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AT160" s="259" t="s">
        <v>235</v>
      </c>
      <c r="AU160" s="259" t="s">
        <v>83</v>
      </c>
      <c r="AV160" s="12" t="s">
        <v>83</v>
      </c>
      <c r="AW160" s="12" t="s">
        <v>37</v>
      </c>
      <c r="AX160" s="12" t="s">
        <v>74</v>
      </c>
      <c r="AY160" s="259" t="s">
        <v>200</v>
      </c>
    </row>
    <row r="161" s="13" customFormat="1">
      <c r="B161" s="260"/>
      <c r="C161" s="261"/>
      <c r="D161" s="250" t="s">
        <v>235</v>
      </c>
      <c r="E161" s="262" t="s">
        <v>21</v>
      </c>
      <c r="F161" s="263" t="s">
        <v>255</v>
      </c>
      <c r="G161" s="261"/>
      <c r="H161" s="264">
        <v>2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AT161" s="270" t="s">
        <v>235</v>
      </c>
      <c r="AU161" s="270" t="s">
        <v>83</v>
      </c>
      <c r="AV161" s="13" t="s">
        <v>207</v>
      </c>
      <c r="AW161" s="13" t="s">
        <v>37</v>
      </c>
      <c r="AX161" s="13" t="s">
        <v>81</v>
      </c>
      <c r="AY161" s="270" t="s">
        <v>200</v>
      </c>
    </row>
    <row r="162" s="1" customFormat="1" ht="25.5" customHeight="1">
      <c r="B162" s="46"/>
      <c r="C162" s="236" t="s">
        <v>9</v>
      </c>
      <c r="D162" s="236" t="s">
        <v>202</v>
      </c>
      <c r="E162" s="237" t="s">
        <v>1518</v>
      </c>
      <c r="F162" s="238" t="s">
        <v>1519</v>
      </c>
      <c r="G162" s="239" t="s">
        <v>322</v>
      </c>
      <c r="H162" s="240">
        <v>1</v>
      </c>
      <c r="I162" s="241"/>
      <c r="J162" s="242">
        <f>ROUND(I162*H162,2)</f>
        <v>0</v>
      </c>
      <c r="K162" s="238" t="s">
        <v>1462</v>
      </c>
      <c r="L162" s="72"/>
      <c r="M162" s="243" t="s">
        <v>21</v>
      </c>
      <c r="N162" s="244" t="s">
        <v>45</v>
      </c>
      <c r="O162" s="47"/>
      <c r="P162" s="245">
        <f>O162*H162</f>
        <v>0</v>
      </c>
      <c r="Q162" s="245">
        <v>0</v>
      </c>
      <c r="R162" s="245">
        <f>Q162*H162</f>
        <v>0</v>
      </c>
      <c r="S162" s="245">
        <v>0</v>
      </c>
      <c r="T162" s="246">
        <f>S162*H162</f>
        <v>0</v>
      </c>
      <c r="AR162" s="24" t="s">
        <v>230</v>
      </c>
      <c r="AT162" s="24" t="s">
        <v>202</v>
      </c>
      <c r="AU162" s="24" t="s">
        <v>83</v>
      </c>
      <c r="AY162" s="24" t="s">
        <v>200</v>
      </c>
      <c r="BE162" s="247">
        <f>IF(N162="základní",J162,0)</f>
        <v>0</v>
      </c>
      <c r="BF162" s="247">
        <f>IF(N162="snížená",J162,0)</f>
        <v>0</v>
      </c>
      <c r="BG162" s="247">
        <f>IF(N162="zákl. přenesená",J162,0)</f>
        <v>0</v>
      </c>
      <c r="BH162" s="247">
        <f>IF(N162="sníž. přenesená",J162,0)</f>
        <v>0</v>
      </c>
      <c r="BI162" s="247">
        <f>IF(N162="nulová",J162,0)</f>
        <v>0</v>
      </c>
      <c r="BJ162" s="24" t="s">
        <v>81</v>
      </c>
      <c r="BK162" s="247">
        <f>ROUND(I162*H162,2)</f>
        <v>0</v>
      </c>
      <c r="BL162" s="24" t="s">
        <v>230</v>
      </c>
      <c r="BM162" s="24" t="s">
        <v>292</v>
      </c>
    </row>
    <row r="163" s="12" customFormat="1">
      <c r="B163" s="248"/>
      <c r="C163" s="249"/>
      <c r="D163" s="250" t="s">
        <v>235</v>
      </c>
      <c r="E163" s="251" t="s">
        <v>21</v>
      </c>
      <c r="F163" s="252" t="s">
        <v>1520</v>
      </c>
      <c r="G163" s="249"/>
      <c r="H163" s="253">
        <v>1</v>
      </c>
      <c r="I163" s="254"/>
      <c r="J163" s="249"/>
      <c r="K163" s="249"/>
      <c r="L163" s="255"/>
      <c r="M163" s="256"/>
      <c r="N163" s="257"/>
      <c r="O163" s="257"/>
      <c r="P163" s="257"/>
      <c r="Q163" s="257"/>
      <c r="R163" s="257"/>
      <c r="S163" s="257"/>
      <c r="T163" s="258"/>
      <c r="AT163" s="259" t="s">
        <v>235</v>
      </c>
      <c r="AU163" s="259" t="s">
        <v>83</v>
      </c>
      <c r="AV163" s="12" t="s">
        <v>83</v>
      </c>
      <c r="AW163" s="12" t="s">
        <v>37</v>
      </c>
      <c r="AX163" s="12" t="s">
        <v>74</v>
      </c>
      <c r="AY163" s="259" t="s">
        <v>200</v>
      </c>
    </row>
    <row r="164" s="13" customFormat="1">
      <c r="B164" s="260"/>
      <c r="C164" s="261"/>
      <c r="D164" s="250" t="s">
        <v>235</v>
      </c>
      <c r="E164" s="262" t="s">
        <v>21</v>
      </c>
      <c r="F164" s="263" t="s">
        <v>255</v>
      </c>
      <c r="G164" s="261"/>
      <c r="H164" s="264">
        <v>1</v>
      </c>
      <c r="I164" s="265"/>
      <c r="J164" s="261"/>
      <c r="K164" s="261"/>
      <c r="L164" s="266"/>
      <c r="M164" s="267"/>
      <c r="N164" s="268"/>
      <c r="O164" s="268"/>
      <c r="P164" s="268"/>
      <c r="Q164" s="268"/>
      <c r="R164" s="268"/>
      <c r="S164" s="268"/>
      <c r="T164" s="269"/>
      <c r="AT164" s="270" t="s">
        <v>235</v>
      </c>
      <c r="AU164" s="270" t="s">
        <v>83</v>
      </c>
      <c r="AV164" s="13" t="s">
        <v>207</v>
      </c>
      <c r="AW164" s="13" t="s">
        <v>37</v>
      </c>
      <c r="AX164" s="13" t="s">
        <v>81</v>
      </c>
      <c r="AY164" s="270" t="s">
        <v>200</v>
      </c>
    </row>
    <row r="165" s="1" customFormat="1" ht="16.5" customHeight="1">
      <c r="B165" s="46"/>
      <c r="C165" s="236" t="s">
        <v>244</v>
      </c>
      <c r="D165" s="236" t="s">
        <v>202</v>
      </c>
      <c r="E165" s="237" t="s">
        <v>1521</v>
      </c>
      <c r="F165" s="238" t="s">
        <v>1522</v>
      </c>
      <c r="G165" s="239" t="s">
        <v>322</v>
      </c>
      <c r="H165" s="240">
        <v>1</v>
      </c>
      <c r="I165" s="241"/>
      <c r="J165" s="242">
        <f>ROUND(I165*H165,2)</f>
        <v>0</v>
      </c>
      <c r="K165" s="238" t="s">
        <v>1462</v>
      </c>
      <c r="L165" s="72"/>
      <c r="M165" s="243" t="s">
        <v>21</v>
      </c>
      <c r="N165" s="244" t="s">
        <v>45</v>
      </c>
      <c r="O165" s="47"/>
      <c r="P165" s="245">
        <f>O165*H165</f>
        <v>0</v>
      </c>
      <c r="Q165" s="245">
        <v>0</v>
      </c>
      <c r="R165" s="245">
        <f>Q165*H165</f>
        <v>0</v>
      </c>
      <c r="S165" s="245">
        <v>0</v>
      </c>
      <c r="T165" s="246">
        <f>S165*H165</f>
        <v>0</v>
      </c>
      <c r="AR165" s="24" t="s">
        <v>230</v>
      </c>
      <c r="AT165" s="24" t="s">
        <v>202</v>
      </c>
      <c r="AU165" s="24" t="s">
        <v>83</v>
      </c>
      <c r="AY165" s="24" t="s">
        <v>200</v>
      </c>
      <c r="BE165" s="247">
        <f>IF(N165="základní",J165,0)</f>
        <v>0</v>
      </c>
      <c r="BF165" s="247">
        <f>IF(N165="snížená",J165,0)</f>
        <v>0</v>
      </c>
      <c r="BG165" s="247">
        <f>IF(N165="zákl. přenesená",J165,0)</f>
        <v>0</v>
      </c>
      <c r="BH165" s="247">
        <f>IF(N165="sníž. přenesená",J165,0)</f>
        <v>0</v>
      </c>
      <c r="BI165" s="247">
        <f>IF(N165="nulová",J165,0)</f>
        <v>0</v>
      </c>
      <c r="BJ165" s="24" t="s">
        <v>81</v>
      </c>
      <c r="BK165" s="247">
        <f>ROUND(I165*H165,2)</f>
        <v>0</v>
      </c>
      <c r="BL165" s="24" t="s">
        <v>230</v>
      </c>
      <c r="BM165" s="24" t="s">
        <v>293</v>
      </c>
    </row>
    <row r="166" s="12" customFormat="1">
      <c r="B166" s="248"/>
      <c r="C166" s="249"/>
      <c r="D166" s="250" t="s">
        <v>235</v>
      </c>
      <c r="E166" s="251" t="s">
        <v>21</v>
      </c>
      <c r="F166" s="252" t="s">
        <v>1523</v>
      </c>
      <c r="G166" s="249"/>
      <c r="H166" s="253">
        <v>1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AT166" s="259" t="s">
        <v>235</v>
      </c>
      <c r="AU166" s="259" t="s">
        <v>83</v>
      </c>
      <c r="AV166" s="12" t="s">
        <v>83</v>
      </c>
      <c r="AW166" s="12" t="s">
        <v>37</v>
      </c>
      <c r="AX166" s="12" t="s">
        <v>74</v>
      </c>
      <c r="AY166" s="259" t="s">
        <v>200</v>
      </c>
    </row>
    <row r="167" s="13" customFormat="1">
      <c r="B167" s="260"/>
      <c r="C167" s="261"/>
      <c r="D167" s="250" t="s">
        <v>235</v>
      </c>
      <c r="E167" s="262" t="s">
        <v>21</v>
      </c>
      <c r="F167" s="263" t="s">
        <v>255</v>
      </c>
      <c r="G167" s="261"/>
      <c r="H167" s="264">
        <v>1</v>
      </c>
      <c r="I167" s="265"/>
      <c r="J167" s="261"/>
      <c r="K167" s="261"/>
      <c r="L167" s="266"/>
      <c r="M167" s="267"/>
      <c r="N167" s="268"/>
      <c r="O167" s="268"/>
      <c r="P167" s="268"/>
      <c r="Q167" s="268"/>
      <c r="R167" s="268"/>
      <c r="S167" s="268"/>
      <c r="T167" s="269"/>
      <c r="AT167" s="270" t="s">
        <v>235</v>
      </c>
      <c r="AU167" s="270" t="s">
        <v>83</v>
      </c>
      <c r="AV167" s="13" t="s">
        <v>207</v>
      </c>
      <c r="AW167" s="13" t="s">
        <v>37</v>
      </c>
      <c r="AX167" s="13" t="s">
        <v>81</v>
      </c>
      <c r="AY167" s="270" t="s">
        <v>200</v>
      </c>
    </row>
    <row r="168" s="1" customFormat="1" ht="16.5" customHeight="1">
      <c r="B168" s="46"/>
      <c r="C168" s="236" t="s">
        <v>299</v>
      </c>
      <c r="D168" s="236" t="s">
        <v>202</v>
      </c>
      <c r="E168" s="237" t="s">
        <v>1524</v>
      </c>
      <c r="F168" s="238" t="s">
        <v>1525</v>
      </c>
      <c r="G168" s="239" t="s">
        <v>249</v>
      </c>
      <c r="H168" s="240">
        <v>27</v>
      </c>
      <c r="I168" s="241"/>
      <c r="J168" s="242">
        <f>ROUND(I168*H168,2)</f>
        <v>0</v>
      </c>
      <c r="K168" s="238" t="s">
        <v>1462</v>
      </c>
      <c r="L168" s="72"/>
      <c r="M168" s="243" t="s">
        <v>21</v>
      </c>
      <c r="N168" s="244" t="s">
        <v>45</v>
      </c>
      <c r="O168" s="47"/>
      <c r="P168" s="245">
        <f>O168*H168</f>
        <v>0</v>
      </c>
      <c r="Q168" s="245">
        <v>0</v>
      </c>
      <c r="R168" s="245">
        <f>Q168*H168</f>
        <v>0</v>
      </c>
      <c r="S168" s="245">
        <v>0</v>
      </c>
      <c r="T168" s="246">
        <f>S168*H168</f>
        <v>0</v>
      </c>
      <c r="AR168" s="24" t="s">
        <v>230</v>
      </c>
      <c r="AT168" s="24" t="s">
        <v>202</v>
      </c>
      <c r="AU168" s="24" t="s">
        <v>83</v>
      </c>
      <c r="AY168" s="24" t="s">
        <v>200</v>
      </c>
      <c r="BE168" s="247">
        <f>IF(N168="základní",J168,0)</f>
        <v>0</v>
      </c>
      <c r="BF168" s="247">
        <f>IF(N168="snížená",J168,0)</f>
        <v>0</v>
      </c>
      <c r="BG168" s="247">
        <f>IF(N168="zákl. přenesená",J168,0)</f>
        <v>0</v>
      </c>
      <c r="BH168" s="247">
        <f>IF(N168="sníž. přenesená",J168,0)</f>
        <v>0</v>
      </c>
      <c r="BI168" s="247">
        <f>IF(N168="nulová",J168,0)</f>
        <v>0</v>
      </c>
      <c r="BJ168" s="24" t="s">
        <v>81</v>
      </c>
      <c r="BK168" s="247">
        <f>ROUND(I168*H168,2)</f>
        <v>0</v>
      </c>
      <c r="BL168" s="24" t="s">
        <v>230</v>
      </c>
      <c r="BM168" s="24" t="s">
        <v>296</v>
      </c>
    </row>
    <row r="169" s="12" customFormat="1">
      <c r="B169" s="248"/>
      <c r="C169" s="249"/>
      <c r="D169" s="250" t="s">
        <v>235</v>
      </c>
      <c r="E169" s="251" t="s">
        <v>21</v>
      </c>
      <c r="F169" s="252" t="s">
        <v>1526</v>
      </c>
      <c r="G169" s="249"/>
      <c r="H169" s="253">
        <v>27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AT169" s="259" t="s">
        <v>235</v>
      </c>
      <c r="AU169" s="259" t="s">
        <v>83</v>
      </c>
      <c r="AV169" s="12" t="s">
        <v>83</v>
      </c>
      <c r="AW169" s="12" t="s">
        <v>37</v>
      </c>
      <c r="AX169" s="12" t="s">
        <v>74</v>
      </c>
      <c r="AY169" s="259" t="s">
        <v>200</v>
      </c>
    </row>
    <row r="170" s="13" customFormat="1">
      <c r="B170" s="260"/>
      <c r="C170" s="261"/>
      <c r="D170" s="250" t="s">
        <v>235</v>
      </c>
      <c r="E170" s="262" t="s">
        <v>21</v>
      </c>
      <c r="F170" s="263" t="s">
        <v>255</v>
      </c>
      <c r="G170" s="261"/>
      <c r="H170" s="264">
        <v>27</v>
      </c>
      <c r="I170" s="265"/>
      <c r="J170" s="261"/>
      <c r="K170" s="261"/>
      <c r="L170" s="266"/>
      <c r="M170" s="267"/>
      <c r="N170" s="268"/>
      <c r="O170" s="268"/>
      <c r="P170" s="268"/>
      <c r="Q170" s="268"/>
      <c r="R170" s="268"/>
      <c r="S170" s="268"/>
      <c r="T170" s="269"/>
      <c r="AT170" s="270" t="s">
        <v>235</v>
      </c>
      <c r="AU170" s="270" t="s">
        <v>83</v>
      </c>
      <c r="AV170" s="13" t="s">
        <v>207</v>
      </c>
      <c r="AW170" s="13" t="s">
        <v>37</v>
      </c>
      <c r="AX170" s="13" t="s">
        <v>81</v>
      </c>
      <c r="AY170" s="270" t="s">
        <v>200</v>
      </c>
    </row>
    <row r="171" s="1" customFormat="1" ht="16.5" customHeight="1">
      <c r="B171" s="46"/>
      <c r="C171" s="236" t="s">
        <v>250</v>
      </c>
      <c r="D171" s="236" t="s">
        <v>202</v>
      </c>
      <c r="E171" s="237" t="s">
        <v>1527</v>
      </c>
      <c r="F171" s="238" t="s">
        <v>1528</v>
      </c>
      <c r="G171" s="239" t="s">
        <v>249</v>
      </c>
      <c r="H171" s="240">
        <v>3</v>
      </c>
      <c r="I171" s="241"/>
      <c r="J171" s="242">
        <f>ROUND(I171*H171,2)</f>
        <v>0</v>
      </c>
      <c r="K171" s="238" t="s">
        <v>1462</v>
      </c>
      <c r="L171" s="72"/>
      <c r="M171" s="243" t="s">
        <v>21</v>
      </c>
      <c r="N171" s="244" t="s">
        <v>45</v>
      </c>
      <c r="O171" s="47"/>
      <c r="P171" s="245">
        <f>O171*H171</f>
        <v>0</v>
      </c>
      <c r="Q171" s="245">
        <v>0</v>
      </c>
      <c r="R171" s="245">
        <f>Q171*H171</f>
        <v>0</v>
      </c>
      <c r="S171" s="245">
        <v>0</v>
      </c>
      <c r="T171" s="246">
        <f>S171*H171</f>
        <v>0</v>
      </c>
      <c r="AR171" s="24" t="s">
        <v>230</v>
      </c>
      <c r="AT171" s="24" t="s">
        <v>202</v>
      </c>
      <c r="AU171" s="24" t="s">
        <v>83</v>
      </c>
      <c r="AY171" s="24" t="s">
        <v>200</v>
      </c>
      <c r="BE171" s="247">
        <f>IF(N171="základní",J171,0)</f>
        <v>0</v>
      </c>
      <c r="BF171" s="247">
        <f>IF(N171="snížená",J171,0)</f>
        <v>0</v>
      </c>
      <c r="BG171" s="247">
        <f>IF(N171="zákl. přenesená",J171,0)</f>
        <v>0</v>
      </c>
      <c r="BH171" s="247">
        <f>IF(N171="sníž. přenesená",J171,0)</f>
        <v>0</v>
      </c>
      <c r="BI171" s="247">
        <f>IF(N171="nulová",J171,0)</f>
        <v>0</v>
      </c>
      <c r="BJ171" s="24" t="s">
        <v>81</v>
      </c>
      <c r="BK171" s="247">
        <f>ROUND(I171*H171,2)</f>
        <v>0</v>
      </c>
      <c r="BL171" s="24" t="s">
        <v>230</v>
      </c>
      <c r="BM171" s="24" t="s">
        <v>302</v>
      </c>
    </row>
    <row r="172" s="12" customFormat="1">
      <c r="B172" s="248"/>
      <c r="C172" s="249"/>
      <c r="D172" s="250" t="s">
        <v>235</v>
      </c>
      <c r="E172" s="251" t="s">
        <v>21</v>
      </c>
      <c r="F172" s="252" t="s">
        <v>1529</v>
      </c>
      <c r="G172" s="249"/>
      <c r="H172" s="253">
        <v>3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235</v>
      </c>
      <c r="AU172" s="259" t="s">
        <v>83</v>
      </c>
      <c r="AV172" s="12" t="s">
        <v>83</v>
      </c>
      <c r="AW172" s="12" t="s">
        <v>37</v>
      </c>
      <c r="AX172" s="12" t="s">
        <v>74</v>
      </c>
      <c r="AY172" s="259" t="s">
        <v>200</v>
      </c>
    </row>
    <row r="173" s="13" customFormat="1">
      <c r="B173" s="260"/>
      <c r="C173" s="261"/>
      <c r="D173" s="250" t="s">
        <v>235</v>
      </c>
      <c r="E173" s="262" t="s">
        <v>21</v>
      </c>
      <c r="F173" s="263" t="s">
        <v>255</v>
      </c>
      <c r="G173" s="261"/>
      <c r="H173" s="264">
        <v>3</v>
      </c>
      <c r="I173" s="265"/>
      <c r="J173" s="261"/>
      <c r="K173" s="261"/>
      <c r="L173" s="266"/>
      <c r="M173" s="267"/>
      <c r="N173" s="268"/>
      <c r="O173" s="268"/>
      <c r="P173" s="268"/>
      <c r="Q173" s="268"/>
      <c r="R173" s="268"/>
      <c r="S173" s="268"/>
      <c r="T173" s="269"/>
      <c r="AT173" s="270" t="s">
        <v>235</v>
      </c>
      <c r="AU173" s="270" t="s">
        <v>83</v>
      </c>
      <c r="AV173" s="13" t="s">
        <v>207</v>
      </c>
      <c r="AW173" s="13" t="s">
        <v>37</v>
      </c>
      <c r="AX173" s="13" t="s">
        <v>81</v>
      </c>
      <c r="AY173" s="270" t="s">
        <v>200</v>
      </c>
    </row>
    <row r="174" s="1" customFormat="1" ht="16.5" customHeight="1">
      <c r="B174" s="46"/>
      <c r="C174" s="236" t="s">
        <v>307</v>
      </c>
      <c r="D174" s="236" t="s">
        <v>202</v>
      </c>
      <c r="E174" s="237" t="s">
        <v>1530</v>
      </c>
      <c r="F174" s="238" t="s">
        <v>1531</v>
      </c>
      <c r="G174" s="239" t="s">
        <v>274</v>
      </c>
      <c r="H174" s="240">
        <v>0.039</v>
      </c>
      <c r="I174" s="241"/>
      <c r="J174" s="242">
        <f>ROUND(I174*H174,2)</f>
        <v>0</v>
      </c>
      <c r="K174" s="238" t="s">
        <v>1462</v>
      </c>
      <c r="L174" s="72"/>
      <c r="M174" s="243" t="s">
        <v>21</v>
      </c>
      <c r="N174" s="244" t="s">
        <v>45</v>
      </c>
      <c r="O174" s="47"/>
      <c r="P174" s="245">
        <f>O174*H174</f>
        <v>0</v>
      </c>
      <c r="Q174" s="245">
        <v>0</v>
      </c>
      <c r="R174" s="245">
        <f>Q174*H174</f>
        <v>0</v>
      </c>
      <c r="S174" s="245">
        <v>0</v>
      </c>
      <c r="T174" s="246">
        <f>S174*H174</f>
        <v>0</v>
      </c>
      <c r="AR174" s="24" t="s">
        <v>230</v>
      </c>
      <c r="AT174" s="24" t="s">
        <v>202</v>
      </c>
      <c r="AU174" s="24" t="s">
        <v>83</v>
      </c>
      <c r="AY174" s="24" t="s">
        <v>200</v>
      </c>
      <c r="BE174" s="247">
        <f>IF(N174="základní",J174,0)</f>
        <v>0</v>
      </c>
      <c r="BF174" s="247">
        <f>IF(N174="snížená",J174,0)</f>
        <v>0</v>
      </c>
      <c r="BG174" s="247">
        <f>IF(N174="zákl. přenesená",J174,0)</f>
        <v>0</v>
      </c>
      <c r="BH174" s="247">
        <f>IF(N174="sníž. přenesená",J174,0)</f>
        <v>0</v>
      </c>
      <c r="BI174" s="247">
        <f>IF(N174="nulová",J174,0)</f>
        <v>0</v>
      </c>
      <c r="BJ174" s="24" t="s">
        <v>81</v>
      </c>
      <c r="BK174" s="247">
        <f>ROUND(I174*H174,2)</f>
        <v>0</v>
      </c>
      <c r="BL174" s="24" t="s">
        <v>230</v>
      </c>
      <c r="BM174" s="24" t="s">
        <v>306</v>
      </c>
    </row>
    <row r="175" s="11" customFormat="1" ht="29.88" customHeight="1">
      <c r="B175" s="220"/>
      <c r="C175" s="221"/>
      <c r="D175" s="222" t="s">
        <v>73</v>
      </c>
      <c r="E175" s="234" t="s">
        <v>1532</v>
      </c>
      <c r="F175" s="234" t="s">
        <v>1533</v>
      </c>
      <c r="G175" s="221"/>
      <c r="H175" s="221"/>
      <c r="I175" s="224"/>
      <c r="J175" s="235">
        <f>BK175</f>
        <v>0</v>
      </c>
      <c r="K175" s="221"/>
      <c r="L175" s="226"/>
      <c r="M175" s="227"/>
      <c r="N175" s="228"/>
      <c r="O175" s="228"/>
      <c r="P175" s="229">
        <f>SUM(P176:P226)</f>
        <v>0</v>
      </c>
      <c r="Q175" s="228"/>
      <c r="R175" s="229">
        <f>SUM(R176:R226)</f>
        <v>0</v>
      </c>
      <c r="S175" s="228"/>
      <c r="T175" s="230">
        <f>SUM(T176:T226)</f>
        <v>0</v>
      </c>
      <c r="AR175" s="231" t="s">
        <v>83</v>
      </c>
      <c r="AT175" s="232" t="s">
        <v>73</v>
      </c>
      <c r="AU175" s="232" t="s">
        <v>81</v>
      </c>
      <c r="AY175" s="231" t="s">
        <v>200</v>
      </c>
      <c r="BK175" s="233">
        <f>SUM(BK176:BK226)</f>
        <v>0</v>
      </c>
    </row>
    <row r="176" s="1" customFormat="1" ht="16.5" customHeight="1">
      <c r="B176" s="46"/>
      <c r="C176" s="236" t="s">
        <v>259</v>
      </c>
      <c r="D176" s="236" t="s">
        <v>202</v>
      </c>
      <c r="E176" s="237" t="s">
        <v>1534</v>
      </c>
      <c r="F176" s="238" t="s">
        <v>1535</v>
      </c>
      <c r="G176" s="239" t="s">
        <v>249</v>
      </c>
      <c r="H176" s="240">
        <v>5</v>
      </c>
      <c r="I176" s="241"/>
      <c r="J176" s="242">
        <f>ROUND(I176*H176,2)</f>
        <v>0</v>
      </c>
      <c r="K176" s="238" t="s">
        <v>1462</v>
      </c>
      <c r="L176" s="72"/>
      <c r="M176" s="243" t="s">
        <v>21</v>
      </c>
      <c r="N176" s="244" t="s">
        <v>45</v>
      </c>
      <c r="O176" s="47"/>
      <c r="P176" s="245">
        <f>O176*H176</f>
        <v>0</v>
      </c>
      <c r="Q176" s="245">
        <v>0</v>
      </c>
      <c r="R176" s="245">
        <f>Q176*H176</f>
        <v>0</v>
      </c>
      <c r="S176" s="245">
        <v>0</v>
      </c>
      <c r="T176" s="246">
        <f>S176*H176</f>
        <v>0</v>
      </c>
      <c r="AR176" s="24" t="s">
        <v>230</v>
      </c>
      <c r="AT176" s="24" t="s">
        <v>202</v>
      </c>
      <c r="AU176" s="24" t="s">
        <v>83</v>
      </c>
      <c r="AY176" s="24" t="s">
        <v>200</v>
      </c>
      <c r="BE176" s="247">
        <f>IF(N176="základní",J176,0)</f>
        <v>0</v>
      </c>
      <c r="BF176" s="247">
        <f>IF(N176="snížená",J176,0)</f>
        <v>0</v>
      </c>
      <c r="BG176" s="247">
        <f>IF(N176="zákl. přenesená",J176,0)</f>
        <v>0</v>
      </c>
      <c r="BH176" s="247">
        <f>IF(N176="sníž. přenesená",J176,0)</f>
        <v>0</v>
      </c>
      <c r="BI176" s="247">
        <f>IF(N176="nulová",J176,0)</f>
        <v>0</v>
      </c>
      <c r="BJ176" s="24" t="s">
        <v>81</v>
      </c>
      <c r="BK176" s="247">
        <f>ROUND(I176*H176,2)</f>
        <v>0</v>
      </c>
      <c r="BL176" s="24" t="s">
        <v>230</v>
      </c>
      <c r="BM176" s="24" t="s">
        <v>310</v>
      </c>
    </row>
    <row r="177" s="12" customFormat="1">
      <c r="B177" s="248"/>
      <c r="C177" s="249"/>
      <c r="D177" s="250" t="s">
        <v>235</v>
      </c>
      <c r="E177" s="251" t="s">
        <v>21</v>
      </c>
      <c r="F177" s="252" t="s">
        <v>1536</v>
      </c>
      <c r="G177" s="249"/>
      <c r="H177" s="253">
        <v>5</v>
      </c>
      <c r="I177" s="254"/>
      <c r="J177" s="249"/>
      <c r="K177" s="249"/>
      <c r="L177" s="255"/>
      <c r="M177" s="256"/>
      <c r="N177" s="257"/>
      <c r="O177" s="257"/>
      <c r="P177" s="257"/>
      <c r="Q177" s="257"/>
      <c r="R177" s="257"/>
      <c r="S177" s="257"/>
      <c r="T177" s="258"/>
      <c r="AT177" s="259" t="s">
        <v>235</v>
      </c>
      <c r="AU177" s="259" t="s">
        <v>83</v>
      </c>
      <c r="AV177" s="12" t="s">
        <v>83</v>
      </c>
      <c r="AW177" s="12" t="s">
        <v>37</v>
      </c>
      <c r="AX177" s="12" t="s">
        <v>74</v>
      </c>
      <c r="AY177" s="259" t="s">
        <v>200</v>
      </c>
    </row>
    <row r="178" s="13" customFormat="1">
      <c r="B178" s="260"/>
      <c r="C178" s="261"/>
      <c r="D178" s="250" t="s">
        <v>235</v>
      </c>
      <c r="E178" s="262" t="s">
        <v>21</v>
      </c>
      <c r="F178" s="263" t="s">
        <v>255</v>
      </c>
      <c r="G178" s="261"/>
      <c r="H178" s="264">
        <v>5</v>
      </c>
      <c r="I178" s="265"/>
      <c r="J178" s="261"/>
      <c r="K178" s="261"/>
      <c r="L178" s="266"/>
      <c r="M178" s="267"/>
      <c r="N178" s="268"/>
      <c r="O178" s="268"/>
      <c r="P178" s="268"/>
      <c r="Q178" s="268"/>
      <c r="R178" s="268"/>
      <c r="S178" s="268"/>
      <c r="T178" s="269"/>
      <c r="AT178" s="270" t="s">
        <v>235</v>
      </c>
      <c r="AU178" s="270" t="s">
        <v>83</v>
      </c>
      <c r="AV178" s="13" t="s">
        <v>207</v>
      </c>
      <c r="AW178" s="13" t="s">
        <v>37</v>
      </c>
      <c r="AX178" s="13" t="s">
        <v>81</v>
      </c>
      <c r="AY178" s="270" t="s">
        <v>200</v>
      </c>
    </row>
    <row r="179" s="1" customFormat="1" ht="16.5" customHeight="1">
      <c r="B179" s="46"/>
      <c r="C179" s="271" t="s">
        <v>312</v>
      </c>
      <c r="D179" s="271" t="s">
        <v>260</v>
      </c>
      <c r="E179" s="272" t="s">
        <v>1537</v>
      </c>
      <c r="F179" s="273" t="s">
        <v>1538</v>
      </c>
      <c r="G179" s="274" t="s">
        <v>249</v>
      </c>
      <c r="H179" s="275">
        <v>5.1500000000000004</v>
      </c>
      <c r="I179" s="276"/>
      <c r="J179" s="277">
        <f>ROUND(I179*H179,2)</f>
        <v>0</v>
      </c>
      <c r="K179" s="273" t="s">
        <v>1462</v>
      </c>
      <c r="L179" s="278"/>
      <c r="M179" s="279" t="s">
        <v>21</v>
      </c>
      <c r="N179" s="280" t="s">
        <v>45</v>
      </c>
      <c r="O179" s="47"/>
      <c r="P179" s="245">
        <f>O179*H179</f>
        <v>0</v>
      </c>
      <c r="Q179" s="245">
        <v>0</v>
      </c>
      <c r="R179" s="245">
        <f>Q179*H179</f>
        <v>0</v>
      </c>
      <c r="S179" s="245">
        <v>0</v>
      </c>
      <c r="T179" s="246">
        <f>S179*H179</f>
        <v>0</v>
      </c>
      <c r="AR179" s="24" t="s">
        <v>270</v>
      </c>
      <c r="AT179" s="24" t="s">
        <v>260</v>
      </c>
      <c r="AU179" s="24" t="s">
        <v>83</v>
      </c>
      <c r="AY179" s="24" t="s">
        <v>200</v>
      </c>
      <c r="BE179" s="247">
        <f>IF(N179="základní",J179,0)</f>
        <v>0</v>
      </c>
      <c r="BF179" s="247">
        <f>IF(N179="snížená",J179,0)</f>
        <v>0</v>
      </c>
      <c r="BG179" s="247">
        <f>IF(N179="zákl. přenesená",J179,0)</f>
        <v>0</v>
      </c>
      <c r="BH179" s="247">
        <f>IF(N179="sníž. přenesená",J179,0)</f>
        <v>0</v>
      </c>
      <c r="BI179" s="247">
        <f>IF(N179="nulová",J179,0)</f>
        <v>0</v>
      </c>
      <c r="BJ179" s="24" t="s">
        <v>81</v>
      </c>
      <c r="BK179" s="247">
        <f>ROUND(I179*H179,2)</f>
        <v>0</v>
      </c>
      <c r="BL179" s="24" t="s">
        <v>230</v>
      </c>
      <c r="BM179" s="24" t="s">
        <v>311</v>
      </c>
    </row>
    <row r="180" s="12" customFormat="1">
      <c r="B180" s="248"/>
      <c r="C180" s="249"/>
      <c r="D180" s="250" t="s">
        <v>235</v>
      </c>
      <c r="E180" s="251" t="s">
        <v>21</v>
      </c>
      <c r="F180" s="252" t="s">
        <v>1539</v>
      </c>
      <c r="G180" s="249"/>
      <c r="H180" s="253">
        <v>5.1500000000000004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AT180" s="259" t="s">
        <v>235</v>
      </c>
      <c r="AU180" s="259" t="s">
        <v>83</v>
      </c>
      <c r="AV180" s="12" t="s">
        <v>83</v>
      </c>
      <c r="AW180" s="12" t="s">
        <v>37</v>
      </c>
      <c r="AX180" s="12" t="s">
        <v>74</v>
      </c>
      <c r="AY180" s="259" t="s">
        <v>200</v>
      </c>
    </row>
    <row r="181" s="13" customFormat="1">
      <c r="B181" s="260"/>
      <c r="C181" s="261"/>
      <c r="D181" s="250" t="s">
        <v>235</v>
      </c>
      <c r="E181" s="262" t="s">
        <v>21</v>
      </c>
      <c r="F181" s="263" t="s">
        <v>255</v>
      </c>
      <c r="G181" s="261"/>
      <c r="H181" s="264">
        <v>5.1500000000000004</v>
      </c>
      <c r="I181" s="265"/>
      <c r="J181" s="261"/>
      <c r="K181" s="261"/>
      <c r="L181" s="266"/>
      <c r="M181" s="267"/>
      <c r="N181" s="268"/>
      <c r="O181" s="268"/>
      <c r="P181" s="268"/>
      <c r="Q181" s="268"/>
      <c r="R181" s="268"/>
      <c r="S181" s="268"/>
      <c r="T181" s="269"/>
      <c r="AT181" s="270" t="s">
        <v>235</v>
      </c>
      <c r="AU181" s="270" t="s">
        <v>83</v>
      </c>
      <c r="AV181" s="13" t="s">
        <v>207</v>
      </c>
      <c r="AW181" s="13" t="s">
        <v>37</v>
      </c>
      <c r="AX181" s="13" t="s">
        <v>81</v>
      </c>
      <c r="AY181" s="270" t="s">
        <v>200</v>
      </c>
    </row>
    <row r="182" s="1" customFormat="1" ht="16.5" customHeight="1">
      <c r="B182" s="46"/>
      <c r="C182" s="236" t="s">
        <v>263</v>
      </c>
      <c r="D182" s="236" t="s">
        <v>202</v>
      </c>
      <c r="E182" s="237" t="s">
        <v>1540</v>
      </c>
      <c r="F182" s="238" t="s">
        <v>1541</v>
      </c>
      <c r="G182" s="239" t="s">
        <v>249</v>
      </c>
      <c r="H182" s="240">
        <v>8</v>
      </c>
      <c r="I182" s="241"/>
      <c r="J182" s="242">
        <f>ROUND(I182*H182,2)</f>
        <v>0</v>
      </c>
      <c r="K182" s="238" t="s">
        <v>1462</v>
      </c>
      <c r="L182" s="72"/>
      <c r="M182" s="243" t="s">
        <v>21</v>
      </c>
      <c r="N182" s="244" t="s">
        <v>45</v>
      </c>
      <c r="O182" s="47"/>
      <c r="P182" s="245">
        <f>O182*H182</f>
        <v>0</v>
      </c>
      <c r="Q182" s="245">
        <v>0</v>
      </c>
      <c r="R182" s="245">
        <f>Q182*H182</f>
        <v>0</v>
      </c>
      <c r="S182" s="245">
        <v>0</v>
      </c>
      <c r="T182" s="246">
        <f>S182*H182</f>
        <v>0</v>
      </c>
      <c r="AR182" s="24" t="s">
        <v>230</v>
      </c>
      <c r="AT182" s="24" t="s">
        <v>202</v>
      </c>
      <c r="AU182" s="24" t="s">
        <v>83</v>
      </c>
      <c r="AY182" s="24" t="s">
        <v>200</v>
      </c>
      <c r="BE182" s="247">
        <f>IF(N182="základní",J182,0)</f>
        <v>0</v>
      </c>
      <c r="BF182" s="247">
        <f>IF(N182="snížená",J182,0)</f>
        <v>0</v>
      </c>
      <c r="BG182" s="247">
        <f>IF(N182="zákl. přenesená",J182,0)</f>
        <v>0</v>
      </c>
      <c r="BH182" s="247">
        <f>IF(N182="sníž. přenesená",J182,0)</f>
        <v>0</v>
      </c>
      <c r="BI182" s="247">
        <f>IF(N182="nulová",J182,0)</f>
        <v>0</v>
      </c>
      <c r="BJ182" s="24" t="s">
        <v>81</v>
      </c>
      <c r="BK182" s="247">
        <f>ROUND(I182*H182,2)</f>
        <v>0</v>
      </c>
      <c r="BL182" s="24" t="s">
        <v>230</v>
      </c>
      <c r="BM182" s="24" t="s">
        <v>313</v>
      </c>
    </row>
    <row r="183" s="12" customFormat="1">
      <c r="B183" s="248"/>
      <c r="C183" s="249"/>
      <c r="D183" s="250" t="s">
        <v>235</v>
      </c>
      <c r="E183" s="251" t="s">
        <v>21</v>
      </c>
      <c r="F183" s="252" t="s">
        <v>1542</v>
      </c>
      <c r="G183" s="249"/>
      <c r="H183" s="253">
        <v>8</v>
      </c>
      <c r="I183" s="254"/>
      <c r="J183" s="249"/>
      <c r="K183" s="249"/>
      <c r="L183" s="255"/>
      <c r="M183" s="256"/>
      <c r="N183" s="257"/>
      <c r="O183" s="257"/>
      <c r="P183" s="257"/>
      <c r="Q183" s="257"/>
      <c r="R183" s="257"/>
      <c r="S183" s="257"/>
      <c r="T183" s="258"/>
      <c r="AT183" s="259" t="s">
        <v>235</v>
      </c>
      <c r="AU183" s="259" t="s">
        <v>83</v>
      </c>
      <c r="AV183" s="12" t="s">
        <v>83</v>
      </c>
      <c r="AW183" s="12" t="s">
        <v>37</v>
      </c>
      <c r="AX183" s="12" t="s">
        <v>74</v>
      </c>
      <c r="AY183" s="259" t="s">
        <v>200</v>
      </c>
    </row>
    <row r="184" s="13" customFormat="1">
      <c r="B184" s="260"/>
      <c r="C184" s="261"/>
      <c r="D184" s="250" t="s">
        <v>235</v>
      </c>
      <c r="E184" s="262" t="s">
        <v>21</v>
      </c>
      <c r="F184" s="263" t="s">
        <v>255</v>
      </c>
      <c r="G184" s="261"/>
      <c r="H184" s="264">
        <v>8</v>
      </c>
      <c r="I184" s="265"/>
      <c r="J184" s="261"/>
      <c r="K184" s="261"/>
      <c r="L184" s="266"/>
      <c r="M184" s="267"/>
      <c r="N184" s="268"/>
      <c r="O184" s="268"/>
      <c r="P184" s="268"/>
      <c r="Q184" s="268"/>
      <c r="R184" s="268"/>
      <c r="S184" s="268"/>
      <c r="T184" s="269"/>
      <c r="AT184" s="270" t="s">
        <v>235</v>
      </c>
      <c r="AU184" s="270" t="s">
        <v>83</v>
      </c>
      <c r="AV184" s="13" t="s">
        <v>207</v>
      </c>
      <c r="AW184" s="13" t="s">
        <v>37</v>
      </c>
      <c r="AX184" s="13" t="s">
        <v>81</v>
      </c>
      <c r="AY184" s="270" t="s">
        <v>200</v>
      </c>
    </row>
    <row r="185" s="1" customFormat="1" ht="16.5" customHeight="1">
      <c r="B185" s="46"/>
      <c r="C185" s="271" t="s">
        <v>319</v>
      </c>
      <c r="D185" s="271" t="s">
        <v>260</v>
      </c>
      <c r="E185" s="272" t="s">
        <v>1543</v>
      </c>
      <c r="F185" s="273" t="s">
        <v>1544</v>
      </c>
      <c r="G185" s="274" t="s">
        <v>249</v>
      </c>
      <c r="H185" s="275">
        <v>8.2400000000000002</v>
      </c>
      <c r="I185" s="276"/>
      <c r="J185" s="277">
        <f>ROUND(I185*H185,2)</f>
        <v>0</v>
      </c>
      <c r="K185" s="273" t="s">
        <v>1462</v>
      </c>
      <c r="L185" s="278"/>
      <c r="M185" s="279" t="s">
        <v>21</v>
      </c>
      <c r="N185" s="280" t="s">
        <v>45</v>
      </c>
      <c r="O185" s="47"/>
      <c r="P185" s="245">
        <f>O185*H185</f>
        <v>0</v>
      </c>
      <c r="Q185" s="245">
        <v>0</v>
      </c>
      <c r="R185" s="245">
        <f>Q185*H185</f>
        <v>0</v>
      </c>
      <c r="S185" s="245">
        <v>0</v>
      </c>
      <c r="T185" s="246">
        <f>S185*H185</f>
        <v>0</v>
      </c>
      <c r="AR185" s="24" t="s">
        <v>270</v>
      </c>
      <c r="AT185" s="24" t="s">
        <v>260</v>
      </c>
      <c r="AU185" s="24" t="s">
        <v>83</v>
      </c>
      <c r="AY185" s="24" t="s">
        <v>200</v>
      </c>
      <c r="BE185" s="247">
        <f>IF(N185="základní",J185,0)</f>
        <v>0</v>
      </c>
      <c r="BF185" s="247">
        <f>IF(N185="snížená",J185,0)</f>
        <v>0</v>
      </c>
      <c r="BG185" s="247">
        <f>IF(N185="zákl. přenesená",J185,0)</f>
        <v>0</v>
      </c>
      <c r="BH185" s="247">
        <f>IF(N185="sníž. přenesená",J185,0)</f>
        <v>0</v>
      </c>
      <c r="BI185" s="247">
        <f>IF(N185="nulová",J185,0)</f>
        <v>0</v>
      </c>
      <c r="BJ185" s="24" t="s">
        <v>81</v>
      </c>
      <c r="BK185" s="247">
        <f>ROUND(I185*H185,2)</f>
        <v>0</v>
      </c>
      <c r="BL185" s="24" t="s">
        <v>230</v>
      </c>
      <c r="BM185" s="24" t="s">
        <v>318</v>
      </c>
    </row>
    <row r="186" s="12" customFormat="1">
      <c r="B186" s="248"/>
      <c r="C186" s="249"/>
      <c r="D186" s="250" t="s">
        <v>235</v>
      </c>
      <c r="E186" s="251" t="s">
        <v>21</v>
      </c>
      <c r="F186" s="252" t="s">
        <v>1545</v>
      </c>
      <c r="G186" s="249"/>
      <c r="H186" s="253">
        <v>8.2400000000000002</v>
      </c>
      <c r="I186" s="254"/>
      <c r="J186" s="249"/>
      <c r="K186" s="249"/>
      <c r="L186" s="255"/>
      <c r="M186" s="256"/>
      <c r="N186" s="257"/>
      <c r="O186" s="257"/>
      <c r="P186" s="257"/>
      <c r="Q186" s="257"/>
      <c r="R186" s="257"/>
      <c r="S186" s="257"/>
      <c r="T186" s="258"/>
      <c r="AT186" s="259" t="s">
        <v>235</v>
      </c>
      <c r="AU186" s="259" t="s">
        <v>83</v>
      </c>
      <c r="AV186" s="12" t="s">
        <v>83</v>
      </c>
      <c r="AW186" s="12" t="s">
        <v>37</v>
      </c>
      <c r="AX186" s="12" t="s">
        <v>74</v>
      </c>
      <c r="AY186" s="259" t="s">
        <v>200</v>
      </c>
    </row>
    <row r="187" s="13" customFormat="1">
      <c r="B187" s="260"/>
      <c r="C187" s="261"/>
      <c r="D187" s="250" t="s">
        <v>235</v>
      </c>
      <c r="E187" s="262" t="s">
        <v>21</v>
      </c>
      <c r="F187" s="263" t="s">
        <v>255</v>
      </c>
      <c r="G187" s="261"/>
      <c r="H187" s="264">
        <v>8.2400000000000002</v>
      </c>
      <c r="I187" s="265"/>
      <c r="J187" s="261"/>
      <c r="K187" s="261"/>
      <c r="L187" s="266"/>
      <c r="M187" s="267"/>
      <c r="N187" s="268"/>
      <c r="O187" s="268"/>
      <c r="P187" s="268"/>
      <c r="Q187" s="268"/>
      <c r="R187" s="268"/>
      <c r="S187" s="268"/>
      <c r="T187" s="269"/>
      <c r="AT187" s="270" t="s">
        <v>235</v>
      </c>
      <c r="AU187" s="270" t="s">
        <v>83</v>
      </c>
      <c r="AV187" s="13" t="s">
        <v>207</v>
      </c>
      <c r="AW187" s="13" t="s">
        <v>37</v>
      </c>
      <c r="AX187" s="13" t="s">
        <v>81</v>
      </c>
      <c r="AY187" s="270" t="s">
        <v>200</v>
      </c>
    </row>
    <row r="188" s="1" customFormat="1" ht="16.5" customHeight="1">
      <c r="B188" s="46"/>
      <c r="C188" s="236" t="s">
        <v>267</v>
      </c>
      <c r="D188" s="236" t="s">
        <v>202</v>
      </c>
      <c r="E188" s="237" t="s">
        <v>1546</v>
      </c>
      <c r="F188" s="238" t="s">
        <v>1547</v>
      </c>
      <c r="G188" s="239" t="s">
        <v>249</v>
      </c>
      <c r="H188" s="240">
        <v>3</v>
      </c>
      <c r="I188" s="241"/>
      <c r="J188" s="242">
        <f>ROUND(I188*H188,2)</f>
        <v>0</v>
      </c>
      <c r="K188" s="238" t="s">
        <v>1462</v>
      </c>
      <c r="L188" s="72"/>
      <c r="M188" s="243" t="s">
        <v>21</v>
      </c>
      <c r="N188" s="244" t="s">
        <v>45</v>
      </c>
      <c r="O188" s="47"/>
      <c r="P188" s="245">
        <f>O188*H188</f>
        <v>0</v>
      </c>
      <c r="Q188" s="245">
        <v>0</v>
      </c>
      <c r="R188" s="245">
        <f>Q188*H188</f>
        <v>0</v>
      </c>
      <c r="S188" s="245">
        <v>0</v>
      </c>
      <c r="T188" s="246">
        <f>S188*H188</f>
        <v>0</v>
      </c>
      <c r="AR188" s="24" t="s">
        <v>230</v>
      </c>
      <c r="AT188" s="24" t="s">
        <v>202</v>
      </c>
      <c r="AU188" s="24" t="s">
        <v>83</v>
      </c>
      <c r="AY188" s="24" t="s">
        <v>200</v>
      </c>
      <c r="BE188" s="247">
        <f>IF(N188="základní",J188,0)</f>
        <v>0</v>
      </c>
      <c r="BF188" s="247">
        <f>IF(N188="snížená",J188,0)</f>
        <v>0</v>
      </c>
      <c r="BG188" s="247">
        <f>IF(N188="zákl. přenesená",J188,0)</f>
        <v>0</v>
      </c>
      <c r="BH188" s="247">
        <f>IF(N188="sníž. přenesená",J188,0)</f>
        <v>0</v>
      </c>
      <c r="BI188" s="247">
        <f>IF(N188="nulová",J188,0)</f>
        <v>0</v>
      </c>
      <c r="BJ188" s="24" t="s">
        <v>81</v>
      </c>
      <c r="BK188" s="247">
        <f>ROUND(I188*H188,2)</f>
        <v>0</v>
      </c>
      <c r="BL188" s="24" t="s">
        <v>230</v>
      </c>
      <c r="BM188" s="24" t="s">
        <v>323</v>
      </c>
    </row>
    <row r="189" s="12" customFormat="1">
      <c r="B189" s="248"/>
      <c r="C189" s="249"/>
      <c r="D189" s="250" t="s">
        <v>235</v>
      </c>
      <c r="E189" s="251" t="s">
        <v>21</v>
      </c>
      <c r="F189" s="252" t="s">
        <v>1548</v>
      </c>
      <c r="G189" s="249"/>
      <c r="H189" s="253">
        <v>3</v>
      </c>
      <c r="I189" s="254"/>
      <c r="J189" s="249"/>
      <c r="K189" s="249"/>
      <c r="L189" s="255"/>
      <c r="M189" s="256"/>
      <c r="N189" s="257"/>
      <c r="O189" s="257"/>
      <c r="P189" s="257"/>
      <c r="Q189" s="257"/>
      <c r="R189" s="257"/>
      <c r="S189" s="257"/>
      <c r="T189" s="258"/>
      <c r="AT189" s="259" t="s">
        <v>235</v>
      </c>
      <c r="AU189" s="259" t="s">
        <v>83</v>
      </c>
      <c r="AV189" s="12" t="s">
        <v>83</v>
      </c>
      <c r="AW189" s="12" t="s">
        <v>37</v>
      </c>
      <c r="AX189" s="12" t="s">
        <v>74</v>
      </c>
      <c r="AY189" s="259" t="s">
        <v>200</v>
      </c>
    </row>
    <row r="190" s="13" customFormat="1">
      <c r="B190" s="260"/>
      <c r="C190" s="261"/>
      <c r="D190" s="250" t="s">
        <v>235</v>
      </c>
      <c r="E190" s="262" t="s">
        <v>21</v>
      </c>
      <c r="F190" s="263" t="s">
        <v>255</v>
      </c>
      <c r="G190" s="261"/>
      <c r="H190" s="264">
        <v>3</v>
      </c>
      <c r="I190" s="265"/>
      <c r="J190" s="261"/>
      <c r="K190" s="261"/>
      <c r="L190" s="266"/>
      <c r="M190" s="267"/>
      <c r="N190" s="268"/>
      <c r="O190" s="268"/>
      <c r="P190" s="268"/>
      <c r="Q190" s="268"/>
      <c r="R190" s="268"/>
      <c r="S190" s="268"/>
      <c r="T190" s="269"/>
      <c r="AT190" s="270" t="s">
        <v>235</v>
      </c>
      <c r="AU190" s="270" t="s">
        <v>83</v>
      </c>
      <c r="AV190" s="13" t="s">
        <v>207</v>
      </c>
      <c r="AW190" s="13" t="s">
        <v>37</v>
      </c>
      <c r="AX190" s="13" t="s">
        <v>81</v>
      </c>
      <c r="AY190" s="270" t="s">
        <v>200</v>
      </c>
    </row>
    <row r="191" s="1" customFormat="1" ht="16.5" customHeight="1">
      <c r="B191" s="46"/>
      <c r="C191" s="271" t="s">
        <v>328</v>
      </c>
      <c r="D191" s="271" t="s">
        <v>260</v>
      </c>
      <c r="E191" s="272" t="s">
        <v>1549</v>
      </c>
      <c r="F191" s="273" t="s">
        <v>1550</v>
      </c>
      <c r="G191" s="274" t="s">
        <v>249</v>
      </c>
      <c r="H191" s="275">
        <v>3.0899999999999999</v>
      </c>
      <c r="I191" s="276"/>
      <c r="J191" s="277">
        <f>ROUND(I191*H191,2)</f>
        <v>0</v>
      </c>
      <c r="K191" s="273" t="s">
        <v>1462</v>
      </c>
      <c r="L191" s="278"/>
      <c r="M191" s="279" t="s">
        <v>21</v>
      </c>
      <c r="N191" s="280" t="s">
        <v>45</v>
      </c>
      <c r="O191" s="47"/>
      <c r="P191" s="245">
        <f>O191*H191</f>
        <v>0</v>
      </c>
      <c r="Q191" s="245">
        <v>0</v>
      </c>
      <c r="R191" s="245">
        <f>Q191*H191</f>
        <v>0</v>
      </c>
      <c r="S191" s="245">
        <v>0</v>
      </c>
      <c r="T191" s="246">
        <f>S191*H191</f>
        <v>0</v>
      </c>
      <c r="AR191" s="24" t="s">
        <v>270</v>
      </c>
      <c r="AT191" s="24" t="s">
        <v>260</v>
      </c>
      <c r="AU191" s="24" t="s">
        <v>83</v>
      </c>
      <c r="AY191" s="24" t="s">
        <v>200</v>
      </c>
      <c r="BE191" s="247">
        <f>IF(N191="základní",J191,0)</f>
        <v>0</v>
      </c>
      <c r="BF191" s="247">
        <f>IF(N191="snížená",J191,0)</f>
        <v>0</v>
      </c>
      <c r="BG191" s="247">
        <f>IF(N191="zákl. přenesená",J191,0)</f>
        <v>0</v>
      </c>
      <c r="BH191" s="247">
        <f>IF(N191="sníž. přenesená",J191,0)</f>
        <v>0</v>
      </c>
      <c r="BI191" s="247">
        <f>IF(N191="nulová",J191,0)</f>
        <v>0</v>
      </c>
      <c r="BJ191" s="24" t="s">
        <v>81</v>
      </c>
      <c r="BK191" s="247">
        <f>ROUND(I191*H191,2)</f>
        <v>0</v>
      </c>
      <c r="BL191" s="24" t="s">
        <v>230</v>
      </c>
      <c r="BM191" s="24" t="s">
        <v>327</v>
      </c>
    </row>
    <row r="192" s="12" customFormat="1">
      <c r="B192" s="248"/>
      <c r="C192" s="249"/>
      <c r="D192" s="250" t="s">
        <v>235</v>
      </c>
      <c r="E192" s="251" t="s">
        <v>21</v>
      </c>
      <c r="F192" s="252" t="s">
        <v>1551</v>
      </c>
      <c r="G192" s="249"/>
      <c r="H192" s="253">
        <v>3.0899999999999999</v>
      </c>
      <c r="I192" s="254"/>
      <c r="J192" s="249"/>
      <c r="K192" s="249"/>
      <c r="L192" s="255"/>
      <c r="M192" s="256"/>
      <c r="N192" s="257"/>
      <c r="O192" s="257"/>
      <c r="P192" s="257"/>
      <c r="Q192" s="257"/>
      <c r="R192" s="257"/>
      <c r="S192" s="257"/>
      <c r="T192" s="258"/>
      <c r="AT192" s="259" t="s">
        <v>235</v>
      </c>
      <c r="AU192" s="259" t="s">
        <v>83</v>
      </c>
      <c r="AV192" s="12" t="s">
        <v>83</v>
      </c>
      <c r="AW192" s="12" t="s">
        <v>37</v>
      </c>
      <c r="AX192" s="12" t="s">
        <v>74</v>
      </c>
      <c r="AY192" s="259" t="s">
        <v>200</v>
      </c>
    </row>
    <row r="193" s="13" customFormat="1">
      <c r="B193" s="260"/>
      <c r="C193" s="261"/>
      <c r="D193" s="250" t="s">
        <v>235</v>
      </c>
      <c r="E193" s="262" t="s">
        <v>21</v>
      </c>
      <c r="F193" s="263" t="s">
        <v>255</v>
      </c>
      <c r="G193" s="261"/>
      <c r="H193" s="264">
        <v>3.0899999999999999</v>
      </c>
      <c r="I193" s="265"/>
      <c r="J193" s="261"/>
      <c r="K193" s="261"/>
      <c r="L193" s="266"/>
      <c r="M193" s="267"/>
      <c r="N193" s="268"/>
      <c r="O193" s="268"/>
      <c r="P193" s="268"/>
      <c r="Q193" s="268"/>
      <c r="R193" s="268"/>
      <c r="S193" s="268"/>
      <c r="T193" s="269"/>
      <c r="AT193" s="270" t="s">
        <v>235</v>
      </c>
      <c r="AU193" s="270" t="s">
        <v>83</v>
      </c>
      <c r="AV193" s="13" t="s">
        <v>207</v>
      </c>
      <c r="AW193" s="13" t="s">
        <v>37</v>
      </c>
      <c r="AX193" s="13" t="s">
        <v>81</v>
      </c>
      <c r="AY193" s="270" t="s">
        <v>200</v>
      </c>
    </row>
    <row r="194" s="1" customFormat="1" ht="16.5" customHeight="1">
      <c r="B194" s="46"/>
      <c r="C194" s="271" t="s">
        <v>270</v>
      </c>
      <c r="D194" s="271" t="s">
        <v>260</v>
      </c>
      <c r="E194" s="272" t="s">
        <v>1552</v>
      </c>
      <c r="F194" s="273" t="s">
        <v>1553</v>
      </c>
      <c r="G194" s="274" t="s">
        <v>1554</v>
      </c>
      <c r="H194" s="275">
        <v>1</v>
      </c>
      <c r="I194" s="276"/>
      <c r="J194" s="277">
        <f>ROUND(I194*H194,2)</f>
        <v>0</v>
      </c>
      <c r="K194" s="273" t="s">
        <v>1462</v>
      </c>
      <c r="L194" s="278"/>
      <c r="M194" s="279" t="s">
        <v>21</v>
      </c>
      <c r="N194" s="280" t="s">
        <v>45</v>
      </c>
      <c r="O194" s="47"/>
      <c r="P194" s="245">
        <f>O194*H194</f>
        <v>0</v>
      </c>
      <c r="Q194" s="245">
        <v>0</v>
      </c>
      <c r="R194" s="245">
        <f>Q194*H194</f>
        <v>0</v>
      </c>
      <c r="S194" s="245">
        <v>0</v>
      </c>
      <c r="T194" s="246">
        <f>S194*H194</f>
        <v>0</v>
      </c>
      <c r="AR194" s="24" t="s">
        <v>270</v>
      </c>
      <c r="AT194" s="24" t="s">
        <v>260</v>
      </c>
      <c r="AU194" s="24" t="s">
        <v>83</v>
      </c>
      <c r="AY194" s="24" t="s">
        <v>200</v>
      </c>
      <c r="BE194" s="247">
        <f>IF(N194="základní",J194,0)</f>
        <v>0</v>
      </c>
      <c r="BF194" s="247">
        <f>IF(N194="snížená",J194,0)</f>
        <v>0</v>
      </c>
      <c r="BG194" s="247">
        <f>IF(N194="zákl. přenesená",J194,0)</f>
        <v>0</v>
      </c>
      <c r="BH194" s="247">
        <f>IF(N194="sníž. přenesená",J194,0)</f>
        <v>0</v>
      </c>
      <c r="BI194" s="247">
        <f>IF(N194="nulová",J194,0)</f>
        <v>0</v>
      </c>
      <c r="BJ194" s="24" t="s">
        <v>81</v>
      </c>
      <c r="BK194" s="247">
        <f>ROUND(I194*H194,2)</f>
        <v>0</v>
      </c>
      <c r="BL194" s="24" t="s">
        <v>230</v>
      </c>
      <c r="BM194" s="24" t="s">
        <v>329</v>
      </c>
    </row>
    <row r="195" s="1" customFormat="1" ht="25.5" customHeight="1">
      <c r="B195" s="46"/>
      <c r="C195" s="236" t="s">
        <v>333</v>
      </c>
      <c r="D195" s="236" t="s">
        <v>202</v>
      </c>
      <c r="E195" s="237" t="s">
        <v>1555</v>
      </c>
      <c r="F195" s="238" t="s">
        <v>1556</v>
      </c>
      <c r="G195" s="239" t="s">
        <v>249</v>
      </c>
      <c r="H195" s="240">
        <v>5</v>
      </c>
      <c r="I195" s="241"/>
      <c r="J195" s="242">
        <f>ROUND(I195*H195,2)</f>
        <v>0</v>
      </c>
      <c r="K195" s="238" t="s">
        <v>1462</v>
      </c>
      <c r="L195" s="72"/>
      <c r="M195" s="243" t="s">
        <v>21</v>
      </c>
      <c r="N195" s="244" t="s">
        <v>45</v>
      </c>
      <c r="O195" s="47"/>
      <c r="P195" s="245">
        <f>O195*H195</f>
        <v>0</v>
      </c>
      <c r="Q195" s="245">
        <v>0</v>
      </c>
      <c r="R195" s="245">
        <f>Q195*H195</f>
        <v>0</v>
      </c>
      <c r="S195" s="245">
        <v>0</v>
      </c>
      <c r="T195" s="246">
        <f>S195*H195</f>
        <v>0</v>
      </c>
      <c r="AR195" s="24" t="s">
        <v>230</v>
      </c>
      <c r="AT195" s="24" t="s">
        <v>202</v>
      </c>
      <c r="AU195" s="24" t="s">
        <v>83</v>
      </c>
      <c r="AY195" s="24" t="s">
        <v>200</v>
      </c>
      <c r="BE195" s="247">
        <f>IF(N195="základní",J195,0)</f>
        <v>0</v>
      </c>
      <c r="BF195" s="247">
        <f>IF(N195="snížená",J195,0)</f>
        <v>0</v>
      </c>
      <c r="BG195" s="247">
        <f>IF(N195="zákl. přenesená",J195,0)</f>
        <v>0</v>
      </c>
      <c r="BH195" s="247">
        <f>IF(N195="sníž. přenesená",J195,0)</f>
        <v>0</v>
      </c>
      <c r="BI195" s="247">
        <f>IF(N195="nulová",J195,0)</f>
        <v>0</v>
      </c>
      <c r="BJ195" s="24" t="s">
        <v>81</v>
      </c>
      <c r="BK195" s="247">
        <f>ROUND(I195*H195,2)</f>
        <v>0</v>
      </c>
      <c r="BL195" s="24" t="s">
        <v>230</v>
      </c>
      <c r="BM195" s="24" t="s">
        <v>330</v>
      </c>
    </row>
    <row r="196" s="12" customFormat="1">
      <c r="B196" s="248"/>
      <c r="C196" s="249"/>
      <c r="D196" s="250" t="s">
        <v>235</v>
      </c>
      <c r="E196" s="251" t="s">
        <v>21</v>
      </c>
      <c r="F196" s="252" t="s">
        <v>1557</v>
      </c>
      <c r="G196" s="249"/>
      <c r="H196" s="253">
        <v>5</v>
      </c>
      <c r="I196" s="254"/>
      <c r="J196" s="249"/>
      <c r="K196" s="249"/>
      <c r="L196" s="255"/>
      <c r="M196" s="256"/>
      <c r="N196" s="257"/>
      <c r="O196" s="257"/>
      <c r="P196" s="257"/>
      <c r="Q196" s="257"/>
      <c r="R196" s="257"/>
      <c r="S196" s="257"/>
      <c r="T196" s="258"/>
      <c r="AT196" s="259" t="s">
        <v>235</v>
      </c>
      <c r="AU196" s="259" t="s">
        <v>83</v>
      </c>
      <c r="AV196" s="12" t="s">
        <v>83</v>
      </c>
      <c r="AW196" s="12" t="s">
        <v>37</v>
      </c>
      <c r="AX196" s="12" t="s">
        <v>74</v>
      </c>
      <c r="AY196" s="259" t="s">
        <v>200</v>
      </c>
    </row>
    <row r="197" s="13" customFormat="1">
      <c r="B197" s="260"/>
      <c r="C197" s="261"/>
      <c r="D197" s="250" t="s">
        <v>235</v>
      </c>
      <c r="E197" s="262" t="s">
        <v>21</v>
      </c>
      <c r="F197" s="263" t="s">
        <v>255</v>
      </c>
      <c r="G197" s="261"/>
      <c r="H197" s="264">
        <v>5</v>
      </c>
      <c r="I197" s="265"/>
      <c r="J197" s="261"/>
      <c r="K197" s="261"/>
      <c r="L197" s="266"/>
      <c r="M197" s="267"/>
      <c r="N197" s="268"/>
      <c r="O197" s="268"/>
      <c r="P197" s="268"/>
      <c r="Q197" s="268"/>
      <c r="R197" s="268"/>
      <c r="S197" s="268"/>
      <c r="T197" s="269"/>
      <c r="AT197" s="270" t="s">
        <v>235</v>
      </c>
      <c r="AU197" s="270" t="s">
        <v>83</v>
      </c>
      <c r="AV197" s="13" t="s">
        <v>207</v>
      </c>
      <c r="AW197" s="13" t="s">
        <v>37</v>
      </c>
      <c r="AX197" s="13" t="s">
        <v>81</v>
      </c>
      <c r="AY197" s="270" t="s">
        <v>200</v>
      </c>
    </row>
    <row r="198" s="1" customFormat="1" ht="25.5" customHeight="1">
      <c r="B198" s="46"/>
      <c r="C198" s="236" t="s">
        <v>275</v>
      </c>
      <c r="D198" s="236" t="s">
        <v>202</v>
      </c>
      <c r="E198" s="237" t="s">
        <v>1558</v>
      </c>
      <c r="F198" s="238" t="s">
        <v>1559</v>
      </c>
      <c r="G198" s="239" t="s">
        <v>249</v>
      </c>
      <c r="H198" s="240">
        <v>11</v>
      </c>
      <c r="I198" s="241"/>
      <c r="J198" s="242">
        <f>ROUND(I198*H198,2)</f>
        <v>0</v>
      </c>
      <c r="K198" s="238" t="s">
        <v>1462</v>
      </c>
      <c r="L198" s="72"/>
      <c r="M198" s="243" t="s">
        <v>21</v>
      </c>
      <c r="N198" s="244" t="s">
        <v>45</v>
      </c>
      <c r="O198" s="47"/>
      <c r="P198" s="245">
        <f>O198*H198</f>
        <v>0</v>
      </c>
      <c r="Q198" s="245">
        <v>0</v>
      </c>
      <c r="R198" s="245">
        <f>Q198*H198</f>
        <v>0</v>
      </c>
      <c r="S198" s="245">
        <v>0</v>
      </c>
      <c r="T198" s="246">
        <f>S198*H198</f>
        <v>0</v>
      </c>
      <c r="AR198" s="24" t="s">
        <v>230</v>
      </c>
      <c r="AT198" s="24" t="s">
        <v>202</v>
      </c>
      <c r="AU198" s="24" t="s">
        <v>83</v>
      </c>
      <c r="AY198" s="24" t="s">
        <v>200</v>
      </c>
      <c r="BE198" s="247">
        <f>IF(N198="základní",J198,0)</f>
        <v>0</v>
      </c>
      <c r="BF198" s="247">
        <f>IF(N198="snížená",J198,0)</f>
        <v>0</v>
      </c>
      <c r="BG198" s="247">
        <f>IF(N198="zákl. přenesená",J198,0)</f>
        <v>0</v>
      </c>
      <c r="BH198" s="247">
        <f>IF(N198="sníž. přenesená",J198,0)</f>
        <v>0</v>
      </c>
      <c r="BI198" s="247">
        <f>IF(N198="nulová",J198,0)</f>
        <v>0</v>
      </c>
      <c r="BJ198" s="24" t="s">
        <v>81</v>
      </c>
      <c r="BK198" s="247">
        <f>ROUND(I198*H198,2)</f>
        <v>0</v>
      </c>
      <c r="BL198" s="24" t="s">
        <v>230</v>
      </c>
      <c r="BM198" s="24" t="s">
        <v>334</v>
      </c>
    </row>
    <row r="199" s="12" customFormat="1">
      <c r="B199" s="248"/>
      <c r="C199" s="249"/>
      <c r="D199" s="250" t="s">
        <v>235</v>
      </c>
      <c r="E199" s="251" t="s">
        <v>21</v>
      </c>
      <c r="F199" s="252" t="s">
        <v>1560</v>
      </c>
      <c r="G199" s="249"/>
      <c r="H199" s="253">
        <v>11</v>
      </c>
      <c r="I199" s="254"/>
      <c r="J199" s="249"/>
      <c r="K199" s="249"/>
      <c r="L199" s="255"/>
      <c r="M199" s="256"/>
      <c r="N199" s="257"/>
      <c r="O199" s="257"/>
      <c r="P199" s="257"/>
      <c r="Q199" s="257"/>
      <c r="R199" s="257"/>
      <c r="S199" s="257"/>
      <c r="T199" s="258"/>
      <c r="AT199" s="259" t="s">
        <v>235</v>
      </c>
      <c r="AU199" s="259" t="s">
        <v>83</v>
      </c>
      <c r="AV199" s="12" t="s">
        <v>83</v>
      </c>
      <c r="AW199" s="12" t="s">
        <v>37</v>
      </c>
      <c r="AX199" s="12" t="s">
        <v>74</v>
      </c>
      <c r="AY199" s="259" t="s">
        <v>200</v>
      </c>
    </row>
    <row r="200" s="13" customFormat="1">
      <c r="B200" s="260"/>
      <c r="C200" s="261"/>
      <c r="D200" s="250" t="s">
        <v>235</v>
      </c>
      <c r="E200" s="262" t="s">
        <v>21</v>
      </c>
      <c r="F200" s="263" t="s">
        <v>255</v>
      </c>
      <c r="G200" s="261"/>
      <c r="H200" s="264">
        <v>11</v>
      </c>
      <c r="I200" s="265"/>
      <c r="J200" s="261"/>
      <c r="K200" s="261"/>
      <c r="L200" s="266"/>
      <c r="M200" s="267"/>
      <c r="N200" s="268"/>
      <c r="O200" s="268"/>
      <c r="P200" s="268"/>
      <c r="Q200" s="268"/>
      <c r="R200" s="268"/>
      <c r="S200" s="268"/>
      <c r="T200" s="269"/>
      <c r="AT200" s="270" t="s">
        <v>235</v>
      </c>
      <c r="AU200" s="270" t="s">
        <v>83</v>
      </c>
      <c r="AV200" s="13" t="s">
        <v>207</v>
      </c>
      <c r="AW200" s="13" t="s">
        <v>37</v>
      </c>
      <c r="AX200" s="13" t="s">
        <v>81</v>
      </c>
      <c r="AY200" s="270" t="s">
        <v>200</v>
      </c>
    </row>
    <row r="201" s="1" customFormat="1" ht="16.5" customHeight="1">
      <c r="B201" s="46"/>
      <c r="C201" s="236" t="s">
        <v>337</v>
      </c>
      <c r="D201" s="236" t="s">
        <v>202</v>
      </c>
      <c r="E201" s="237" t="s">
        <v>1561</v>
      </c>
      <c r="F201" s="238" t="s">
        <v>1562</v>
      </c>
      <c r="G201" s="239" t="s">
        <v>322</v>
      </c>
      <c r="H201" s="240">
        <v>2</v>
      </c>
      <c r="I201" s="241"/>
      <c r="J201" s="242">
        <f>ROUND(I201*H201,2)</f>
        <v>0</v>
      </c>
      <c r="K201" s="238" t="s">
        <v>1462</v>
      </c>
      <c r="L201" s="72"/>
      <c r="M201" s="243" t="s">
        <v>21</v>
      </c>
      <c r="N201" s="244" t="s">
        <v>45</v>
      </c>
      <c r="O201" s="47"/>
      <c r="P201" s="245">
        <f>O201*H201</f>
        <v>0</v>
      </c>
      <c r="Q201" s="245">
        <v>0</v>
      </c>
      <c r="R201" s="245">
        <f>Q201*H201</f>
        <v>0</v>
      </c>
      <c r="S201" s="245">
        <v>0</v>
      </c>
      <c r="T201" s="246">
        <f>S201*H201</f>
        <v>0</v>
      </c>
      <c r="AR201" s="24" t="s">
        <v>230</v>
      </c>
      <c r="AT201" s="24" t="s">
        <v>202</v>
      </c>
      <c r="AU201" s="24" t="s">
        <v>83</v>
      </c>
      <c r="AY201" s="24" t="s">
        <v>200</v>
      </c>
      <c r="BE201" s="247">
        <f>IF(N201="základní",J201,0)</f>
        <v>0</v>
      </c>
      <c r="BF201" s="247">
        <f>IF(N201="snížená",J201,0)</f>
        <v>0</v>
      </c>
      <c r="BG201" s="247">
        <f>IF(N201="zákl. přenesená",J201,0)</f>
        <v>0</v>
      </c>
      <c r="BH201" s="247">
        <f>IF(N201="sníž. přenesená",J201,0)</f>
        <v>0</v>
      </c>
      <c r="BI201" s="247">
        <f>IF(N201="nulová",J201,0)</f>
        <v>0</v>
      </c>
      <c r="BJ201" s="24" t="s">
        <v>81</v>
      </c>
      <c r="BK201" s="247">
        <f>ROUND(I201*H201,2)</f>
        <v>0</v>
      </c>
      <c r="BL201" s="24" t="s">
        <v>230</v>
      </c>
      <c r="BM201" s="24" t="s">
        <v>336</v>
      </c>
    </row>
    <row r="202" s="12" customFormat="1">
      <c r="B202" s="248"/>
      <c r="C202" s="249"/>
      <c r="D202" s="250" t="s">
        <v>235</v>
      </c>
      <c r="E202" s="251" t="s">
        <v>21</v>
      </c>
      <c r="F202" s="252" t="s">
        <v>1563</v>
      </c>
      <c r="G202" s="249"/>
      <c r="H202" s="253">
        <v>2</v>
      </c>
      <c r="I202" s="254"/>
      <c r="J202" s="249"/>
      <c r="K202" s="249"/>
      <c r="L202" s="255"/>
      <c r="M202" s="256"/>
      <c r="N202" s="257"/>
      <c r="O202" s="257"/>
      <c r="P202" s="257"/>
      <c r="Q202" s="257"/>
      <c r="R202" s="257"/>
      <c r="S202" s="257"/>
      <c r="T202" s="258"/>
      <c r="AT202" s="259" t="s">
        <v>235</v>
      </c>
      <c r="AU202" s="259" t="s">
        <v>83</v>
      </c>
      <c r="AV202" s="12" t="s">
        <v>83</v>
      </c>
      <c r="AW202" s="12" t="s">
        <v>37</v>
      </c>
      <c r="AX202" s="12" t="s">
        <v>74</v>
      </c>
      <c r="AY202" s="259" t="s">
        <v>200</v>
      </c>
    </row>
    <row r="203" s="13" customFormat="1">
      <c r="B203" s="260"/>
      <c r="C203" s="261"/>
      <c r="D203" s="250" t="s">
        <v>235</v>
      </c>
      <c r="E203" s="262" t="s">
        <v>21</v>
      </c>
      <c r="F203" s="263" t="s">
        <v>255</v>
      </c>
      <c r="G203" s="261"/>
      <c r="H203" s="264">
        <v>2</v>
      </c>
      <c r="I203" s="265"/>
      <c r="J203" s="261"/>
      <c r="K203" s="261"/>
      <c r="L203" s="266"/>
      <c r="M203" s="267"/>
      <c r="N203" s="268"/>
      <c r="O203" s="268"/>
      <c r="P203" s="268"/>
      <c r="Q203" s="268"/>
      <c r="R203" s="268"/>
      <c r="S203" s="268"/>
      <c r="T203" s="269"/>
      <c r="AT203" s="270" t="s">
        <v>235</v>
      </c>
      <c r="AU203" s="270" t="s">
        <v>83</v>
      </c>
      <c r="AV203" s="13" t="s">
        <v>207</v>
      </c>
      <c r="AW203" s="13" t="s">
        <v>37</v>
      </c>
      <c r="AX203" s="13" t="s">
        <v>81</v>
      </c>
      <c r="AY203" s="270" t="s">
        <v>200</v>
      </c>
    </row>
    <row r="204" s="1" customFormat="1" ht="16.5" customHeight="1">
      <c r="B204" s="46"/>
      <c r="C204" s="236" t="s">
        <v>281</v>
      </c>
      <c r="D204" s="236" t="s">
        <v>202</v>
      </c>
      <c r="E204" s="237" t="s">
        <v>1564</v>
      </c>
      <c r="F204" s="238" t="s">
        <v>1565</v>
      </c>
      <c r="G204" s="239" t="s">
        <v>1566</v>
      </c>
      <c r="H204" s="240">
        <v>3</v>
      </c>
      <c r="I204" s="241"/>
      <c r="J204" s="242">
        <f>ROUND(I204*H204,2)</f>
        <v>0</v>
      </c>
      <c r="K204" s="238" t="s">
        <v>1462</v>
      </c>
      <c r="L204" s="72"/>
      <c r="M204" s="243" t="s">
        <v>21</v>
      </c>
      <c r="N204" s="244" t="s">
        <v>45</v>
      </c>
      <c r="O204" s="47"/>
      <c r="P204" s="245">
        <f>O204*H204</f>
        <v>0</v>
      </c>
      <c r="Q204" s="245">
        <v>0</v>
      </c>
      <c r="R204" s="245">
        <f>Q204*H204</f>
        <v>0</v>
      </c>
      <c r="S204" s="245">
        <v>0</v>
      </c>
      <c r="T204" s="246">
        <f>S204*H204</f>
        <v>0</v>
      </c>
      <c r="AR204" s="24" t="s">
        <v>230</v>
      </c>
      <c r="AT204" s="24" t="s">
        <v>202</v>
      </c>
      <c r="AU204" s="24" t="s">
        <v>83</v>
      </c>
      <c r="AY204" s="24" t="s">
        <v>200</v>
      </c>
      <c r="BE204" s="247">
        <f>IF(N204="základní",J204,0)</f>
        <v>0</v>
      </c>
      <c r="BF204" s="247">
        <f>IF(N204="snížená",J204,0)</f>
        <v>0</v>
      </c>
      <c r="BG204" s="247">
        <f>IF(N204="zákl. přenesená",J204,0)</f>
        <v>0</v>
      </c>
      <c r="BH204" s="247">
        <f>IF(N204="sníž. přenesená",J204,0)</f>
        <v>0</v>
      </c>
      <c r="BI204" s="247">
        <f>IF(N204="nulová",J204,0)</f>
        <v>0</v>
      </c>
      <c r="BJ204" s="24" t="s">
        <v>81</v>
      </c>
      <c r="BK204" s="247">
        <f>ROUND(I204*H204,2)</f>
        <v>0</v>
      </c>
      <c r="BL204" s="24" t="s">
        <v>230</v>
      </c>
      <c r="BM204" s="24" t="s">
        <v>338</v>
      </c>
    </row>
    <row r="205" s="12" customFormat="1">
      <c r="B205" s="248"/>
      <c r="C205" s="249"/>
      <c r="D205" s="250" t="s">
        <v>235</v>
      </c>
      <c r="E205" s="251" t="s">
        <v>21</v>
      </c>
      <c r="F205" s="252" t="s">
        <v>1567</v>
      </c>
      <c r="G205" s="249"/>
      <c r="H205" s="253">
        <v>3</v>
      </c>
      <c r="I205" s="254"/>
      <c r="J205" s="249"/>
      <c r="K205" s="249"/>
      <c r="L205" s="255"/>
      <c r="M205" s="256"/>
      <c r="N205" s="257"/>
      <c r="O205" s="257"/>
      <c r="P205" s="257"/>
      <c r="Q205" s="257"/>
      <c r="R205" s="257"/>
      <c r="S205" s="257"/>
      <c r="T205" s="258"/>
      <c r="AT205" s="259" t="s">
        <v>235</v>
      </c>
      <c r="AU205" s="259" t="s">
        <v>83</v>
      </c>
      <c r="AV205" s="12" t="s">
        <v>83</v>
      </c>
      <c r="AW205" s="12" t="s">
        <v>37</v>
      </c>
      <c r="AX205" s="12" t="s">
        <v>74</v>
      </c>
      <c r="AY205" s="259" t="s">
        <v>200</v>
      </c>
    </row>
    <row r="206" s="13" customFormat="1">
      <c r="B206" s="260"/>
      <c r="C206" s="261"/>
      <c r="D206" s="250" t="s">
        <v>235</v>
      </c>
      <c r="E206" s="262" t="s">
        <v>21</v>
      </c>
      <c r="F206" s="263" t="s">
        <v>255</v>
      </c>
      <c r="G206" s="261"/>
      <c r="H206" s="264">
        <v>3</v>
      </c>
      <c r="I206" s="265"/>
      <c r="J206" s="261"/>
      <c r="K206" s="261"/>
      <c r="L206" s="266"/>
      <c r="M206" s="267"/>
      <c r="N206" s="268"/>
      <c r="O206" s="268"/>
      <c r="P206" s="268"/>
      <c r="Q206" s="268"/>
      <c r="R206" s="268"/>
      <c r="S206" s="268"/>
      <c r="T206" s="269"/>
      <c r="AT206" s="270" t="s">
        <v>235</v>
      </c>
      <c r="AU206" s="270" t="s">
        <v>83</v>
      </c>
      <c r="AV206" s="13" t="s">
        <v>207</v>
      </c>
      <c r="AW206" s="13" t="s">
        <v>37</v>
      </c>
      <c r="AX206" s="13" t="s">
        <v>81</v>
      </c>
      <c r="AY206" s="270" t="s">
        <v>200</v>
      </c>
    </row>
    <row r="207" s="1" customFormat="1" ht="16.5" customHeight="1">
      <c r="B207" s="46"/>
      <c r="C207" s="236" t="s">
        <v>340</v>
      </c>
      <c r="D207" s="236" t="s">
        <v>202</v>
      </c>
      <c r="E207" s="237" t="s">
        <v>1568</v>
      </c>
      <c r="F207" s="238" t="s">
        <v>1569</v>
      </c>
      <c r="G207" s="239" t="s">
        <v>322</v>
      </c>
      <c r="H207" s="240">
        <v>1</v>
      </c>
      <c r="I207" s="241"/>
      <c r="J207" s="242">
        <f>ROUND(I207*H207,2)</f>
        <v>0</v>
      </c>
      <c r="K207" s="238" t="s">
        <v>1462</v>
      </c>
      <c r="L207" s="72"/>
      <c r="M207" s="243" t="s">
        <v>21</v>
      </c>
      <c r="N207" s="244" t="s">
        <v>45</v>
      </c>
      <c r="O207" s="47"/>
      <c r="P207" s="245">
        <f>O207*H207</f>
        <v>0</v>
      </c>
      <c r="Q207" s="245">
        <v>0</v>
      </c>
      <c r="R207" s="245">
        <f>Q207*H207</f>
        <v>0</v>
      </c>
      <c r="S207" s="245">
        <v>0</v>
      </c>
      <c r="T207" s="246">
        <f>S207*H207</f>
        <v>0</v>
      </c>
      <c r="AR207" s="24" t="s">
        <v>230</v>
      </c>
      <c r="AT207" s="24" t="s">
        <v>202</v>
      </c>
      <c r="AU207" s="24" t="s">
        <v>83</v>
      </c>
      <c r="AY207" s="24" t="s">
        <v>200</v>
      </c>
      <c r="BE207" s="247">
        <f>IF(N207="základní",J207,0)</f>
        <v>0</v>
      </c>
      <c r="BF207" s="247">
        <f>IF(N207="snížená",J207,0)</f>
        <v>0</v>
      </c>
      <c r="BG207" s="247">
        <f>IF(N207="zákl. přenesená",J207,0)</f>
        <v>0</v>
      </c>
      <c r="BH207" s="247">
        <f>IF(N207="sníž. přenesená",J207,0)</f>
        <v>0</v>
      </c>
      <c r="BI207" s="247">
        <f>IF(N207="nulová",J207,0)</f>
        <v>0</v>
      </c>
      <c r="BJ207" s="24" t="s">
        <v>81</v>
      </c>
      <c r="BK207" s="247">
        <f>ROUND(I207*H207,2)</f>
        <v>0</v>
      </c>
      <c r="BL207" s="24" t="s">
        <v>230</v>
      </c>
      <c r="BM207" s="24" t="s">
        <v>339</v>
      </c>
    </row>
    <row r="208" s="12" customFormat="1">
      <c r="B208" s="248"/>
      <c r="C208" s="249"/>
      <c r="D208" s="250" t="s">
        <v>235</v>
      </c>
      <c r="E208" s="251" t="s">
        <v>21</v>
      </c>
      <c r="F208" s="252" t="s">
        <v>1570</v>
      </c>
      <c r="G208" s="249"/>
      <c r="H208" s="253">
        <v>1</v>
      </c>
      <c r="I208" s="254"/>
      <c r="J208" s="249"/>
      <c r="K208" s="249"/>
      <c r="L208" s="255"/>
      <c r="M208" s="256"/>
      <c r="N208" s="257"/>
      <c r="O208" s="257"/>
      <c r="P208" s="257"/>
      <c r="Q208" s="257"/>
      <c r="R208" s="257"/>
      <c r="S208" s="257"/>
      <c r="T208" s="258"/>
      <c r="AT208" s="259" t="s">
        <v>235</v>
      </c>
      <c r="AU208" s="259" t="s">
        <v>83</v>
      </c>
      <c r="AV208" s="12" t="s">
        <v>83</v>
      </c>
      <c r="AW208" s="12" t="s">
        <v>37</v>
      </c>
      <c r="AX208" s="12" t="s">
        <v>74</v>
      </c>
      <c r="AY208" s="259" t="s">
        <v>200</v>
      </c>
    </row>
    <row r="209" s="13" customFormat="1">
      <c r="B209" s="260"/>
      <c r="C209" s="261"/>
      <c r="D209" s="250" t="s">
        <v>235</v>
      </c>
      <c r="E209" s="262" t="s">
        <v>21</v>
      </c>
      <c r="F209" s="263" t="s">
        <v>255</v>
      </c>
      <c r="G209" s="261"/>
      <c r="H209" s="264">
        <v>1</v>
      </c>
      <c r="I209" s="265"/>
      <c r="J209" s="261"/>
      <c r="K209" s="261"/>
      <c r="L209" s="266"/>
      <c r="M209" s="267"/>
      <c r="N209" s="268"/>
      <c r="O209" s="268"/>
      <c r="P209" s="268"/>
      <c r="Q209" s="268"/>
      <c r="R209" s="268"/>
      <c r="S209" s="268"/>
      <c r="T209" s="269"/>
      <c r="AT209" s="270" t="s">
        <v>235</v>
      </c>
      <c r="AU209" s="270" t="s">
        <v>83</v>
      </c>
      <c r="AV209" s="13" t="s">
        <v>207</v>
      </c>
      <c r="AW209" s="13" t="s">
        <v>37</v>
      </c>
      <c r="AX209" s="13" t="s">
        <v>81</v>
      </c>
      <c r="AY209" s="270" t="s">
        <v>200</v>
      </c>
    </row>
    <row r="210" s="1" customFormat="1" ht="16.5" customHeight="1">
      <c r="B210" s="46"/>
      <c r="C210" s="236" t="s">
        <v>285</v>
      </c>
      <c r="D210" s="236" t="s">
        <v>202</v>
      </c>
      <c r="E210" s="237" t="s">
        <v>1571</v>
      </c>
      <c r="F210" s="238" t="s">
        <v>1572</v>
      </c>
      <c r="G210" s="239" t="s">
        <v>322</v>
      </c>
      <c r="H210" s="240">
        <v>1</v>
      </c>
      <c r="I210" s="241"/>
      <c r="J210" s="242">
        <f>ROUND(I210*H210,2)</f>
        <v>0</v>
      </c>
      <c r="K210" s="238" t="s">
        <v>1462</v>
      </c>
      <c r="L210" s="72"/>
      <c r="M210" s="243" t="s">
        <v>21</v>
      </c>
      <c r="N210" s="244" t="s">
        <v>45</v>
      </c>
      <c r="O210" s="47"/>
      <c r="P210" s="245">
        <f>O210*H210</f>
        <v>0</v>
      </c>
      <c r="Q210" s="245">
        <v>0</v>
      </c>
      <c r="R210" s="245">
        <f>Q210*H210</f>
        <v>0</v>
      </c>
      <c r="S210" s="245">
        <v>0</v>
      </c>
      <c r="T210" s="246">
        <f>S210*H210</f>
        <v>0</v>
      </c>
      <c r="AR210" s="24" t="s">
        <v>230</v>
      </c>
      <c r="AT210" s="24" t="s">
        <v>202</v>
      </c>
      <c r="AU210" s="24" t="s">
        <v>83</v>
      </c>
      <c r="AY210" s="24" t="s">
        <v>200</v>
      </c>
      <c r="BE210" s="247">
        <f>IF(N210="základní",J210,0)</f>
        <v>0</v>
      </c>
      <c r="BF210" s="247">
        <f>IF(N210="snížená",J210,0)</f>
        <v>0</v>
      </c>
      <c r="BG210" s="247">
        <f>IF(N210="zákl. přenesená",J210,0)</f>
        <v>0</v>
      </c>
      <c r="BH210" s="247">
        <f>IF(N210="sníž. přenesená",J210,0)</f>
        <v>0</v>
      </c>
      <c r="BI210" s="247">
        <f>IF(N210="nulová",J210,0)</f>
        <v>0</v>
      </c>
      <c r="BJ210" s="24" t="s">
        <v>81</v>
      </c>
      <c r="BK210" s="247">
        <f>ROUND(I210*H210,2)</f>
        <v>0</v>
      </c>
      <c r="BL210" s="24" t="s">
        <v>230</v>
      </c>
      <c r="BM210" s="24" t="s">
        <v>341</v>
      </c>
    </row>
    <row r="211" s="12" customFormat="1">
      <c r="B211" s="248"/>
      <c r="C211" s="249"/>
      <c r="D211" s="250" t="s">
        <v>235</v>
      </c>
      <c r="E211" s="251" t="s">
        <v>21</v>
      </c>
      <c r="F211" s="252" t="s">
        <v>1520</v>
      </c>
      <c r="G211" s="249"/>
      <c r="H211" s="253">
        <v>1</v>
      </c>
      <c r="I211" s="254"/>
      <c r="J211" s="249"/>
      <c r="K211" s="249"/>
      <c r="L211" s="255"/>
      <c r="M211" s="256"/>
      <c r="N211" s="257"/>
      <c r="O211" s="257"/>
      <c r="P211" s="257"/>
      <c r="Q211" s="257"/>
      <c r="R211" s="257"/>
      <c r="S211" s="257"/>
      <c r="T211" s="258"/>
      <c r="AT211" s="259" t="s">
        <v>235</v>
      </c>
      <c r="AU211" s="259" t="s">
        <v>83</v>
      </c>
      <c r="AV211" s="12" t="s">
        <v>83</v>
      </c>
      <c r="AW211" s="12" t="s">
        <v>37</v>
      </c>
      <c r="AX211" s="12" t="s">
        <v>74</v>
      </c>
      <c r="AY211" s="259" t="s">
        <v>200</v>
      </c>
    </row>
    <row r="212" s="13" customFormat="1">
      <c r="B212" s="260"/>
      <c r="C212" s="261"/>
      <c r="D212" s="250" t="s">
        <v>235</v>
      </c>
      <c r="E212" s="262" t="s">
        <v>21</v>
      </c>
      <c r="F212" s="263" t="s">
        <v>255</v>
      </c>
      <c r="G212" s="261"/>
      <c r="H212" s="264">
        <v>1</v>
      </c>
      <c r="I212" s="265"/>
      <c r="J212" s="261"/>
      <c r="K212" s="261"/>
      <c r="L212" s="266"/>
      <c r="M212" s="267"/>
      <c r="N212" s="268"/>
      <c r="O212" s="268"/>
      <c r="P212" s="268"/>
      <c r="Q212" s="268"/>
      <c r="R212" s="268"/>
      <c r="S212" s="268"/>
      <c r="T212" s="269"/>
      <c r="AT212" s="270" t="s">
        <v>235</v>
      </c>
      <c r="AU212" s="270" t="s">
        <v>83</v>
      </c>
      <c r="AV212" s="13" t="s">
        <v>207</v>
      </c>
      <c r="AW212" s="13" t="s">
        <v>37</v>
      </c>
      <c r="AX212" s="13" t="s">
        <v>81</v>
      </c>
      <c r="AY212" s="270" t="s">
        <v>200</v>
      </c>
    </row>
    <row r="213" s="1" customFormat="1" ht="25.5" customHeight="1">
      <c r="B213" s="46"/>
      <c r="C213" s="236" t="s">
        <v>348</v>
      </c>
      <c r="D213" s="236" t="s">
        <v>202</v>
      </c>
      <c r="E213" s="237" t="s">
        <v>1573</v>
      </c>
      <c r="F213" s="238" t="s">
        <v>1574</v>
      </c>
      <c r="G213" s="239" t="s">
        <v>322</v>
      </c>
      <c r="H213" s="240">
        <v>1</v>
      </c>
      <c r="I213" s="241"/>
      <c r="J213" s="242">
        <f>ROUND(I213*H213,2)</f>
        <v>0</v>
      </c>
      <c r="K213" s="238" t="s">
        <v>1462</v>
      </c>
      <c r="L213" s="72"/>
      <c r="M213" s="243" t="s">
        <v>21</v>
      </c>
      <c r="N213" s="244" t="s">
        <v>45</v>
      </c>
      <c r="O213" s="47"/>
      <c r="P213" s="245">
        <f>O213*H213</f>
        <v>0</v>
      </c>
      <c r="Q213" s="245">
        <v>0</v>
      </c>
      <c r="R213" s="245">
        <f>Q213*H213</f>
        <v>0</v>
      </c>
      <c r="S213" s="245">
        <v>0</v>
      </c>
      <c r="T213" s="246">
        <f>S213*H213</f>
        <v>0</v>
      </c>
      <c r="AR213" s="24" t="s">
        <v>230</v>
      </c>
      <c r="AT213" s="24" t="s">
        <v>202</v>
      </c>
      <c r="AU213" s="24" t="s">
        <v>83</v>
      </c>
      <c r="AY213" s="24" t="s">
        <v>200</v>
      </c>
      <c r="BE213" s="247">
        <f>IF(N213="základní",J213,0)</f>
        <v>0</v>
      </c>
      <c r="BF213" s="247">
        <f>IF(N213="snížená",J213,0)</f>
        <v>0</v>
      </c>
      <c r="BG213" s="247">
        <f>IF(N213="zákl. přenesená",J213,0)</f>
        <v>0</v>
      </c>
      <c r="BH213" s="247">
        <f>IF(N213="sníž. přenesená",J213,0)</f>
        <v>0</v>
      </c>
      <c r="BI213" s="247">
        <f>IF(N213="nulová",J213,0)</f>
        <v>0</v>
      </c>
      <c r="BJ213" s="24" t="s">
        <v>81</v>
      </c>
      <c r="BK213" s="247">
        <f>ROUND(I213*H213,2)</f>
        <v>0</v>
      </c>
      <c r="BL213" s="24" t="s">
        <v>230</v>
      </c>
      <c r="BM213" s="24" t="s">
        <v>346</v>
      </c>
    </row>
    <row r="214" s="12" customFormat="1">
      <c r="B214" s="248"/>
      <c r="C214" s="249"/>
      <c r="D214" s="250" t="s">
        <v>235</v>
      </c>
      <c r="E214" s="251" t="s">
        <v>21</v>
      </c>
      <c r="F214" s="252" t="s">
        <v>1520</v>
      </c>
      <c r="G214" s="249"/>
      <c r="H214" s="253">
        <v>1</v>
      </c>
      <c r="I214" s="254"/>
      <c r="J214" s="249"/>
      <c r="K214" s="249"/>
      <c r="L214" s="255"/>
      <c r="M214" s="256"/>
      <c r="N214" s="257"/>
      <c r="O214" s="257"/>
      <c r="P214" s="257"/>
      <c r="Q214" s="257"/>
      <c r="R214" s="257"/>
      <c r="S214" s="257"/>
      <c r="T214" s="258"/>
      <c r="AT214" s="259" t="s">
        <v>235</v>
      </c>
      <c r="AU214" s="259" t="s">
        <v>83</v>
      </c>
      <c r="AV214" s="12" t="s">
        <v>83</v>
      </c>
      <c r="AW214" s="12" t="s">
        <v>37</v>
      </c>
      <c r="AX214" s="12" t="s">
        <v>74</v>
      </c>
      <c r="AY214" s="259" t="s">
        <v>200</v>
      </c>
    </row>
    <row r="215" s="13" customFormat="1">
      <c r="B215" s="260"/>
      <c r="C215" s="261"/>
      <c r="D215" s="250" t="s">
        <v>235</v>
      </c>
      <c r="E215" s="262" t="s">
        <v>21</v>
      </c>
      <c r="F215" s="263" t="s">
        <v>255</v>
      </c>
      <c r="G215" s="261"/>
      <c r="H215" s="264">
        <v>1</v>
      </c>
      <c r="I215" s="265"/>
      <c r="J215" s="261"/>
      <c r="K215" s="261"/>
      <c r="L215" s="266"/>
      <c r="M215" s="267"/>
      <c r="N215" s="268"/>
      <c r="O215" s="268"/>
      <c r="P215" s="268"/>
      <c r="Q215" s="268"/>
      <c r="R215" s="268"/>
      <c r="S215" s="268"/>
      <c r="T215" s="269"/>
      <c r="AT215" s="270" t="s">
        <v>235</v>
      </c>
      <c r="AU215" s="270" t="s">
        <v>83</v>
      </c>
      <c r="AV215" s="13" t="s">
        <v>207</v>
      </c>
      <c r="AW215" s="13" t="s">
        <v>37</v>
      </c>
      <c r="AX215" s="13" t="s">
        <v>81</v>
      </c>
      <c r="AY215" s="270" t="s">
        <v>200</v>
      </c>
    </row>
    <row r="216" s="1" customFormat="1" ht="16.5" customHeight="1">
      <c r="B216" s="46"/>
      <c r="C216" s="236" t="s">
        <v>289</v>
      </c>
      <c r="D216" s="236" t="s">
        <v>202</v>
      </c>
      <c r="E216" s="237" t="s">
        <v>1575</v>
      </c>
      <c r="F216" s="238" t="s">
        <v>1576</v>
      </c>
      <c r="G216" s="239" t="s">
        <v>322</v>
      </c>
      <c r="H216" s="240">
        <v>2</v>
      </c>
      <c r="I216" s="241"/>
      <c r="J216" s="242">
        <f>ROUND(I216*H216,2)</f>
        <v>0</v>
      </c>
      <c r="K216" s="238" t="s">
        <v>1462</v>
      </c>
      <c r="L216" s="72"/>
      <c r="M216" s="243" t="s">
        <v>21</v>
      </c>
      <c r="N216" s="244" t="s">
        <v>45</v>
      </c>
      <c r="O216" s="47"/>
      <c r="P216" s="245">
        <f>O216*H216</f>
        <v>0</v>
      </c>
      <c r="Q216" s="245">
        <v>0</v>
      </c>
      <c r="R216" s="245">
        <f>Q216*H216</f>
        <v>0</v>
      </c>
      <c r="S216" s="245">
        <v>0</v>
      </c>
      <c r="T216" s="246">
        <f>S216*H216</f>
        <v>0</v>
      </c>
      <c r="AR216" s="24" t="s">
        <v>230</v>
      </c>
      <c r="AT216" s="24" t="s">
        <v>202</v>
      </c>
      <c r="AU216" s="24" t="s">
        <v>83</v>
      </c>
      <c r="AY216" s="24" t="s">
        <v>200</v>
      </c>
      <c r="BE216" s="247">
        <f>IF(N216="základní",J216,0)</f>
        <v>0</v>
      </c>
      <c r="BF216" s="247">
        <f>IF(N216="snížená",J216,0)</f>
        <v>0</v>
      </c>
      <c r="BG216" s="247">
        <f>IF(N216="zákl. přenesená",J216,0)</f>
        <v>0</v>
      </c>
      <c r="BH216" s="247">
        <f>IF(N216="sníž. přenesená",J216,0)</f>
        <v>0</v>
      </c>
      <c r="BI216" s="247">
        <f>IF(N216="nulová",J216,0)</f>
        <v>0</v>
      </c>
      <c r="BJ216" s="24" t="s">
        <v>81</v>
      </c>
      <c r="BK216" s="247">
        <f>ROUND(I216*H216,2)</f>
        <v>0</v>
      </c>
      <c r="BL216" s="24" t="s">
        <v>230</v>
      </c>
      <c r="BM216" s="24" t="s">
        <v>351</v>
      </c>
    </row>
    <row r="217" s="12" customFormat="1">
      <c r="B217" s="248"/>
      <c r="C217" s="249"/>
      <c r="D217" s="250" t="s">
        <v>235</v>
      </c>
      <c r="E217" s="251" t="s">
        <v>21</v>
      </c>
      <c r="F217" s="252" t="s">
        <v>1577</v>
      </c>
      <c r="G217" s="249"/>
      <c r="H217" s="253">
        <v>2</v>
      </c>
      <c r="I217" s="254"/>
      <c r="J217" s="249"/>
      <c r="K217" s="249"/>
      <c r="L217" s="255"/>
      <c r="M217" s="256"/>
      <c r="N217" s="257"/>
      <c r="O217" s="257"/>
      <c r="P217" s="257"/>
      <c r="Q217" s="257"/>
      <c r="R217" s="257"/>
      <c r="S217" s="257"/>
      <c r="T217" s="258"/>
      <c r="AT217" s="259" t="s">
        <v>235</v>
      </c>
      <c r="AU217" s="259" t="s">
        <v>83</v>
      </c>
      <c r="AV217" s="12" t="s">
        <v>83</v>
      </c>
      <c r="AW217" s="12" t="s">
        <v>37</v>
      </c>
      <c r="AX217" s="12" t="s">
        <v>74</v>
      </c>
      <c r="AY217" s="259" t="s">
        <v>200</v>
      </c>
    </row>
    <row r="218" s="13" customFormat="1">
      <c r="B218" s="260"/>
      <c r="C218" s="261"/>
      <c r="D218" s="250" t="s">
        <v>235</v>
      </c>
      <c r="E218" s="262" t="s">
        <v>21</v>
      </c>
      <c r="F218" s="263" t="s">
        <v>255</v>
      </c>
      <c r="G218" s="261"/>
      <c r="H218" s="264">
        <v>2</v>
      </c>
      <c r="I218" s="265"/>
      <c r="J218" s="261"/>
      <c r="K218" s="261"/>
      <c r="L218" s="266"/>
      <c r="M218" s="267"/>
      <c r="N218" s="268"/>
      <c r="O218" s="268"/>
      <c r="P218" s="268"/>
      <c r="Q218" s="268"/>
      <c r="R218" s="268"/>
      <c r="S218" s="268"/>
      <c r="T218" s="269"/>
      <c r="AT218" s="270" t="s">
        <v>235</v>
      </c>
      <c r="AU218" s="270" t="s">
        <v>83</v>
      </c>
      <c r="AV218" s="13" t="s">
        <v>207</v>
      </c>
      <c r="AW218" s="13" t="s">
        <v>37</v>
      </c>
      <c r="AX218" s="13" t="s">
        <v>81</v>
      </c>
      <c r="AY218" s="270" t="s">
        <v>200</v>
      </c>
    </row>
    <row r="219" s="1" customFormat="1" ht="25.5" customHeight="1">
      <c r="B219" s="46"/>
      <c r="C219" s="236" t="s">
        <v>354</v>
      </c>
      <c r="D219" s="236" t="s">
        <v>202</v>
      </c>
      <c r="E219" s="237" t="s">
        <v>1578</v>
      </c>
      <c r="F219" s="238" t="s">
        <v>1579</v>
      </c>
      <c r="G219" s="239" t="s">
        <v>322</v>
      </c>
      <c r="H219" s="240">
        <v>1</v>
      </c>
      <c r="I219" s="241"/>
      <c r="J219" s="242">
        <f>ROUND(I219*H219,2)</f>
        <v>0</v>
      </c>
      <c r="K219" s="238" t="s">
        <v>1462</v>
      </c>
      <c r="L219" s="72"/>
      <c r="M219" s="243" t="s">
        <v>21</v>
      </c>
      <c r="N219" s="244" t="s">
        <v>45</v>
      </c>
      <c r="O219" s="47"/>
      <c r="P219" s="245">
        <f>O219*H219</f>
        <v>0</v>
      </c>
      <c r="Q219" s="245">
        <v>0</v>
      </c>
      <c r="R219" s="245">
        <f>Q219*H219</f>
        <v>0</v>
      </c>
      <c r="S219" s="245">
        <v>0</v>
      </c>
      <c r="T219" s="246">
        <f>S219*H219</f>
        <v>0</v>
      </c>
      <c r="AR219" s="24" t="s">
        <v>230</v>
      </c>
      <c r="AT219" s="24" t="s">
        <v>202</v>
      </c>
      <c r="AU219" s="24" t="s">
        <v>83</v>
      </c>
      <c r="AY219" s="24" t="s">
        <v>200</v>
      </c>
      <c r="BE219" s="247">
        <f>IF(N219="základní",J219,0)</f>
        <v>0</v>
      </c>
      <c r="BF219" s="247">
        <f>IF(N219="snížená",J219,0)</f>
        <v>0</v>
      </c>
      <c r="BG219" s="247">
        <f>IF(N219="zákl. přenesená",J219,0)</f>
        <v>0</v>
      </c>
      <c r="BH219" s="247">
        <f>IF(N219="sníž. přenesená",J219,0)</f>
        <v>0</v>
      </c>
      <c r="BI219" s="247">
        <f>IF(N219="nulová",J219,0)</f>
        <v>0</v>
      </c>
      <c r="BJ219" s="24" t="s">
        <v>81</v>
      </c>
      <c r="BK219" s="247">
        <f>ROUND(I219*H219,2)</f>
        <v>0</v>
      </c>
      <c r="BL219" s="24" t="s">
        <v>230</v>
      </c>
      <c r="BM219" s="24" t="s">
        <v>353</v>
      </c>
    </row>
    <row r="220" s="12" customFormat="1">
      <c r="B220" s="248"/>
      <c r="C220" s="249"/>
      <c r="D220" s="250" t="s">
        <v>235</v>
      </c>
      <c r="E220" s="251" t="s">
        <v>21</v>
      </c>
      <c r="F220" s="252" t="s">
        <v>1580</v>
      </c>
      <c r="G220" s="249"/>
      <c r="H220" s="253">
        <v>1</v>
      </c>
      <c r="I220" s="254"/>
      <c r="J220" s="249"/>
      <c r="K220" s="249"/>
      <c r="L220" s="255"/>
      <c r="M220" s="256"/>
      <c r="N220" s="257"/>
      <c r="O220" s="257"/>
      <c r="P220" s="257"/>
      <c r="Q220" s="257"/>
      <c r="R220" s="257"/>
      <c r="S220" s="257"/>
      <c r="T220" s="258"/>
      <c r="AT220" s="259" t="s">
        <v>235</v>
      </c>
      <c r="AU220" s="259" t="s">
        <v>83</v>
      </c>
      <c r="AV220" s="12" t="s">
        <v>83</v>
      </c>
      <c r="AW220" s="12" t="s">
        <v>37</v>
      </c>
      <c r="AX220" s="12" t="s">
        <v>74</v>
      </c>
      <c r="AY220" s="259" t="s">
        <v>200</v>
      </c>
    </row>
    <row r="221" s="13" customFormat="1">
      <c r="B221" s="260"/>
      <c r="C221" s="261"/>
      <c r="D221" s="250" t="s">
        <v>235</v>
      </c>
      <c r="E221" s="262" t="s">
        <v>21</v>
      </c>
      <c r="F221" s="263" t="s">
        <v>255</v>
      </c>
      <c r="G221" s="261"/>
      <c r="H221" s="264">
        <v>1</v>
      </c>
      <c r="I221" s="265"/>
      <c r="J221" s="261"/>
      <c r="K221" s="261"/>
      <c r="L221" s="266"/>
      <c r="M221" s="267"/>
      <c r="N221" s="268"/>
      <c r="O221" s="268"/>
      <c r="P221" s="268"/>
      <c r="Q221" s="268"/>
      <c r="R221" s="268"/>
      <c r="S221" s="268"/>
      <c r="T221" s="269"/>
      <c r="AT221" s="270" t="s">
        <v>235</v>
      </c>
      <c r="AU221" s="270" t="s">
        <v>83</v>
      </c>
      <c r="AV221" s="13" t="s">
        <v>207</v>
      </c>
      <c r="AW221" s="13" t="s">
        <v>37</v>
      </c>
      <c r="AX221" s="13" t="s">
        <v>81</v>
      </c>
      <c r="AY221" s="270" t="s">
        <v>200</v>
      </c>
    </row>
    <row r="222" s="1" customFormat="1" ht="16.5" customHeight="1">
      <c r="B222" s="46"/>
      <c r="C222" s="236" t="s">
        <v>292</v>
      </c>
      <c r="D222" s="236" t="s">
        <v>202</v>
      </c>
      <c r="E222" s="237" t="s">
        <v>1581</v>
      </c>
      <c r="F222" s="238" t="s">
        <v>1582</v>
      </c>
      <c r="G222" s="239" t="s">
        <v>249</v>
      </c>
      <c r="H222" s="240">
        <v>16</v>
      </c>
      <c r="I222" s="241"/>
      <c r="J222" s="242">
        <f>ROUND(I222*H222,2)</f>
        <v>0</v>
      </c>
      <c r="K222" s="238" t="s">
        <v>1462</v>
      </c>
      <c r="L222" s="72"/>
      <c r="M222" s="243" t="s">
        <v>21</v>
      </c>
      <c r="N222" s="244" t="s">
        <v>45</v>
      </c>
      <c r="O222" s="47"/>
      <c r="P222" s="245">
        <f>O222*H222</f>
        <v>0</v>
      </c>
      <c r="Q222" s="245">
        <v>0</v>
      </c>
      <c r="R222" s="245">
        <f>Q222*H222</f>
        <v>0</v>
      </c>
      <c r="S222" s="245">
        <v>0</v>
      </c>
      <c r="T222" s="246">
        <f>S222*H222</f>
        <v>0</v>
      </c>
      <c r="AR222" s="24" t="s">
        <v>230</v>
      </c>
      <c r="AT222" s="24" t="s">
        <v>202</v>
      </c>
      <c r="AU222" s="24" t="s">
        <v>83</v>
      </c>
      <c r="AY222" s="24" t="s">
        <v>200</v>
      </c>
      <c r="BE222" s="247">
        <f>IF(N222="základní",J222,0)</f>
        <v>0</v>
      </c>
      <c r="BF222" s="247">
        <f>IF(N222="snížená",J222,0)</f>
        <v>0</v>
      </c>
      <c r="BG222" s="247">
        <f>IF(N222="zákl. přenesená",J222,0)</f>
        <v>0</v>
      </c>
      <c r="BH222" s="247">
        <f>IF(N222="sníž. přenesená",J222,0)</f>
        <v>0</v>
      </c>
      <c r="BI222" s="247">
        <f>IF(N222="nulová",J222,0)</f>
        <v>0</v>
      </c>
      <c r="BJ222" s="24" t="s">
        <v>81</v>
      </c>
      <c r="BK222" s="247">
        <f>ROUND(I222*H222,2)</f>
        <v>0</v>
      </c>
      <c r="BL222" s="24" t="s">
        <v>230</v>
      </c>
      <c r="BM222" s="24" t="s">
        <v>355</v>
      </c>
    </row>
    <row r="223" s="12" customFormat="1">
      <c r="B223" s="248"/>
      <c r="C223" s="249"/>
      <c r="D223" s="250" t="s">
        <v>235</v>
      </c>
      <c r="E223" s="251" t="s">
        <v>21</v>
      </c>
      <c r="F223" s="252" t="s">
        <v>1583</v>
      </c>
      <c r="G223" s="249"/>
      <c r="H223" s="253">
        <v>16</v>
      </c>
      <c r="I223" s="254"/>
      <c r="J223" s="249"/>
      <c r="K223" s="249"/>
      <c r="L223" s="255"/>
      <c r="M223" s="256"/>
      <c r="N223" s="257"/>
      <c r="O223" s="257"/>
      <c r="P223" s="257"/>
      <c r="Q223" s="257"/>
      <c r="R223" s="257"/>
      <c r="S223" s="257"/>
      <c r="T223" s="258"/>
      <c r="AT223" s="259" t="s">
        <v>235</v>
      </c>
      <c r="AU223" s="259" t="s">
        <v>83</v>
      </c>
      <c r="AV223" s="12" t="s">
        <v>83</v>
      </c>
      <c r="AW223" s="12" t="s">
        <v>37</v>
      </c>
      <c r="AX223" s="12" t="s">
        <v>74</v>
      </c>
      <c r="AY223" s="259" t="s">
        <v>200</v>
      </c>
    </row>
    <row r="224" s="13" customFormat="1">
      <c r="B224" s="260"/>
      <c r="C224" s="261"/>
      <c r="D224" s="250" t="s">
        <v>235</v>
      </c>
      <c r="E224" s="262" t="s">
        <v>21</v>
      </c>
      <c r="F224" s="263" t="s">
        <v>255</v>
      </c>
      <c r="G224" s="261"/>
      <c r="H224" s="264">
        <v>16</v>
      </c>
      <c r="I224" s="265"/>
      <c r="J224" s="261"/>
      <c r="K224" s="261"/>
      <c r="L224" s="266"/>
      <c r="M224" s="267"/>
      <c r="N224" s="268"/>
      <c r="O224" s="268"/>
      <c r="P224" s="268"/>
      <c r="Q224" s="268"/>
      <c r="R224" s="268"/>
      <c r="S224" s="268"/>
      <c r="T224" s="269"/>
      <c r="AT224" s="270" t="s">
        <v>235</v>
      </c>
      <c r="AU224" s="270" t="s">
        <v>83</v>
      </c>
      <c r="AV224" s="13" t="s">
        <v>207</v>
      </c>
      <c r="AW224" s="13" t="s">
        <v>37</v>
      </c>
      <c r="AX224" s="13" t="s">
        <v>81</v>
      </c>
      <c r="AY224" s="270" t="s">
        <v>200</v>
      </c>
    </row>
    <row r="225" s="1" customFormat="1" ht="16.5" customHeight="1">
      <c r="B225" s="46"/>
      <c r="C225" s="236" t="s">
        <v>245</v>
      </c>
      <c r="D225" s="236" t="s">
        <v>202</v>
      </c>
      <c r="E225" s="237" t="s">
        <v>1584</v>
      </c>
      <c r="F225" s="238" t="s">
        <v>1585</v>
      </c>
      <c r="G225" s="239" t="s">
        <v>249</v>
      </c>
      <c r="H225" s="240">
        <v>16</v>
      </c>
      <c r="I225" s="241"/>
      <c r="J225" s="242">
        <f>ROUND(I225*H225,2)</f>
        <v>0</v>
      </c>
      <c r="K225" s="238" t="s">
        <v>1462</v>
      </c>
      <c r="L225" s="72"/>
      <c r="M225" s="243" t="s">
        <v>21</v>
      </c>
      <c r="N225" s="244" t="s">
        <v>45</v>
      </c>
      <c r="O225" s="47"/>
      <c r="P225" s="245">
        <f>O225*H225</f>
        <v>0</v>
      </c>
      <c r="Q225" s="245">
        <v>0</v>
      </c>
      <c r="R225" s="245">
        <f>Q225*H225</f>
        <v>0</v>
      </c>
      <c r="S225" s="245">
        <v>0</v>
      </c>
      <c r="T225" s="246">
        <f>S225*H225</f>
        <v>0</v>
      </c>
      <c r="AR225" s="24" t="s">
        <v>230</v>
      </c>
      <c r="AT225" s="24" t="s">
        <v>202</v>
      </c>
      <c r="AU225" s="24" t="s">
        <v>83</v>
      </c>
      <c r="AY225" s="24" t="s">
        <v>200</v>
      </c>
      <c r="BE225" s="247">
        <f>IF(N225="základní",J225,0)</f>
        <v>0</v>
      </c>
      <c r="BF225" s="247">
        <f>IF(N225="snížená",J225,0)</f>
        <v>0</v>
      </c>
      <c r="BG225" s="247">
        <f>IF(N225="zákl. přenesená",J225,0)</f>
        <v>0</v>
      </c>
      <c r="BH225" s="247">
        <f>IF(N225="sníž. přenesená",J225,0)</f>
        <v>0</v>
      </c>
      <c r="BI225" s="247">
        <f>IF(N225="nulová",J225,0)</f>
        <v>0</v>
      </c>
      <c r="BJ225" s="24" t="s">
        <v>81</v>
      </c>
      <c r="BK225" s="247">
        <f>ROUND(I225*H225,2)</f>
        <v>0</v>
      </c>
      <c r="BL225" s="24" t="s">
        <v>230</v>
      </c>
      <c r="BM225" s="24" t="s">
        <v>356</v>
      </c>
    </row>
    <row r="226" s="1" customFormat="1" ht="16.5" customHeight="1">
      <c r="B226" s="46"/>
      <c r="C226" s="236" t="s">
        <v>293</v>
      </c>
      <c r="D226" s="236" t="s">
        <v>202</v>
      </c>
      <c r="E226" s="237" t="s">
        <v>1586</v>
      </c>
      <c r="F226" s="238" t="s">
        <v>1587</v>
      </c>
      <c r="G226" s="239" t="s">
        <v>274</v>
      </c>
      <c r="H226" s="240">
        <v>0.027</v>
      </c>
      <c r="I226" s="241"/>
      <c r="J226" s="242">
        <f>ROUND(I226*H226,2)</f>
        <v>0</v>
      </c>
      <c r="K226" s="238" t="s">
        <v>1462</v>
      </c>
      <c r="L226" s="72"/>
      <c r="M226" s="243" t="s">
        <v>21</v>
      </c>
      <c r="N226" s="244" t="s">
        <v>45</v>
      </c>
      <c r="O226" s="47"/>
      <c r="P226" s="245">
        <f>O226*H226</f>
        <v>0</v>
      </c>
      <c r="Q226" s="245">
        <v>0</v>
      </c>
      <c r="R226" s="245">
        <f>Q226*H226</f>
        <v>0</v>
      </c>
      <c r="S226" s="245">
        <v>0</v>
      </c>
      <c r="T226" s="246">
        <f>S226*H226</f>
        <v>0</v>
      </c>
      <c r="AR226" s="24" t="s">
        <v>230</v>
      </c>
      <c r="AT226" s="24" t="s">
        <v>202</v>
      </c>
      <c r="AU226" s="24" t="s">
        <v>83</v>
      </c>
      <c r="AY226" s="24" t="s">
        <v>200</v>
      </c>
      <c r="BE226" s="247">
        <f>IF(N226="základní",J226,0)</f>
        <v>0</v>
      </c>
      <c r="BF226" s="247">
        <f>IF(N226="snížená",J226,0)</f>
        <v>0</v>
      </c>
      <c r="BG226" s="247">
        <f>IF(N226="zákl. přenesená",J226,0)</f>
        <v>0</v>
      </c>
      <c r="BH226" s="247">
        <f>IF(N226="sníž. přenesená",J226,0)</f>
        <v>0</v>
      </c>
      <c r="BI226" s="247">
        <f>IF(N226="nulová",J226,0)</f>
        <v>0</v>
      </c>
      <c r="BJ226" s="24" t="s">
        <v>81</v>
      </c>
      <c r="BK226" s="247">
        <f>ROUND(I226*H226,2)</f>
        <v>0</v>
      </c>
      <c r="BL226" s="24" t="s">
        <v>230</v>
      </c>
      <c r="BM226" s="24" t="s">
        <v>361</v>
      </c>
    </row>
    <row r="227" s="11" customFormat="1" ht="29.88" customHeight="1">
      <c r="B227" s="220"/>
      <c r="C227" s="221"/>
      <c r="D227" s="222" t="s">
        <v>73</v>
      </c>
      <c r="E227" s="234" t="s">
        <v>1588</v>
      </c>
      <c r="F227" s="234" t="s">
        <v>1589</v>
      </c>
      <c r="G227" s="221"/>
      <c r="H227" s="221"/>
      <c r="I227" s="224"/>
      <c r="J227" s="235">
        <f>BK227</f>
        <v>0</v>
      </c>
      <c r="K227" s="221"/>
      <c r="L227" s="226"/>
      <c r="M227" s="227"/>
      <c r="N227" s="228"/>
      <c r="O227" s="228"/>
      <c r="P227" s="229">
        <f>SUM(P228:P246)</f>
        <v>0</v>
      </c>
      <c r="Q227" s="228"/>
      <c r="R227" s="229">
        <f>SUM(R228:R246)</f>
        <v>0</v>
      </c>
      <c r="S227" s="228"/>
      <c r="T227" s="230">
        <f>SUM(T228:T246)</f>
        <v>0</v>
      </c>
      <c r="AR227" s="231" t="s">
        <v>83</v>
      </c>
      <c r="AT227" s="232" t="s">
        <v>73</v>
      </c>
      <c r="AU227" s="232" t="s">
        <v>81</v>
      </c>
      <c r="AY227" s="231" t="s">
        <v>200</v>
      </c>
      <c r="BK227" s="233">
        <f>SUM(BK228:BK246)</f>
        <v>0</v>
      </c>
    </row>
    <row r="228" s="1" customFormat="1" ht="16.5" customHeight="1">
      <c r="B228" s="46"/>
      <c r="C228" s="236" t="s">
        <v>371</v>
      </c>
      <c r="D228" s="236" t="s">
        <v>202</v>
      </c>
      <c r="E228" s="237" t="s">
        <v>1590</v>
      </c>
      <c r="F228" s="238" t="s">
        <v>1591</v>
      </c>
      <c r="G228" s="239" t="s">
        <v>1566</v>
      </c>
      <c r="H228" s="240">
        <v>1</v>
      </c>
      <c r="I228" s="241"/>
      <c r="J228" s="242">
        <f>ROUND(I228*H228,2)</f>
        <v>0</v>
      </c>
      <c r="K228" s="238" t="s">
        <v>1462</v>
      </c>
      <c r="L228" s="72"/>
      <c r="M228" s="243" t="s">
        <v>21</v>
      </c>
      <c r="N228" s="244" t="s">
        <v>45</v>
      </c>
      <c r="O228" s="47"/>
      <c r="P228" s="245">
        <f>O228*H228</f>
        <v>0</v>
      </c>
      <c r="Q228" s="245">
        <v>0</v>
      </c>
      <c r="R228" s="245">
        <f>Q228*H228</f>
        <v>0</v>
      </c>
      <c r="S228" s="245">
        <v>0</v>
      </c>
      <c r="T228" s="246">
        <f>S228*H228</f>
        <v>0</v>
      </c>
      <c r="AR228" s="24" t="s">
        <v>230</v>
      </c>
      <c r="AT228" s="24" t="s">
        <v>202</v>
      </c>
      <c r="AU228" s="24" t="s">
        <v>83</v>
      </c>
      <c r="AY228" s="24" t="s">
        <v>200</v>
      </c>
      <c r="BE228" s="247">
        <f>IF(N228="základní",J228,0)</f>
        <v>0</v>
      </c>
      <c r="BF228" s="247">
        <f>IF(N228="snížená",J228,0)</f>
        <v>0</v>
      </c>
      <c r="BG228" s="247">
        <f>IF(N228="zákl. přenesená",J228,0)</f>
        <v>0</v>
      </c>
      <c r="BH228" s="247">
        <f>IF(N228="sníž. přenesená",J228,0)</f>
        <v>0</v>
      </c>
      <c r="BI228" s="247">
        <f>IF(N228="nulová",J228,0)</f>
        <v>0</v>
      </c>
      <c r="BJ228" s="24" t="s">
        <v>81</v>
      </c>
      <c r="BK228" s="247">
        <f>ROUND(I228*H228,2)</f>
        <v>0</v>
      </c>
      <c r="BL228" s="24" t="s">
        <v>230</v>
      </c>
      <c r="BM228" s="24" t="s">
        <v>364</v>
      </c>
    </row>
    <row r="229" s="1" customFormat="1" ht="16.5" customHeight="1">
      <c r="B229" s="46"/>
      <c r="C229" s="236" t="s">
        <v>296</v>
      </c>
      <c r="D229" s="236" t="s">
        <v>202</v>
      </c>
      <c r="E229" s="237" t="s">
        <v>1592</v>
      </c>
      <c r="F229" s="238" t="s">
        <v>1593</v>
      </c>
      <c r="G229" s="239" t="s">
        <v>1566</v>
      </c>
      <c r="H229" s="240">
        <v>1</v>
      </c>
      <c r="I229" s="241"/>
      <c r="J229" s="242">
        <f>ROUND(I229*H229,2)</f>
        <v>0</v>
      </c>
      <c r="K229" s="238" t="s">
        <v>1462</v>
      </c>
      <c r="L229" s="72"/>
      <c r="M229" s="243" t="s">
        <v>21</v>
      </c>
      <c r="N229" s="244" t="s">
        <v>45</v>
      </c>
      <c r="O229" s="47"/>
      <c r="P229" s="245">
        <f>O229*H229</f>
        <v>0</v>
      </c>
      <c r="Q229" s="245">
        <v>0</v>
      </c>
      <c r="R229" s="245">
        <f>Q229*H229</f>
        <v>0</v>
      </c>
      <c r="S229" s="245">
        <v>0</v>
      </c>
      <c r="T229" s="246">
        <f>S229*H229</f>
        <v>0</v>
      </c>
      <c r="AR229" s="24" t="s">
        <v>230</v>
      </c>
      <c r="AT229" s="24" t="s">
        <v>202</v>
      </c>
      <c r="AU229" s="24" t="s">
        <v>83</v>
      </c>
      <c r="AY229" s="24" t="s">
        <v>200</v>
      </c>
      <c r="BE229" s="247">
        <f>IF(N229="základní",J229,0)</f>
        <v>0</v>
      </c>
      <c r="BF229" s="247">
        <f>IF(N229="snížená",J229,0)</f>
        <v>0</v>
      </c>
      <c r="BG229" s="247">
        <f>IF(N229="zákl. přenesená",J229,0)</f>
        <v>0</v>
      </c>
      <c r="BH229" s="247">
        <f>IF(N229="sníž. přenesená",J229,0)</f>
        <v>0</v>
      </c>
      <c r="BI229" s="247">
        <f>IF(N229="nulová",J229,0)</f>
        <v>0</v>
      </c>
      <c r="BJ229" s="24" t="s">
        <v>81</v>
      </c>
      <c r="BK229" s="247">
        <f>ROUND(I229*H229,2)</f>
        <v>0</v>
      </c>
      <c r="BL229" s="24" t="s">
        <v>230</v>
      </c>
      <c r="BM229" s="24" t="s">
        <v>367</v>
      </c>
    </row>
    <row r="230" s="1" customFormat="1" ht="25.5" customHeight="1">
      <c r="B230" s="46"/>
      <c r="C230" s="236" t="s">
        <v>383</v>
      </c>
      <c r="D230" s="236" t="s">
        <v>202</v>
      </c>
      <c r="E230" s="237" t="s">
        <v>1594</v>
      </c>
      <c r="F230" s="238" t="s">
        <v>1595</v>
      </c>
      <c r="G230" s="239" t="s">
        <v>1566</v>
      </c>
      <c r="H230" s="240">
        <v>1</v>
      </c>
      <c r="I230" s="241"/>
      <c r="J230" s="242">
        <f>ROUND(I230*H230,2)</f>
        <v>0</v>
      </c>
      <c r="K230" s="238" t="s">
        <v>1462</v>
      </c>
      <c r="L230" s="72"/>
      <c r="M230" s="243" t="s">
        <v>21</v>
      </c>
      <c r="N230" s="244" t="s">
        <v>45</v>
      </c>
      <c r="O230" s="47"/>
      <c r="P230" s="245">
        <f>O230*H230</f>
        <v>0</v>
      </c>
      <c r="Q230" s="245">
        <v>0</v>
      </c>
      <c r="R230" s="245">
        <f>Q230*H230</f>
        <v>0</v>
      </c>
      <c r="S230" s="245">
        <v>0</v>
      </c>
      <c r="T230" s="246">
        <f>S230*H230</f>
        <v>0</v>
      </c>
      <c r="AR230" s="24" t="s">
        <v>230</v>
      </c>
      <c r="AT230" s="24" t="s">
        <v>202</v>
      </c>
      <c r="AU230" s="24" t="s">
        <v>83</v>
      </c>
      <c r="AY230" s="24" t="s">
        <v>200</v>
      </c>
      <c r="BE230" s="247">
        <f>IF(N230="základní",J230,0)</f>
        <v>0</v>
      </c>
      <c r="BF230" s="247">
        <f>IF(N230="snížená",J230,0)</f>
        <v>0</v>
      </c>
      <c r="BG230" s="247">
        <f>IF(N230="zákl. přenesená",J230,0)</f>
        <v>0</v>
      </c>
      <c r="BH230" s="247">
        <f>IF(N230="sníž. přenesená",J230,0)</f>
        <v>0</v>
      </c>
      <c r="BI230" s="247">
        <f>IF(N230="nulová",J230,0)</f>
        <v>0</v>
      </c>
      <c r="BJ230" s="24" t="s">
        <v>81</v>
      </c>
      <c r="BK230" s="247">
        <f>ROUND(I230*H230,2)</f>
        <v>0</v>
      </c>
      <c r="BL230" s="24" t="s">
        <v>230</v>
      </c>
      <c r="BM230" s="24" t="s">
        <v>370</v>
      </c>
    </row>
    <row r="231" s="1" customFormat="1" ht="16.5" customHeight="1">
      <c r="B231" s="46"/>
      <c r="C231" s="236" t="s">
        <v>302</v>
      </c>
      <c r="D231" s="236" t="s">
        <v>202</v>
      </c>
      <c r="E231" s="237" t="s">
        <v>1596</v>
      </c>
      <c r="F231" s="238" t="s">
        <v>1597</v>
      </c>
      <c r="G231" s="239" t="s">
        <v>1566</v>
      </c>
      <c r="H231" s="240">
        <v>1</v>
      </c>
      <c r="I231" s="241"/>
      <c r="J231" s="242">
        <f>ROUND(I231*H231,2)</f>
        <v>0</v>
      </c>
      <c r="K231" s="238" t="s">
        <v>1462</v>
      </c>
      <c r="L231" s="72"/>
      <c r="M231" s="243" t="s">
        <v>21</v>
      </c>
      <c r="N231" s="244" t="s">
        <v>45</v>
      </c>
      <c r="O231" s="47"/>
      <c r="P231" s="245">
        <f>O231*H231</f>
        <v>0</v>
      </c>
      <c r="Q231" s="245">
        <v>0</v>
      </c>
      <c r="R231" s="245">
        <f>Q231*H231</f>
        <v>0</v>
      </c>
      <c r="S231" s="245">
        <v>0</v>
      </c>
      <c r="T231" s="246">
        <f>S231*H231</f>
        <v>0</v>
      </c>
      <c r="AR231" s="24" t="s">
        <v>230</v>
      </c>
      <c r="AT231" s="24" t="s">
        <v>202</v>
      </c>
      <c r="AU231" s="24" t="s">
        <v>83</v>
      </c>
      <c r="AY231" s="24" t="s">
        <v>200</v>
      </c>
      <c r="BE231" s="247">
        <f>IF(N231="základní",J231,0)</f>
        <v>0</v>
      </c>
      <c r="BF231" s="247">
        <f>IF(N231="snížená",J231,0)</f>
        <v>0</v>
      </c>
      <c r="BG231" s="247">
        <f>IF(N231="zákl. přenesená",J231,0)</f>
        <v>0</v>
      </c>
      <c r="BH231" s="247">
        <f>IF(N231="sníž. přenesená",J231,0)</f>
        <v>0</v>
      </c>
      <c r="BI231" s="247">
        <f>IF(N231="nulová",J231,0)</f>
        <v>0</v>
      </c>
      <c r="BJ231" s="24" t="s">
        <v>81</v>
      </c>
      <c r="BK231" s="247">
        <f>ROUND(I231*H231,2)</f>
        <v>0</v>
      </c>
      <c r="BL231" s="24" t="s">
        <v>230</v>
      </c>
      <c r="BM231" s="24" t="s">
        <v>372</v>
      </c>
    </row>
    <row r="232" s="1" customFormat="1" ht="16.5" customHeight="1">
      <c r="B232" s="46"/>
      <c r="C232" s="236" t="s">
        <v>396</v>
      </c>
      <c r="D232" s="236" t="s">
        <v>202</v>
      </c>
      <c r="E232" s="237" t="s">
        <v>1598</v>
      </c>
      <c r="F232" s="238" t="s">
        <v>1599</v>
      </c>
      <c r="G232" s="239" t="s">
        <v>1566</v>
      </c>
      <c r="H232" s="240">
        <v>1</v>
      </c>
      <c r="I232" s="241"/>
      <c r="J232" s="242">
        <f>ROUND(I232*H232,2)</f>
        <v>0</v>
      </c>
      <c r="K232" s="238" t="s">
        <v>1462</v>
      </c>
      <c r="L232" s="72"/>
      <c r="M232" s="243" t="s">
        <v>21</v>
      </c>
      <c r="N232" s="244" t="s">
        <v>45</v>
      </c>
      <c r="O232" s="47"/>
      <c r="P232" s="245">
        <f>O232*H232</f>
        <v>0</v>
      </c>
      <c r="Q232" s="245">
        <v>0</v>
      </c>
      <c r="R232" s="245">
        <f>Q232*H232</f>
        <v>0</v>
      </c>
      <c r="S232" s="245">
        <v>0</v>
      </c>
      <c r="T232" s="246">
        <f>S232*H232</f>
        <v>0</v>
      </c>
      <c r="AR232" s="24" t="s">
        <v>230</v>
      </c>
      <c r="AT232" s="24" t="s">
        <v>202</v>
      </c>
      <c r="AU232" s="24" t="s">
        <v>83</v>
      </c>
      <c r="AY232" s="24" t="s">
        <v>200</v>
      </c>
      <c r="BE232" s="247">
        <f>IF(N232="základní",J232,0)</f>
        <v>0</v>
      </c>
      <c r="BF232" s="247">
        <f>IF(N232="snížená",J232,0)</f>
        <v>0</v>
      </c>
      <c r="BG232" s="247">
        <f>IF(N232="zákl. přenesená",J232,0)</f>
        <v>0</v>
      </c>
      <c r="BH232" s="247">
        <f>IF(N232="sníž. přenesená",J232,0)</f>
        <v>0</v>
      </c>
      <c r="BI232" s="247">
        <f>IF(N232="nulová",J232,0)</f>
        <v>0</v>
      </c>
      <c r="BJ232" s="24" t="s">
        <v>81</v>
      </c>
      <c r="BK232" s="247">
        <f>ROUND(I232*H232,2)</f>
        <v>0</v>
      </c>
      <c r="BL232" s="24" t="s">
        <v>230</v>
      </c>
      <c r="BM232" s="24" t="s">
        <v>377</v>
      </c>
    </row>
    <row r="233" s="1" customFormat="1" ht="16.5" customHeight="1">
      <c r="B233" s="46"/>
      <c r="C233" s="236" t="s">
        <v>306</v>
      </c>
      <c r="D233" s="236" t="s">
        <v>202</v>
      </c>
      <c r="E233" s="237" t="s">
        <v>1600</v>
      </c>
      <c r="F233" s="238" t="s">
        <v>1601</v>
      </c>
      <c r="G233" s="239" t="s">
        <v>1566</v>
      </c>
      <c r="H233" s="240">
        <v>8</v>
      </c>
      <c r="I233" s="241"/>
      <c r="J233" s="242">
        <f>ROUND(I233*H233,2)</f>
        <v>0</v>
      </c>
      <c r="K233" s="238" t="s">
        <v>1462</v>
      </c>
      <c r="L233" s="72"/>
      <c r="M233" s="243" t="s">
        <v>21</v>
      </c>
      <c r="N233" s="244" t="s">
        <v>45</v>
      </c>
      <c r="O233" s="47"/>
      <c r="P233" s="245">
        <f>O233*H233</f>
        <v>0</v>
      </c>
      <c r="Q233" s="245">
        <v>0</v>
      </c>
      <c r="R233" s="245">
        <f>Q233*H233</f>
        <v>0</v>
      </c>
      <c r="S233" s="245">
        <v>0</v>
      </c>
      <c r="T233" s="246">
        <f>S233*H233</f>
        <v>0</v>
      </c>
      <c r="AR233" s="24" t="s">
        <v>230</v>
      </c>
      <c r="AT233" s="24" t="s">
        <v>202</v>
      </c>
      <c r="AU233" s="24" t="s">
        <v>83</v>
      </c>
      <c r="AY233" s="24" t="s">
        <v>200</v>
      </c>
      <c r="BE233" s="247">
        <f>IF(N233="základní",J233,0)</f>
        <v>0</v>
      </c>
      <c r="BF233" s="247">
        <f>IF(N233="snížená",J233,0)</f>
        <v>0</v>
      </c>
      <c r="BG233" s="247">
        <f>IF(N233="zákl. přenesená",J233,0)</f>
        <v>0</v>
      </c>
      <c r="BH233" s="247">
        <f>IF(N233="sníž. přenesená",J233,0)</f>
        <v>0</v>
      </c>
      <c r="BI233" s="247">
        <f>IF(N233="nulová",J233,0)</f>
        <v>0</v>
      </c>
      <c r="BJ233" s="24" t="s">
        <v>81</v>
      </c>
      <c r="BK233" s="247">
        <f>ROUND(I233*H233,2)</f>
        <v>0</v>
      </c>
      <c r="BL233" s="24" t="s">
        <v>230</v>
      </c>
      <c r="BM233" s="24" t="s">
        <v>378</v>
      </c>
    </row>
    <row r="234" s="12" customFormat="1">
      <c r="B234" s="248"/>
      <c r="C234" s="249"/>
      <c r="D234" s="250" t="s">
        <v>235</v>
      </c>
      <c r="E234" s="251" t="s">
        <v>21</v>
      </c>
      <c r="F234" s="252" t="s">
        <v>1602</v>
      </c>
      <c r="G234" s="249"/>
      <c r="H234" s="253">
        <v>8</v>
      </c>
      <c r="I234" s="254"/>
      <c r="J234" s="249"/>
      <c r="K234" s="249"/>
      <c r="L234" s="255"/>
      <c r="M234" s="256"/>
      <c r="N234" s="257"/>
      <c r="O234" s="257"/>
      <c r="P234" s="257"/>
      <c r="Q234" s="257"/>
      <c r="R234" s="257"/>
      <c r="S234" s="257"/>
      <c r="T234" s="258"/>
      <c r="AT234" s="259" t="s">
        <v>235</v>
      </c>
      <c r="AU234" s="259" t="s">
        <v>83</v>
      </c>
      <c r="AV234" s="12" t="s">
        <v>83</v>
      </c>
      <c r="AW234" s="12" t="s">
        <v>37</v>
      </c>
      <c r="AX234" s="12" t="s">
        <v>74</v>
      </c>
      <c r="AY234" s="259" t="s">
        <v>200</v>
      </c>
    </row>
    <row r="235" s="13" customFormat="1">
      <c r="B235" s="260"/>
      <c r="C235" s="261"/>
      <c r="D235" s="250" t="s">
        <v>235</v>
      </c>
      <c r="E235" s="262" t="s">
        <v>21</v>
      </c>
      <c r="F235" s="263" t="s">
        <v>255</v>
      </c>
      <c r="G235" s="261"/>
      <c r="H235" s="264">
        <v>8</v>
      </c>
      <c r="I235" s="265"/>
      <c r="J235" s="261"/>
      <c r="K235" s="261"/>
      <c r="L235" s="266"/>
      <c r="M235" s="267"/>
      <c r="N235" s="268"/>
      <c r="O235" s="268"/>
      <c r="P235" s="268"/>
      <c r="Q235" s="268"/>
      <c r="R235" s="268"/>
      <c r="S235" s="268"/>
      <c r="T235" s="269"/>
      <c r="AT235" s="270" t="s">
        <v>235</v>
      </c>
      <c r="AU235" s="270" t="s">
        <v>83</v>
      </c>
      <c r="AV235" s="13" t="s">
        <v>207</v>
      </c>
      <c r="AW235" s="13" t="s">
        <v>37</v>
      </c>
      <c r="AX235" s="13" t="s">
        <v>81</v>
      </c>
      <c r="AY235" s="270" t="s">
        <v>200</v>
      </c>
    </row>
    <row r="236" s="1" customFormat="1" ht="16.5" customHeight="1">
      <c r="B236" s="46"/>
      <c r="C236" s="271" t="s">
        <v>403</v>
      </c>
      <c r="D236" s="271" t="s">
        <v>260</v>
      </c>
      <c r="E236" s="272" t="s">
        <v>1603</v>
      </c>
      <c r="F236" s="273" t="s">
        <v>1604</v>
      </c>
      <c r="G236" s="274" t="s">
        <v>322</v>
      </c>
      <c r="H236" s="275">
        <v>8</v>
      </c>
      <c r="I236" s="276"/>
      <c r="J236" s="277">
        <f>ROUND(I236*H236,2)</f>
        <v>0</v>
      </c>
      <c r="K236" s="273" t="s">
        <v>1462</v>
      </c>
      <c r="L236" s="278"/>
      <c r="M236" s="279" t="s">
        <v>21</v>
      </c>
      <c r="N236" s="280" t="s">
        <v>45</v>
      </c>
      <c r="O236" s="47"/>
      <c r="P236" s="245">
        <f>O236*H236</f>
        <v>0</v>
      </c>
      <c r="Q236" s="245">
        <v>0</v>
      </c>
      <c r="R236" s="245">
        <f>Q236*H236</f>
        <v>0</v>
      </c>
      <c r="S236" s="245">
        <v>0</v>
      </c>
      <c r="T236" s="246">
        <f>S236*H236</f>
        <v>0</v>
      </c>
      <c r="AR236" s="24" t="s">
        <v>270</v>
      </c>
      <c r="AT236" s="24" t="s">
        <v>260</v>
      </c>
      <c r="AU236" s="24" t="s">
        <v>83</v>
      </c>
      <c r="AY236" s="24" t="s">
        <v>200</v>
      </c>
      <c r="BE236" s="247">
        <f>IF(N236="základní",J236,0)</f>
        <v>0</v>
      </c>
      <c r="BF236" s="247">
        <f>IF(N236="snížená",J236,0)</f>
        <v>0</v>
      </c>
      <c r="BG236" s="247">
        <f>IF(N236="zákl. přenesená",J236,0)</f>
        <v>0</v>
      </c>
      <c r="BH236" s="247">
        <f>IF(N236="sníž. přenesená",J236,0)</f>
        <v>0</v>
      </c>
      <c r="BI236" s="247">
        <f>IF(N236="nulová",J236,0)</f>
        <v>0</v>
      </c>
      <c r="BJ236" s="24" t="s">
        <v>81</v>
      </c>
      <c r="BK236" s="247">
        <f>ROUND(I236*H236,2)</f>
        <v>0</v>
      </c>
      <c r="BL236" s="24" t="s">
        <v>230</v>
      </c>
      <c r="BM236" s="24" t="s">
        <v>382</v>
      </c>
    </row>
    <row r="237" s="1" customFormat="1" ht="16.5" customHeight="1">
      <c r="B237" s="46"/>
      <c r="C237" s="236" t="s">
        <v>310</v>
      </c>
      <c r="D237" s="236" t="s">
        <v>202</v>
      </c>
      <c r="E237" s="237" t="s">
        <v>1605</v>
      </c>
      <c r="F237" s="238" t="s">
        <v>1606</v>
      </c>
      <c r="G237" s="239" t="s">
        <v>1566</v>
      </c>
      <c r="H237" s="240">
        <v>1</v>
      </c>
      <c r="I237" s="241"/>
      <c r="J237" s="242">
        <f>ROUND(I237*H237,2)</f>
        <v>0</v>
      </c>
      <c r="K237" s="238" t="s">
        <v>1462</v>
      </c>
      <c r="L237" s="72"/>
      <c r="M237" s="243" t="s">
        <v>21</v>
      </c>
      <c r="N237" s="244" t="s">
        <v>45</v>
      </c>
      <c r="O237" s="47"/>
      <c r="P237" s="245">
        <f>O237*H237</f>
        <v>0</v>
      </c>
      <c r="Q237" s="245">
        <v>0</v>
      </c>
      <c r="R237" s="245">
        <f>Q237*H237</f>
        <v>0</v>
      </c>
      <c r="S237" s="245">
        <v>0</v>
      </c>
      <c r="T237" s="246">
        <f>S237*H237</f>
        <v>0</v>
      </c>
      <c r="AR237" s="24" t="s">
        <v>230</v>
      </c>
      <c r="AT237" s="24" t="s">
        <v>202</v>
      </c>
      <c r="AU237" s="24" t="s">
        <v>83</v>
      </c>
      <c r="AY237" s="24" t="s">
        <v>200</v>
      </c>
      <c r="BE237" s="247">
        <f>IF(N237="základní",J237,0)</f>
        <v>0</v>
      </c>
      <c r="BF237" s="247">
        <f>IF(N237="snížená",J237,0)</f>
        <v>0</v>
      </c>
      <c r="BG237" s="247">
        <f>IF(N237="zákl. přenesená",J237,0)</f>
        <v>0</v>
      </c>
      <c r="BH237" s="247">
        <f>IF(N237="sníž. přenesená",J237,0)</f>
        <v>0</v>
      </c>
      <c r="BI237" s="247">
        <f>IF(N237="nulová",J237,0)</f>
        <v>0</v>
      </c>
      <c r="BJ237" s="24" t="s">
        <v>81</v>
      </c>
      <c r="BK237" s="247">
        <f>ROUND(I237*H237,2)</f>
        <v>0</v>
      </c>
      <c r="BL237" s="24" t="s">
        <v>230</v>
      </c>
      <c r="BM237" s="24" t="s">
        <v>386</v>
      </c>
    </row>
    <row r="238" s="1" customFormat="1" ht="16.5" customHeight="1">
      <c r="B238" s="46"/>
      <c r="C238" s="236" t="s">
        <v>412</v>
      </c>
      <c r="D238" s="236" t="s">
        <v>202</v>
      </c>
      <c r="E238" s="237" t="s">
        <v>1607</v>
      </c>
      <c r="F238" s="238" t="s">
        <v>1608</v>
      </c>
      <c r="G238" s="239" t="s">
        <v>1566</v>
      </c>
      <c r="H238" s="240">
        <v>1</v>
      </c>
      <c r="I238" s="241"/>
      <c r="J238" s="242">
        <f>ROUND(I238*H238,2)</f>
        <v>0</v>
      </c>
      <c r="K238" s="238" t="s">
        <v>1462</v>
      </c>
      <c r="L238" s="72"/>
      <c r="M238" s="243" t="s">
        <v>21</v>
      </c>
      <c r="N238" s="244" t="s">
        <v>45</v>
      </c>
      <c r="O238" s="47"/>
      <c r="P238" s="245">
        <f>O238*H238</f>
        <v>0</v>
      </c>
      <c r="Q238" s="245">
        <v>0</v>
      </c>
      <c r="R238" s="245">
        <f>Q238*H238</f>
        <v>0</v>
      </c>
      <c r="S238" s="245">
        <v>0</v>
      </c>
      <c r="T238" s="246">
        <f>S238*H238</f>
        <v>0</v>
      </c>
      <c r="AR238" s="24" t="s">
        <v>230</v>
      </c>
      <c r="AT238" s="24" t="s">
        <v>202</v>
      </c>
      <c r="AU238" s="24" t="s">
        <v>83</v>
      </c>
      <c r="AY238" s="24" t="s">
        <v>200</v>
      </c>
      <c r="BE238" s="247">
        <f>IF(N238="základní",J238,0)</f>
        <v>0</v>
      </c>
      <c r="BF238" s="247">
        <f>IF(N238="snížená",J238,0)</f>
        <v>0</v>
      </c>
      <c r="BG238" s="247">
        <f>IF(N238="zákl. přenesená",J238,0)</f>
        <v>0</v>
      </c>
      <c r="BH238" s="247">
        <f>IF(N238="sníž. přenesená",J238,0)</f>
        <v>0</v>
      </c>
      <c r="BI238" s="247">
        <f>IF(N238="nulová",J238,0)</f>
        <v>0</v>
      </c>
      <c r="BJ238" s="24" t="s">
        <v>81</v>
      </c>
      <c r="BK238" s="247">
        <f>ROUND(I238*H238,2)</f>
        <v>0</v>
      </c>
      <c r="BL238" s="24" t="s">
        <v>230</v>
      </c>
      <c r="BM238" s="24" t="s">
        <v>390</v>
      </c>
    </row>
    <row r="239" s="1" customFormat="1" ht="25.5" customHeight="1">
      <c r="B239" s="46"/>
      <c r="C239" s="236" t="s">
        <v>311</v>
      </c>
      <c r="D239" s="236" t="s">
        <v>202</v>
      </c>
      <c r="E239" s="237" t="s">
        <v>1609</v>
      </c>
      <c r="F239" s="238" t="s">
        <v>1610</v>
      </c>
      <c r="G239" s="239" t="s">
        <v>322</v>
      </c>
      <c r="H239" s="240">
        <v>1</v>
      </c>
      <c r="I239" s="241"/>
      <c r="J239" s="242">
        <f>ROUND(I239*H239,2)</f>
        <v>0</v>
      </c>
      <c r="K239" s="238" t="s">
        <v>1462</v>
      </c>
      <c r="L239" s="72"/>
      <c r="M239" s="243" t="s">
        <v>21</v>
      </c>
      <c r="N239" s="244" t="s">
        <v>45</v>
      </c>
      <c r="O239" s="47"/>
      <c r="P239" s="245">
        <f>O239*H239</f>
        <v>0</v>
      </c>
      <c r="Q239" s="245">
        <v>0</v>
      </c>
      <c r="R239" s="245">
        <f>Q239*H239</f>
        <v>0</v>
      </c>
      <c r="S239" s="245">
        <v>0</v>
      </c>
      <c r="T239" s="246">
        <f>S239*H239</f>
        <v>0</v>
      </c>
      <c r="AR239" s="24" t="s">
        <v>230</v>
      </c>
      <c r="AT239" s="24" t="s">
        <v>202</v>
      </c>
      <c r="AU239" s="24" t="s">
        <v>83</v>
      </c>
      <c r="AY239" s="24" t="s">
        <v>200</v>
      </c>
      <c r="BE239" s="247">
        <f>IF(N239="základní",J239,0)</f>
        <v>0</v>
      </c>
      <c r="BF239" s="247">
        <f>IF(N239="snížená",J239,0)</f>
        <v>0</v>
      </c>
      <c r="BG239" s="247">
        <f>IF(N239="zákl. přenesená",J239,0)</f>
        <v>0</v>
      </c>
      <c r="BH239" s="247">
        <f>IF(N239="sníž. přenesená",J239,0)</f>
        <v>0</v>
      </c>
      <c r="BI239" s="247">
        <f>IF(N239="nulová",J239,0)</f>
        <v>0</v>
      </c>
      <c r="BJ239" s="24" t="s">
        <v>81</v>
      </c>
      <c r="BK239" s="247">
        <f>ROUND(I239*H239,2)</f>
        <v>0</v>
      </c>
      <c r="BL239" s="24" t="s">
        <v>230</v>
      </c>
      <c r="BM239" s="24" t="s">
        <v>393</v>
      </c>
    </row>
    <row r="240" s="1" customFormat="1" ht="16.5" customHeight="1">
      <c r="B240" s="46"/>
      <c r="C240" s="236" t="s">
        <v>420</v>
      </c>
      <c r="D240" s="236" t="s">
        <v>202</v>
      </c>
      <c r="E240" s="237" t="s">
        <v>1611</v>
      </c>
      <c r="F240" s="238" t="s">
        <v>1612</v>
      </c>
      <c r="G240" s="239" t="s">
        <v>322</v>
      </c>
      <c r="H240" s="240">
        <v>1</v>
      </c>
      <c r="I240" s="241"/>
      <c r="J240" s="242">
        <f>ROUND(I240*H240,2)</f>
        <v>0</v>
      </c>
      <c r="K240" s="238" t="s">
        <v>1462</v>
      </c>
      <c r="L240" s="72"/>
      <c r="M240" s="243" t="s">
        <v>21</v>
      </c>
      <c r="N240" s="244" t="s">
        <v>45</v>
      </c>
      <c r="O240" s="47"/>
      <c r="P240" s="245">
        <f>O240*H240</f>
        <v>0</v>
      </c>
      <c r="Q240" s="245">
        <v>0</v>
      </c>
      <c r="R240" s="245">
        <f>Q240*H240</f>
        <v>0</v>
      </c>
      <c r="S240" s="245">
        <v>0</v>
      </c>
      <c r="T240" s="246">
        <f>S240*H240</f>
        <v>0</v>
      </c>
      <c r="AR240" s="24" t="s">
        <v>230</v>
      </c>
      <c r="AT240" s="24" t="s">
        <v>202</v>
      </c>
      <c r="AU240" s="24" t="s">
        <v>83</v>
      </c>
      <c r="AY240" s="24" t="s">
        <v>200</v>
      </c>
      <c r="BE240" s="247">
        <f>IF(N240="základní",J240,0)</f>
        <v>0</v>
      </c>
      <c r="BF240" s="247">
        <f>IF(N240="snížená",J240,0)</f>
        <v>0</v>
      </c>
      <c r="BG240" s="247">
        <f>IF(N240="zákl. přenesená",J240,0)</f>
        <v>0</v>
      </c>
      <c r="BH240" s="247">
        <f>IF(N240="sníž. přenesená",J240,0)</f>
        <v>0</v>
      </c>
      <c r="BI240" s="247">
        <f>IF(N240="nulová",J240,0)</f>
        <v>0</v>
      </c>
      <c r="BJ240" s="24" t="s">
        <v>81</v>
      </c>
      <c r="BK240" s="247">
        <f>ROUND(I240*H240,2)</f>
        <v>0</v>
      </c>
      <c r="BL240" s="24" t="s">
        <v>230</v>
      </c>
      <c r="BM240" s="24" t="s">
        <v>399</v>
      </c>
    </row>
    <row r="241" s="1" customFormat="1" ht="16.5" customHeight="1">
      <c r="B241" s="46"/>
      <c r="C241" s="236" t="s">
        <v>313</v>
      </c>
      <c r="D241" s="236" t="s">
        <v>202</v>
      </c>
      <c r="E241" s="237" t="s">
        <v>1613</v>
      </c>
      <c r="F241" s="238" t="s">
        <v>1614</v>
      </c>
      <c r="G241" s="239" t="s">
        <v>322</v>
      </c>
      <c r="H241" s="240">
        <v>2</v>
      </c>
      <c r="I241" s="241"/>
      <c r="J241" s="242">
        <f>ROUND(I241*H241,2)</f>
        <v>0</v>
      </c>
      <c r="K241" s="238" t="s">
        <v>1462</v>
      </c>
      <c r="L241" s="72"/>
      <c r="M241" s="243" t="s">
        <v>21</v>
      </c>
      <c r="N241" s="244" t="s">
        <v>45</v>
      </c>
      <c r="O241" s="47"/>
      <c r="P241" s="245">
        <f>O241*H241</f>
        <v>0</v>
      </c>
      <c r="Q241" s="245">
        <v>0</v>
      </c>
      <c r="R241" s="245">
        <f>Q241*H241</f>
        <v>0</v>
      </c>
      <c r="S241" s="245">
        <v>0</v>
      </c>
      <c r="T241" s="246">
        <f>S241*H241</f>
        <v>0</v>
      </c>
      <c r="AR241" s="24" t="s">
        <v>230</v>
      </c>
      <c r="AT241" s="24" t="s">
        <v>202</v>
      </c>
      <c r="AU241" s="24" t="s">
        <v>83</v>
      </c>
      <c r="AY241" s="24" t="s">
        <v>200</v>
      </c>
      <c r="BE241" s="247">
        <f>IF(N241="základní",J241,0)</f>
        <v>0</v>
      </c>
      <c r="BF241" s="247">
        <f>IF(N241="snížená",J241,0)</f>
        <v>0</v>
      </c>
      <c r="BG241" s="247">
        <f>IF(N241="zákl. přenesená",J241,0)</f>
        <v>0</v>
      </c>
      <c r="BH241" s="247">
        <f>IF(N241="sníž. přenesená",J241,0)</f>
        <v>0</v>
      </c>
      <c r="BI241" s="247">
        <f>IF(N241="nulová",J241,0)</f>
        <v>0</v>
      </c>
      <c r="BJ241" s="24" t="s">
        <v>81</v>
      </c>
      <c r="BK241" s="247">
        <f>ROUND(I241*H241,2)</f>
        <v>0</v>
      </c>
      <c r="BL241" s="24" t="s">
        <v>230</v>
      </c>
      <c r="BM241" s="24" t="s">
        <v>402</v>
      </c>
    </row>
    <row r="242" s="1" customFormat="1" ht="16.5" customHeight="1">
      <c r="B242" s="46"/>
      <c r="C242" s="236" t="s">
        <v>428</v>
      </c>
      <c r="D242" s="236" t="s">
        <v>202</v>
      </c>
      <c r="E242" s="237" t="s">
        <v>1615</v>
      </c>
      <c r="F242" s="238" t="s">
        <v>1616</v>
      </c>
      <c r="G242" s="239" t="s">
        <v>274</v>
      </c>
      <c r="H242" s="240">
        <v>0.106</v>
      </c>
      <c r="I242" s="241"/>
      <c r="J242" s="242">
        <f>ROUND(I242*H242,2)</f>
        <v>0</v>
      </c>
      <c r="K242" s="238" t="s">
        <v>1462</v>
      </c>
      <c r="L242" s="72"/>
      <c r="M242" s="243" t="s">
        <v>21</v>
      </c>
      <c r="N242" s="244" t="s">
        <v>45</v>
      </c>
      <c r="O242" s="47"/>
      <c r="P242" s="245">
        <f>O242*H242</f>
        <v>0</v>
      </c>
      <c r="Q242" s="245">
        <v>0</v>
      </c>
      <c r="R242" s="245">
        <f>Q242*H242</f>
        <v>0</v>
      </c>
      <c r="S242" s="245">
        <v>0</v>
      </c>
      <c r="T242" s="246">
        <f>S242*H242</f>
        <v>0</v>
      </c>
      <c r="AR242" s="24" t="s">
        <v>230</v>
      </c>
      <c r="AT242" s="24" t="s">
        <v>202</v>
      </c>
      <c r="AU242" s="24" t="s">
        <v>83</v>
      </c>
      <c r="AY242" s="24" t="s">
        <v>200</v>
      </c>
      <c r="BE242" s="247">
        <f>IF(N242="základní",J242,0)</f>
        <v>0</v>
      </c>
      <c r="BF242" s="247">
        <f>IF(N242="snížená",J242,0)</f>
        <v>0</v>
      </c>
      <c r="BG242" s="247">
        <f>IF(N242="zákl. přenesená",J242,0)</f>
        <v>0</v>
      </c>
      <c r="BH242" s="247">
        <f>IF(N242="sníž. přenesená",J242,0)</f>
        <v>0</v>
      </c>
      <c r="BI242" s="247">
        <f>IF(N242="nulová",J242,0)</f>
        <v>0</v>
      </c>
      <c r="BJ242" s="24" t="s">
        <v>81</v>
      </c>
      <c r="BK242" s="247">
        <f>ROUND(I242*H242,2)</f>
        <v>0</v>
      </c>
      <c r="BL242" s="24" t="s">
        <v>230</v>
      </c>
      <c r="BM242" s="24" t="s">
        <v>406</v>
      </c>
    </row>
    <row r="243" s="1" customFormat="1" ht="16.5" customHeight="1">
      <c r="B243" s="46"/>
      <c r="C243" s="236" t="s">
        <v>318</v>
      </c>
      <c r="D243" s="236" t="s">
        <v>202</v>
      </c>
      <c r="E243" s="237" t="s">
        <v>1617</v>
      </c>
      <c r="F243" s="238" t="s">
        <v>1618</v>
      </c>
      <c r="G243" s="239" t="s">
        <v>322</v>
      </c>
      <c r="H243" s="240">
        <v>1</v>
      </c>
      <c r="I243" s="241"/>
      <c r="J243" s="242">
        <f>ROUND(I243*H243,2)</f>
        <v>0</v>
      </c>
      <c r="K243" s="238" t="s">
        <v>1619</v>
      </c>
      <c r="L243" s="72"/>
      <c r="M243" s="243" t="s">
        <v>21</v>
      </c>
      <c r="N243" s="244" t="s">
        <v>45</v>
      </c>
      <c r="O243" s="47"/>
      <c r="P243" s="245">
        <f>O243*H243</f>
        <v>0</v>
      </c>
      <c r="Q243" s="245">
        <v>0</v>
      </c>
      <c r="R243" s="245">
        <f>Q243*H243</f>
        <v>0</v>
      </c>
      <c r="S243" s="245">
        <v>0</v>
      </c>
      <c r="T243" s="246">
        <f>S243*H243</f>
        <v>0</v>
      </c>
      <c r="AR243" s="24" t="s">
        <v>230</v>
      </c>
      <c r="AT243" s="24" t="s">
        <v>202</v>
      </c>
      <c r="AU243" s="24" t="s">
        <v>83</v>
      </c>
      <c r="AY243" s="24" t="s">
        <v>200</v>
      </c>
      <c r="BE243" s="247">
        <f>IF(N243="základní",J243,0)</f>
        <v>0</v>
      </c>
      <c r="BF243" s="247">
        <f>IF(N243="snížená",J243,0)</f>
        <v>0</v>
      </c>
      <c r="BG243" s="247">
        <f>IF(N243="zákl. přenesená",J243,0)</f>
        <v>0</v>
      </c>
      <c r="BH243" s="247">
        <f>IF(N243="sníž. přenesená",J243,0)</f>
        <v>0</v>
      </c>
      <c r="BI243" s="247">
        <f>IF(N243="nulová",J243,0)</f>
        <v>0</v>
      </c>
      <c r="BJ243" s="24" t="s">
        <v>81</v>
      </c>
      <c r="BK243" s="247">
        <f>ROUND(I243*H243,2)</f>
        <v>0</v>
      </c>
      <c r="BL243" s="24" t="s">
        <v>230</v>
      </c>
      <c r="BM243" s="24" t="s">
        <v>409</v>
      </c>
    </row>
    <row r="244" s="1" customFormat="1" ht="25.5" customHeight="1">
      <c r="B244" s="46"/>
      <c r="C244" s="236" t="s">
        <v>465</v>
      </c>
      <c r="D244" s="236" t="s">
        <v>202</v>
      </c>
      <c r="E244" s="237" t="s">
        <v>1620</v>
      </c>
      <c r="F244" s="238" t="s">
        <v>1621</v>
      </c>
      <c r="G244" s="239" t="s">
        <v>322</v>
      </c>
      <c r="H244" s="240">
        <v>1</v>
      </c>
      <c r="I244" s="241"/>
      <c r="J244" s="242">
        <f>ROUND(I244*H244,2)</f>
        <v>0</v>
      </c>
      <c r="K244" s="238" t="s">
        <v>1619</v>
      </c>
      <c r="L244" s="72"/>
      <c r="M244" s="243" t="s">
        <v>21</v>
      </c>
      <c r="N244" s="244" t="s">
        <v>45</v>
      </c>
      <c r="O244" s="47"/>
      <c r="P244" s="245">
        <f>O244*H244</f>
        <v>0</v>
      </c>
      <c r="Q244" s="245">
        <v>0</v>
      </c>
      <c r="R244" s="245">
        <f>Q244*H244</f>
        <v>0</v>
      </c>
      <c r="S244" s="245">
        <v>0</v>
      </c>
      <c r="T244" s="246">
        <f>S244*H244</f>
        <v>0</v>
      </c>
      <c r="AR244" s="24" t="s">
        <v>230</v>
      </c>
      <c r="AT244" s="24" t="s">
        <v>202</v>
      </c>
      <c r="AU244" s="24" t="s">
        <v>83</v>
      </c>
      <c r="AY244" s="24" t="s">
        <v>200</v>
      </c>
      <c r="BE244" s="247">
        <f>IF(N244="základní",J244,0)</f>
        <v>0</v>
      </c>
      <c r="BF244" s="247">
        <f>IF(N244="snížená",J244,0)</f>
        <v>0</v>
      </c>
      <c r="BG244" s="247">
        <f>IF(N244="zákl. přenesená",J244,0)</f>
        <v>0</v>
      </c>
      <c r="BH244" s="247">
        <f>IF(N244="sníž. přenesená",J244,0)</f>
        <v>0</v>
      </c>
      <c r="BI244" s="247">
        <f>IF(N244="nulová",J244,0)</f>
        <v>0</v>
      </c>
      <c r="BJ244" s="24" t="s">
        <v>81</v>
      </c>
      <c r="BK244" s="247">
        <f>ROUND(I244*H244,2)</f>
        <v>0</v>
      </c>
      <c r="BL244" s="24" t="s">
        <v>230</v>
      </c>
      <c r="BM244" s="24" t="s">
        <v>415</v>
      </c>
    </row>
    <row r="245" s="1" customFormat="1" ht="16.5" customHeight="1">
      <c r="B245" s="46"/>
      <c r="C245" s="236" t="s">
        <v>323</v>
      </c>
      <c r="D245" s="236" t="s">
        <v>202</v>
      </c>
      <c r="E245" s="237" t="s">
        <v>1622</v>
      </c>
      <c r="F245" s="238" t="s">
        <v>1623</v>
      </c>
      <c r="G245" s="239" t="s">
        <v>322</v>
      </c>
      <c r="H245" s="240">
        <v>2</v>
      </c>
      <c r="I245" s="241"/>
      <c r="J245" s="242">
        <f>ROUND(I245*H245,2)</f>
        <v>0</v>
      </c>
      <c r="K245" s="238" t="s">
        <v>1619</v>
      </c>
      <c r="L245" s="72"/>
      <c r="M245" s="243" t="s">
        <v>21</v>
      </c>
      <c r="N245" s="244" t="s">
        <v>45</v>
      </c>
      <c r="O245" s="47"/>
      <c r="P245" s="245">
        <f>O245*H245</f>
        <v>0</v>
      </c>
      <c r="Q245" s="245">
        <v>0</v>
      </c>
      <c r="R245" s="245">
        <f>Q245*H245</f>
        <v>0</v>
      </c>
      <c r="S245" s="245">
        <v>0</v>
      </c>
      <c r="T245" s="246">
        <f>S245*H245</f>
        <v>0</v>
      </c>
      <c r="AR245" s="24" t="s">
        <v>230</v>
      </c>
      <c r="AT245" s="24" t="s">
        <v>202</v>
      </c>
      <c r="AU245" s="24" t="s">
        <v>83</v>
      </c>
      <c r="AY245" s="24" t="s">
        <v>200</v>
      </c>
      <c r="BE245" s="247">
        <f>IF(N245="základní",J245,0)</f>
        <v>0</v>
      </c>
      <c r="BF245" s="247">
        <f>IF(N245="snížená",J245,0)</f>
        <v>0</v>
      </c>
      <c r="BG245" s="247">
        <f>IF(N245="zákl. přenesená",J245,0)</f>
        <v>0</v>
      </c>
      <c r="BH245" s="247">
        <f>IF(N245="sníž. přenesená",J245,0)</f>
        <v>0</v>
      </c>
      <c r="BI245" s="247">
        <f>IF(N245="nulová",J245,0)</f>
        <v>0</v>
      </c>
      <c r="BJ245" s="24" t="s">
        <v>81</v>
      </c>
      <c r="BK245" s="247">
        <f>ROUND(I245*H245,2)</f>
        <v>0</v>
      </c>
      <c r="BL245" s="24" t="s">
        <v>230</v>
      </c>
      <c r="BM245" s="24" t="s">
        <v>419</v>
      </c>
    </row>
    <row r="246" s="1" customFormat="1" ht="16.5" customHeight="1">
      <c r="B246" s="46"/>
      <c r="C246" s="236" t="s">
        <v>473</v>
      </c>
      <c r="D246" s="236" t="s">
        <v>202</v>
      </c>
      <c r="E246" s="237" t="s">
        <v>1624</v>
      </c>
      <c r="F246" s="238" t="s">
        <v>1625</v>
      </c>
      <c r="G246" s="239" t="s">
        <v>322</v>
      </c>
      <c r="H246" s="240">
        <v>1</v>
      </c>
      <c r="I246" s="241"/>
      <c r="J246" s="242">
        <f>ROUND(I246*H246,2)</f>
        <v>0</v>
      </c>
      <c r="K246" s="238" t="s">
        <v>1619</v>
      </c>
      <c r="L246" s="72"/>
      <c r="M246" s="243" t="s">
        <v>21</v>
      </c>
      <c r="N246" s="244" t="s">
        <v>45</v>
      </c>
      <c r="O246" s="47"/>
      <c r="P246" s="245">
        <f>O246*H246</f>
        <v>0</v>
      </c>
      <c r="Q246" s="245">
        <v>0</v>
      </c>
      <c r="R246" s="245">
        <f>Q246*H246</f>
        <v>0</v>
      </c>
      <c r="S246" s="245">
        <v>0</v>
      </c>
      <c r="T246" s="246">
        <f>S246*H246</f>
        <v>0</v>
      </c>
      <c r="AR246" s="24" t="s">
        <v>230</v>
      </c>
      <c r="AT246" s="24" t="s">
        <v>202</v>
      </c>
      <c r="AU246" s="24" t="s">
        <v>83</v>
      </c>
      <c r="AY246" s="24" t="s">
        <v>200</v>
      </c>
      <c r="BE246" s="247">
        <f>IF(N246="základní",J246,0)</f>
        <v>0</v>
      </c>
      <c r="BF246" s="247">
        <f>IF(N246="snížená",J246,0)</f>
        <v>0</v>
      </c>
      <c r="BG246" s="247">
        <f>IF(N246="zákl. přenesená",J246,0)</f>
        <v>0</v>
      </c>
      <c r="BH246" s="247">
        <f>IF(N246="sníž. přenesená",J246,0)</f>
        <v>0</v>
      </c>
      <c r="BI246" s="247">
        <f>IF(N246="nulová",J246,0)</f>
        <v>0</v>
      </c>
      <c r="BJ246" s="24" t="s">
        <v>81</v>
      </c>
      <c r="BK246" s="247">
        <f>ROUND(I246*H246,2)</f>
        <v>0</v>
      </c>
      <c r="BL246" s="24" t="s">
        <v>230</v>
      </c>
      <c r="BM246" s="24" t="s">
        <v>423</v>
      </c>
    </row>
    <row r="247" s="11" customFormat="1" ht="37.44" customHeight="1">
      <c r="B247" s="220"/>
      <c r="C247" s="221"/>
      <c r="D247" s="222" t="s">
        <v>73</v>
      </c>
      <c r="E247" s="223" t="s">
        <v>494</v>
      </c>
      <c r="F247" s="223" t="s">
        <v>495</v>
      </c>
      <c r="G247" s="221"/>
      <c r="H247" s="221"/>
      <c r="I247" s="224"/>
      <c r="J247" s="225">
        <f>BK247</f>
        <v>0</v>
      </c>
      <c r="K247" s="221"/>
      <c r="L247" s="226"/>
      <c r="M247" s="227"/>
      <c r="N247" s="228"/>
      <c r="O247" s="228"/>
      <c r="P247" s="229">
        <f>P248+P250</f>
        <v>0</v>
      </c>
      <c r="Q247" s="228"/>
      <c r="R247" s="229">
        <f>R248+R250</f>
        <v>0</v>
      </c>
      <c r="S247" s="228"/>
      <c r="T247" s="230">
        <f>T248+T250</f>
        <v>0</v>
      </c>
      <c r="AR247" s="231" t="s">
        <v>217</v>
      </c>
      <c r="AT247" s="232" t="s">
        <v>73</v>
      </c>
      <c r="AU247" s="232" t="s">
        <v>74</v>
      </c>
      <c r="AY247" s="231" t="s">
        <v>200</v>
      </c>
      <c r="BK247" s="233">
        <f>BK248+BK250</f>
        <v>0</v>
      </c>
    </row>
    <row r="248" s="11" customFormat="1" ht="19.92" customHeight="1">
      <c r="B248" s="220"/>
      <c r="C248" s="221"/>
      <c r="D248" s="222" t="s">
        <v>73</v>
      </c>
      <c r="E248" s="234" t="s">
        <v>543</v>
      </c>
      <c r="F248" s="234" t="s">
        <v>497</v>
      </c>
      <c r="G248" s="221"/>
      <c r="H248" s="221"/>
      <c r="I248" s="224"/>
      <c r="J248" s="235">
        <f>BK248</f>
        <v>0</v>
      </c>
      <c r="K248" s="221"/>
      <c r="L248" s="226"/>
      <c r="M248" s="227"/>
      <c r="N248" s="228"/>
      <c r="O248" s="228"/>
      <c r="P248" s="229">
        <f>P249</f>
        <v>0</v>
      </c>
      <c r="Q248" s="228"/>
      <c r="R248" s="229">
        <f>R249</f>
        <v>0</v>
      </c>
      <c r="S248" s="228"/>
      <c r="T248" s="230">
        <f>T249</f>
        <v>0</v>
      </c>
      <c r="AR248" s="231" t="s">
        <v>217</v>
      </c>
      <c r="AT248" s="232" t="s">
        <v>73</v>
      </c>
      <c r="AU248" s="232" t="s">
        <v>81</v>
      </c>
      <c r="AY248" s="231" t="s">
        <v>200</v>
      </c>
      <c r="BK248" s="233">
        <f>BK249</f>
        <v>0</v>
      </c>
    </row>
    <row r="249" s="1" customFormat="1" ht="16.5" customHeight="1">
      <c r="B249" s="46"/>
      <c r="C249" s="236" t="s">
        <v>327</v>
      </c>
      <c r="D249" s="236" t="s">
        <v>202</v>
      </c>
      <c r="E249" s="237" t="s">
        <v>496</v>
      </c>
      <c r="F249" s="238" t="s">
        <v>544</v>
      </c>
      <c r="G249" s="239" t="s">
        <v>551</v>
      </c>
      <c r="H249" s="240">
        <v>1</v>
      </c>
      <c r="I249" s="241"/>
      <c r="J249" s="242">
        <f>ROUND(I249*H249,2)</f>
        <v>0</v>
      </c>
      <c r="K249" s="238" t="s">
        <v>1462</v>
      </c>
      <c r="L249" s="72"/>
      <c r="M249" s="243" t="s">
        <v>21</v>
      </c>
      <c r="N249" s="244" t="s">
        <v>45</v>
      </c>
      <c r="O249" s="47"/>
      <c r="P249" s="245">
        <f>O249*H249</f>
        <v>0</v>
      </c>
      <c r="Q249" s="245">
        <v>0</v>
      </c>
      <c r="R249" s="245">
        <f>Q249*H249</f>
        <v>0</v>
      </c>
      <c r="S249" s="245">
        <v>0</v>
      </c>
      <c r="T249" s="246">
        <f>S249*H249</f>
        <v>0</v>
      </c>
      <c r="AR249" s="24" t="s">
        <v>1626</v>
      </c>
      <c r="AT249" s="24" t="s">
        <v>202</v>
      </c>
      <c r="AU249" s="24" t="s">
        <v>83</v>
      </c>
      <c r="AY249" s="24" t="s">
        <v>200</v>
      </c>
      <c r="BE249" s="247">
        <f>IF(N249="základní",J249,0)</f>
        <v>0</v>
      </c>
      <c r="BF249" s="247">
        <f>IF(N249="snížená",J249,0)</f>
        <v>0</v>
      </c>
      <c r="BG249" s="247">
        <f>IF(N249="zákl. přenesená",J249,0)</f>
        <v>0</v>
      </c>
      <c r="BH249" s="247">
        <f>IF(N249="sníž. přenesená",J249,0)</f>
        <v>0</v>
      </c>
      <c r="BI249" s="247">
        <f>IF(N249="nulová",J249,0)</f>
        <v>0</v>
      </c>
      <c r="BJ249" s="24" t="s">
        <v>81</v>
      </c>
      <c r="BK249" s="247">
        <f>ROUND(I249*H249,2)</f>
        <v>0</v>
      </c>
      <c r="BL249" s="24" t="s">
        <v>1626</v>
      </c>
      <c r="BM249" s="24" t="s">
        <v>1627</v>
      </c>
    </row>
    <row r="250" s="11" customFormat="1" ht="29.88" customHeight="1">
      <c r="B250" s="220"/>
      <c r="C250" s="221"/>
      <c r="D250" s="222" t="s">
        <v>73</v>
      </c>
      <c r="E250" s="234" t="s">
        <v>547</v>
      </c>
      <c r="F250" s="234" t="s">
        <v>548</v>
      </c>
      <c r="G250" s="221"/>
      <c r="H250" s="221"/>
      <c r="I250" s="224"/>
      <c r="J250" s="235">
        <f>BK250</f>
        <v>0</v>
      </c>
      <c r="K250" s="221"/>
      <c r="L250" s="226"/>
      <c r="M250" s="227"/>
      <c r="N250" s="228"/>
      <c r="O250" s="228"/>
      <c r="P250" s="229">
        <f>P251</f>
        <v>0</v>
      </c>
      <c r="Q250" s="228"/>
      <c r="R250" s="229">
        <f>R251</f>
        <v>0</v>
      </c>
      <c r="S250" s="228"/>
      <c r="T250" s="230">
        <f>T251</f>
        <v>0</v>
      </c>
      <c r="AR250" s="231" t="s">
        <v>217</v>
      </c>
      <c r="AT250" s="232" t="s">
        <v>73</v>
      </c>
      <c r="AU250" s="232" t="s">
        <v>81</v>
      </c>
      <c r="AY250" s="231" t="s">
        <v>200</v>
      </c>
      <c r="BK250" s="233">
        <f>BK251</f>
        <v>0</v>
      </c>
    </row>
    <row r="251" s="1" customFormat="1" ht="16.5" customHeight="1">
      <c r="B251" s="46"/>
      <c r="C251" s="236" t="s">
        <v>480</v>
      </c>
      <c r="D251" s="236" t="s">
        <v>202</v>
      </c>
      <c r="E251" s="237" t="s">
        <v>549</v>
      </c>
      <c r="F251" s="238" t="s">
        <v>550</v>
      </c>
      <c r="G251" s="239" t="s">
        <v>551</v>
      </c>
      <c r="H251" s="240">
        <v>1</v>
      </c>
      <c r="I251" s="241"/>
      <c r="J251" s="242">
        <f>ROUND(I251*H251,2)</f>
        <v>0</v>
      </c>
      <c r="K251" s="238" t="s">
        <v>1462</v>
      </c>
      <c r="L251" s="72"/>
      <c r="M251" s="243" t="s">
        <v>21</v>
      </c>
      <c r="N251" s="281" t="s">
        <v>45</v>
      </c>
      <c r="O251" s="282"/>
      <c r="P251" s="283">
        <f>O251*H251</f>
        <v>0</v>
      </c>
      <c r="Q251" s="283">
        <v>0</v>
      </c>
      <c r="R251" s="283">
        <f>Q251*H251</f>
        <v>0</v>
      </c>
      <c r="S251" s="283">
        <v>0</v>
      </c>
      <c r="T251" s="284">
        <f>S251*H251</f>
        <v>0</v>
      </c>
      <c r="AR251" s="24" t="s">
        <v>1626</v>
      </c>
      <c r="AT251" s="24" t="s">
        <v>202</v>
      </c>
      <c r="AU251" s="24" t="s">
        <v>83</v>
      </c>
      <c r="AY251" s="24" t="s">
        <v>200</v>
      </c>
      <c r="BE251" s="247">
        <f>IF(N251="základní",J251,0)</f>
        <v>0</v>
      </c>
      <c r="BF251" s="247">
        <f>IF(N251="snížená",J251,0)</f>
        <v>0</v>
      </c>
      <c r="BG251" s="247">
        <f>IF(N251="zákl. přenesená",J251,0)</f>
        <v>0</v>
      </c>
      <c r="BH251" s="247">
        <f>IF(N251="sníž. přenesená",J251,0)</f>
        <v>0</v>
      </c>
      <c r="BI251" s="247">
        <f>IF(N251="nulová",J251,0)</f>
        <v>0</v>
      </c>
      <c r="BJ251" s="24" t="s">
        <v>81</v>
      </c>
      <c r="BK251" s="247">
        <f>ROUND(I251*H251,2)</f>
        <v>0</v>
      </c>
      <c r="BL251" s="24" t="s">
        <v>1626</v>
      </c>
      <c r="BM251" s="24" t="s">
        <v>1628</v>
      </c>
    </row>
    <row r="252" s="1" customFormat="1" ht="6.96" customHeight="1">
      <c r="B252" s="67"/>
      <c r="C252" s="68"/>
      <c r="D252" s="68"/>
      <c r="E252" s="68"/>
      <c r="F252" s="68"/>
      <c r="G252" s="68"/>
      <c r="H252" s="68"/>
      <c r="I252" s="179"/>
      <c r="J252" s="68"/>
      <c r="K252" s="68"/>
      <c r="L252" s="72"/>
    </row>
  </sheetData>
  <sheetProtection sheet="1" autoFilter="0" formatColumns="0" formatRows="0" objects="1" scenarios="1" spinCount="100000" saltValue="+ct654HbYkxR35Qpwv7Bv8WWZa23o1vH5epFOhUaGE/2s0pESXcQmWyxVl0iqoeLj6JbY6ykQN4XwUkLTGFNDQ==" hashValue="hcZehUhvA4DthSiBqVTEwG2/5UbGKp5qPNZKVANBsHnNAPtYCIxl2VKZLWJVhibDkH1ThNkIdSBPVZMRw2nsbw==" algorithmName="SHA-512" password="CC35"/>
  <autoFilter ref="C98:K251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85:H85"/>
    <mergeCell ref="E89:H89"/>
    <mergeCell ref="E87:H87"/>
    <mergeCell ref="E91:H91"/>
    <mergeCell ref="G1:H1"/>
    <mergeCell ref="L2:V2"/>
  </mergeCells>
  <hyperlinks>
    <hyperlink ref="F1:G1" location="C2" display="1) Krycí list soupisu"/>
    <hyperlink ref="G1:H1" location="C62" display="2) Rekapitulace"/>
    <hyperlink ref="J1" location="C9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PC18VEDENI\Projekce</dc:creator>
  <cp:lastModifiedBy>PC18VEDENI\Projekce</cp:lastModifiedBy>
  <dcterms:created xsi:type="dcterms:W3CDTF">2017-11-13T12:21:02Z</dcterms:created>
  <dcterms:modified xsi:type="dcterms:W3CDTF">2017-11-13T12:22:16Z</dcterms:modified>
</cp:coreProperties>
</file>