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795" activeTab="4"/>
  </bookViews>
  <sheets>
    <sheet name="SOUHRNNÝ LIST STAVBY" sheetId="1" r:id="rId1"/>
    <sheet name="REKAPITULACE OBJEKTŮ STAVBY" sheetId="2" r:id="rId2"/>
    <sheet name="KRYCÍ LIST" sheetId="3" r:id="rId3"/>
    <sheet name="REKAPITULACE" sheetId="4" r:id="rId4"/>
    <sheet name="ROZPOČET" sheetId="5" r:id="rId5"/>
  </sheets>
  <definedNames/>
  <calcPr fullCalcOnLoad="1"/>
</workbook>
</file>

<file path=xl/sharedStrings.xml><?xml version="1.0" encoding="utf-8"?>
<sst xmlns="http://schemas.openxmlformats.org/spreadsheetml/2006/main" count="764" uniqueCount="485">
  <si>
    <t>Cenová úroveň : 2017/II</t>
  </si>
  <si>
    <t>POLOŽKOVÝ ROZPOČET</t>
  </si>
  <si>
    <t>Poř.</t>
  </si>
  <si>
    <t>čís.</t>
  </si>
  <si>
    <t>pol.</t>
  </si>
  <si>
    <t>1.</t>
  </si>
  <si>
    <t>Kód položky</t>
  </si>
  <si>
    <t>2.</t>
  </si>
  <si>
    <t>Název položky</t>
  </si>
  <si>
    <t>3.</t>
  </si>
  <si>
    <t>M.J.</t>
  </si>
  <si>
    <t>4.</t>
  </si>
  <si>
    <t>Množství</t>
  </si>
  <si>
    <t>5.</t>
  </si>
  <si>
    <t>CENA</t>
  </si>
  <si>
    <t>Dodávka</t>
  </si>
  <si>
    <t>jednotková</t>
  </si>
  <si>
    <t>6.</t>
  </si>
  <si>
    <t>celková</t>
  </si>
  <si>
    <t>7.</t>
  </si>
  <si>
    <t>Montáž</t>
  </si>
  <si>
    <t>8.</t>
  </si>
  <si>
    <t>9.</t>
  </si>
  <si>
    <t>HMOTNOST</t>
  </si>
  <si>
    <t>10.</t>
  </si>
  <si>
    <t>11.</t>
  </si>
  <si>
    <t>HSV:</t>
  </si>
  <si>
    <t>oddíl 3</t>
  </si>
  <si>
    <t>Svislé konstrukce:</t>
  </si>
  <si>
    <t>M2</t>
  </si>
  <si>
    <t>C-341351802-0</t>
  </si>
  <si>
    <t>C-341361721-0</t>
  </si>
  <si>
    <t>T</t>
  </si>
  <si>
    <t>C-346234311-0</t>
  </si>
  <si>
    <t>ZAZD RYH 15x30 CI 1xPRUDUCH S OMITKOU</t>
  </si>
  <si>
    <t>M</t>
  </si>
  <si>
    <t>C-346244361-0</t>
  </si>
  <si>
    <t>C-349231811-0</t>
  </si>
  <si>
    <t>C-349234831-0</t>
  </si>
  <si>
    <t>C-349235861-0</t>
  </si>
  <si>
    <t>SVISLÉ KONSTRUKCE CELKEM</t>
  </si>
  <si>
    <t>oddíl 4</t>
  </si>
  <si>
    <t>Vodorovné konstrukce:</t>
  </si>
  <si>
    <t>C-410351415-0</t>
  </si>
  <si>
    <t>C-410351416-0</t>
  </si>
  <si>
    <t>KS</t>
  </si>
  <si>
    <t>VODOROVNÉ KONSTRUKCE CELKEM</t>
  </si>
  <si>
    <t>oddíl 61</t>
  </si>
  <si>
    <t>Úpravy povrchů vnitřní:</t>
  </si>
  <si>
    <t>ÚPRAVY POVRCHŮ VNITŘNÍ CELKEM</t>
  </si>
  <si>
    <t>oddíl 62</t>
  </si>
  <si>
    <t>Úpravy povrchů vnější:</t>
  </si>
  <si>
    <t>C-621471317-0</t>
  </si>
  <si>
    <t>C-622402151-0</t>
  </si>
  <si>
    <t>C-622401924-0</t>
  </si>
  <si>
    <t>C-622401925-0</t>
  </si>
  <si>
    <t>C-622421143-0</t>
  </si>
  <si>
    <t>C-622421144-0</t>
  </si>
  <si>
    <t>C-622421145-0</t>
  </si>
  <si>
    <t>C-622421891-0</t>
  </si>
  <si>
    <t>C-622423321-0</t>
  </si>
  <si>
    <t>C-622423521-0</t>
  </si>
  <si>
    <t>C-622424521-0</t>
  </si>
  <si>
    <t>C-622425521-0</t>
  </si>
  <si>
    <t>C-622428885-0</t>
  </si>
  <si>
    <t>PRIPL ZA ZAOBL OPR FASADY CIS VAP 50%</t>
  </si>
  <si>
    <t>C-622428895-0</t>
  </si>
  <si>
    <t>C-622428912-0</t>
  </si>
  <si>
    <t>C-622428942-0</t>
  </si>
  <si>
    <t>OPRAVA VNE OSTENI CISTE VAP STUKOVE</t>
  </si>
  <si>
    <t>C-622471116-0</t>
  </si>
  <si>
    <t>C-622476711-0</t>
  </si>
  <si>
    <t>OMIT VNE SANAC SOKL CEMIX MSC-064 22</t>
  </si>
  <si>
    <t>C-620471811-0</t>
  </si>
  <si>
    <t>NATER PENETRACNI VNE OMIT SLOZ 1-4 1x</t>
  </si>
  <si>
    <t>ÚPRAVY POVRCHŮ VNĚJŠÍ CELKEM</t>
  </si>
  <si>
    <t>oddíl 63</t>
  </si>
  <si>
    <t>Podlahy:</t>
  </si>
  <si>
    <t>C-632932351-0</t>
  </si>
  <si>
    <t>C-632451136-0</t>
  </si>
  <si>
    <t>POTER PISCEM 400kg HL DREV TL 50MM</t>
  </si>
  <si>
    <t>C-771591121-0</t>
  </si>
  <si>
    <t>ADHEZNI MUSTEK POD DLAZBY</t>
  </si>
  <si>
    <t>C-998771102-0</t>
  </si>
  <si>
    <t>DLAZBY PRESUN HMOT VYSKA -12M</t>
  </si>
  <si>
    <t>PODLAHY CELKEM</t>
  </si>
  <si>
    <t>oddíl 64</t>
  </si>
  <si>
    <t>Osazování výplní otvorů:</t>
  </si>
  <si>
    <t>C-641901923-0</t>
  </si>
  <si>
    <t>TES OKEN RAMU VNE VODOTES PASKOU 7CM</t>
  </si>
  <si>
    <t>C-641952211-0</t>
  </si>
  <si>
    <t>OSAZOVÁNÍ VÝPLNÍ OTVORŮ CELKEM</t>
  </si>
  <si>
    <t>oddíl 9</t>
  </si>
  <si>
    <t>Ostatní konstrukce a práce:</t>
  </si>
  <si>
    <t>C-952901111-0</t>
  </si>
  <si>
    <t>C-952901110-0</t>
  </si>
  <si>
    <t>C-953943112-0</t>
  </si>
  <si>
    <t>C-953943113-0</t>
  </si>
  <si>
    <t>C-953941421-0</t>
  </si>
  <si>
    <t>C-953941611-0</t>
  </si>
  <si>
    <t>C-953941411-0</t>
  </si>
  <si>
    <t>OSTATNÍ KONSTRUKCE A PRÁCE CELKEM</t>
  </si>
  <si>
    <t>oddíl 94</t>
  </si>
  <si>
    <t>Lešení a stavební výtahy:</t>
  </si>
  <si>
    <t>C-941942051-0</t>
  </si>
  <si>
    <t>MTZ LESENI LEH RAD OBLE S 1,5M H 10M</t>
  </si>
  <si>
    <t>C-941942391-0</t>
  </si>
  <si>
    <t>C-941942851-0</t>
  </si>
  <si>
    <t>DMTZ LESENI LEH RAD OBLE S 1,5M H 10M</t>
  </si>
  <si>
    <t>C-941991011-0</t>
  </si>
  <si>
    <t>MTZ OCHRANNE SITE LESENI H DO 10M</t>
  </si>
  <si>
    <t>C-941991191-0</t>
  </si>
  <si>
    <t>C-941991811-0</t>
  </si>
  <si>
    <t>DMTZ OCHRANNE SITE LESENI H DO 10M</t>
  </si>
  <si>
    <t>C-941955002-0</t>
  </si>
  <si>
    <t>C-998009101-0</t>
  </si>
  <si>
    <t>PRESUN HMOT LESENI SAMOSTAT BUDOVANE</t>
  </si>
  <si>
    <t>LEŠENÍ A STAVEBNÍ VÝTAHY CELKEM</t>
  </si>
  <si>
    <t>oddíl 96</t>
  </si>
  <si>
    <t>Bourání konstrukcí:</t>
  </si>
  <si>
    <t>C-965024131-0</t>
  </si>
  <si>
    <t>C-967031132-0</t>
  </si>
  <si>
    <t>C-968082355-0</t>
  </si>
  <si>
    <t>ODSTR PARAPETU PLASTOVYCH S DO 20CM</t>
  </si>
  <si>
    <t>C-968062991-0</t>
  </si>
  <si>
    <t>ODSTR VNITR OSTENI/OBKLADU DREVENYCH</t>
  </si>
  <si>
    <t>C-976071111-0</t>
  </si>
  <si>
    <t>C-979011111-0</t>
  </si>
  <si>
    <t>SVISLA DOPRAVA SUTI ZA PRVE PODLAZI</t>
  </si>
  <si>
    <t>C-979082111-0</t>
  </si>
  <si>
    <t>VNITROSTAVENISTNI DOPRAVA SUTI DO 10M</t>
  </si>
  <si>
    <t>C-979082121-0</t>
  </si>
  <si>
    <t>PRIPL ZKD 5M VNITROSTAV DOPRAVY SUTI</t>
  </si>
  <si>
    <t>C-979087213-0</t>
  </si>
  <si>
    <t>NAKLADANI NA DOPR PROSTR VYBOUR HMOT</t>
  </si>
  <si>
    <t>C-979081111-0</t>
  </si>
  <si>
    <t>ODVOZ STAVEB SUTI NA SKLADKU DO 1KM</t>
  </si>
  <si>
    <t>C-979081121-0</t>
  </si>
  <si>
    <t>PRIPL ZKD 1KM ODVOZU SUTI NA SKLADKU</t>
  </si>
  <si>
    <t>C-979093111-0</t>
  </si>
  <si>
    <t>ULOZENI SUTI BEZ ZHUTNENI</t>
  </si>
  <si>
    <t>C-979081132-0</t>
  </si>
  <si>
    <t>SKLADKOVNE SMISENY STAVEBNI ODPAD</t>
  </si>
  <si>
    <t>BOURÁNÍ KONSTRUKCÍ CELKEM</t>
  </si>
  <si>
    <t>oddíl 99</t>
  </si>
  <si>
    <t>Přesun hmot:</t>
  </si>
  <si>
    <t>C-999281110-0</t>
  </si>
  <si>
    <t>PRESUN HMOT OPRAVY DO VYSKY 12M</t>
  </si>
  <si>
    <t>PŘESUN HMOT CELKEM</t>
  </si>
  <si>
    <t>PSV:</t>
  </si>
  <si>
    <t>oddíl 711</t>
  </si>
  <si>
    <t>Izolace proti vodě:</t>
  </si>
  <si>
    <t>C-711211221-0</t>
  </si>
  <si>
    <t>C-711212221-0</t>
  </si>
  <si>
    <t>C-711294111-0</t>
  </si>
  <si>
    <t>C-998711102-0</t>
  </si>
  <si>
    <t>IZOL VODA PRESUN HMOT VYSKA -12M</t>
  </si>
  <si>
    <t>IZOLACE PROTI VODĚ CELKEM</t>
  </si>
  <si>
    <t>oddíl 764</t>
  </si>
  <si>
    <t>Konstrukce klempířské:</t>
  </si>
  <si>
    <t>C-764223240-0</t>
  </si>
  <si>
    <t>C-764256201-0</t>
  </si>
  <si>
    <t>C-764258202-0</t>
  </si>
  <si>
    <t>C-764294230-0</t>
  </si>
  <si>
    <t>KLEMP CU PODKLADNI PAS RS 250</t>
  </si>
  <si>
    <t>C-764246220-0</t>
  </si>
  <si>
    <t>KLEMP CU VENTIL NAST D 100 HLAD KRYT</t>
  </si>
  <si>
    <t>C-764249210-0</t>
  </si>
  <si>
    <t>KLEMP CU DRZAK HROMOSVOD LANA</t>
  </si>
  <si>
    <t>C-764239230-0</t>
  </si>
  <si>
    <t>KLEMP CU LEM KOMIN HLAD KRYT PLOCHA</t>
  </si>
  <si>
    <t>KONSTRUKCE KLEMPÍŘSKÉ CELKEM</t>
  </si>
  <si>
    <t>oddíl 766</t>
  </si>
  <si>
    <t>Konstrukce truhlářské:</t>
  </si>
  <si>
    <t>C-766612233-0</t>
  </si>
  <si>
    <t>C-766622233-0</t>
  </si>
  <si>
    <t>C-766623632-0</t>
  </si>
  <si>
    <t>C-766623634-0</t>
  </si>
  <si>
    <t>C-766627464-0</t>
  </si>
  <si>
    <t>C-998766102-0</t>
  </si>
  <si>
    <t>KONSTR TRUHLAR PRESUN HMOT VYSKA -12M</t>
  </si>
  <si>
    <t>KONSTRUKCE TRUHLÁŘSKÉ CELKEM</t>
  </si>
  <si>
    <t>oddíl 767</t>
  </si>
  <si>
    <t>Kovové doplňkové konstrukce:</t>
  </si>
  <si>
    <t>C-767996802-0</t>
  </si>
  <si>
    <t>KG</t>
  </si>
  <si>
    <t>C-767995105-0</t>
  </si>
  <si>
    <t>C-998767102-0</t>
  </si>
  <si>
    <t>KOVOVE D KONST PRESUN HMOT VYSKA -12M</t>
  </si>
  <si>
    <t>KOVOVÉ DOPLŇKOVÉ KONSTRUKCE CELKEM</t>
  </si>
  <si>
    <t>oddíl 783</t>
  </si>
  <si>
    <t>Nátěry:</t>
  </si>
  <si>
    <t>C-783602821-0</t>
  </si>
  <si>
    <t>C-783602823-0</t>
  </si>
  <si>
    <t>C-783622950-0</t>
  </si>
  <si>
    <t>C-783622920-0</t>
  </si>
  <si>
    <t>C-783671102-0</t>
  </si>
  <si>
    <t>NÁTĚRY CELKEM</t>
  </si>
  <si>
    <t>MONTÁŽNÍ PRÁCE:</t>
  </si>
  <si>
    <t>oddíl M21</t>
  </si>
  <si>
    <t>Montáže silnoproud:</t>
  </si>
  <si>
    <t>M-21-0</t>
  </si>
  <si>
    <t>TKC</t>
  </si>
  <si>
    <t>M-210010032-0</t>
  </si>
  <si>
    <t>M-210010043-0</t>
  </si>
  <si>
    <t>TRUBKA KOPEX PEVNE ULOZ 23mm</t>
  </si>
  <si>
    <t>M-210010363-0</t>
  </si>
  <si>
    <t>ROZVODKA KRABIC KOVOVA 7121-4 P21</t>
  </si>
  <si>
    <t>M-210020042-0</t>
  </si>
  <si>
    <t>OBJIMKA PRO ZAJISTENI KABELU</t>
  </si>
  <si>
    <t>M-210020104-0</t>
  </si>
  <si>
    <t>VYLOZNIK KABEL SVAR 4 VYL</t>
  </si>
  <si>
    <t>M-210020552-0</t>
  </si>
  <si>
    <t>KONZOLA KOTEVNI 2 NAPINACE</t>
  </si>
  <si>
    <t>M-210020651-0</t>
  </si>
  <si>
    <t>KONSTRUKCE OCEL NOSNA 5 KG</t>
  </si>
  <si>
    <t>M-210030001-0</t>
  </si>
  <si>
    <t>OBJIMKA NA STOZAR</t>
  </si>
  <si>
    <t>M-210040512-0</t>
  </si>
  <si>
    <t>UKONCENI VODICU SVORKOVANIM</t>
  </si>
  <si>
    <t>M-210040410-0</t>
  </si>
  <si>
    <t>OCISTENI STAVAJICIHO IZOLATORU</t>
  </si>
  <si>
    <t>M-210064007-0</t>
  </si>
  <si>
    <t>NATER VRCH JEDNOSLOZKOVY VYSTRAZNY</t>
  </si>
  <si>
    <t>M-210102131-0</t>
  </si>
  <si>
    <t>PROTIKOR OCHR SP 3ZIL 10/LZIL 35/kV</t>
  </si>
  <si>
    <t>M-210290841-0</t>
  </si>
  <si>
    <t>DEMONT+MONT KRYTU OCPLECH ROZV 70CM</t>
  </si>
  <si>
    <t>M-211200020-0</t>
  </si>
  <si>
    <t>SVITIDLO 5112901 200W PRUM STROPNI</t>
  </si>
  <si>
    <t>H-34844561-1</t>
  </si>
  <si>
    <t>SVITIDLO VENK VYLOZ VYBOJ 4443270</t>
  </si>
  <si>
    <t>M21</t>
  </si>
  <si>
    <t>MONTÁŽE SILNOPROUD CELKEM</t>
  </si>
  <si>
    <t>oddíl M22</t>
  </si>
  <si>
    <t>Montáže slaboproud:</t>
  </si>
  <si>
    <t>M-220990001-0</t>
  </si>
  <si>
    <t>DEMONTAZ NAVEST.2 RAMEN.</t>
  </si>
  <si>
    <t>M-220442436-0</t>
  </si>
  <si>
    <t>M-221522001-0</t>
  </si>
  <si>
    <t>DEMONTAZ POUZDER BLESKPOJISTEK</t>
  </si>
  <si>
    <t>M-220111701-0</t>
  </si>
  <si>
    <t>UZEMNENI KAB DRATOV ZEM ELEKTRODA</t>
  </si>
  <si>
    <t>M-220111756-0</t>
  </si>
  <si>
    <t>UZEM KABELU NA STAVAJICI UZEMNENI</t>
  </si>
  <si>
    <t>M-220111791-0</t>
  </si>
  <si>
    <t>M-220110617-0</t>
  </si>
  <si>
    <t>M22</t>
  </si>
  <si>
    <t>MONTÁŽE SLABOPROUD CELKEM</t>
  </si>
  <si>
    <t>Základní rozpočtové náklady stavebního objektu celkem (bez DPH) :</t>
  </si>
  <si>
    <t>REKAPITULACE ROZPOČTU</t>
  </si>
  <si>
    <t>Oddíl</t>
  </si>
  <si>
    <t>Název oddílu / řemeslného oboru</t>
  </si>
  <si>
    <t>CENA BEZ DPH</t>
  </si>
  <si>
    <t>Celkem</t>
  </si>
  <si>
    <t>Svislé konstrukce</t>
  </si>
  <si>
    <t>Vodorovné konstrukce</t>
  </si>
  <si>
    <t>Úpravy povrchů vnitřní</t>
  </si>
  <si>
    <t>Úpravy povrchů vnější</t>
  </si>
  <si>
    <t>Podlahy</t>
  </si>
  <si>
    <t>Osazování výplní otvorů</t>
  </si>
  <si>
    <t>Ostatní konstrukce a práce</t>
  </si>
  <si>
    <t>Lešení a stavební výtahy</t>
  </si>
  <si>
    <t>Bourání konstrukcí</t>
  </si>
  <si>
    <t>Přesun hmot</t>
  </si>
  <si>
    <t>HSV CELKEM</t>
  </si>
  <si>
    <t>Izolace proti vodě</t>
  </si>
  <si>
    <t>Konstrukce klempířské</t>
  </si>
  <si>
    <t>Konstrukce truhlářské</t>
  </si>
  <si>
    <t>Kovové doplňkové konstrukce</t>
  </si>
  <si>
    <t>Nátěry</t>
  </si>
  <si>
    <t>PSV CELKEM</t>
  </si>
  <si>
    <t>Montáže silnoproud</t>
  </si>
  <si>
    <t>Montáže slaboproud</t>
  </si>
  <si>
    <t>MONTÁŽNÍ PRÁCE CELKEM</t>
  </si>
  <si>
    <t>Základní rozpočtové náklady stavebního objektu celkem</t>
  </si>
  <si>
    <t>KRYCÍ LIST ROZPOČTU</t>
  </si>
  <si>
    <t xml:space="preserve">Kód objektu: </t>
  </si>
  <si>
    <t xml:space="preserve">Název objektu: </t>
  </si>
  <si>
    <t xml:space="preserve">JKSO: </t>
  </si>
  <si>
    <t>Cenová úroveň:</t>
  </si>
  <si>
    <t>SO-01</t>
  </si>
  <si>
    <t/>
  </si>
  <si>
    <t>2017/II</t>
  </si>
  <si>
    <t xml:space="preserve">Kód stavby: </t>
  </si>
  <si>
    <t xml:space="preserve">Název stavby: </t>
  </si>
  <si>
    <t xml:space="preserve">SKP: </t>
  </si>
  <si>
    <t>Účelová M.J:</t>
  </si>
  <si>
    <t xml:space="preserve">Projektant: </t>
  </si>
  <si>
    <t xml:space="preserve">Počet účel. měrných jednotek: </t>
  </si>
  <si>
    <t xml:space="preserve">Objednatel: </t>
  </si>
  <si>
    <t xml:space="preserve">Náklady na měrnou jednotku: </t>
  </si>
  <si>
    <t xml:space="preserve">Počet listů: </t>
  </si>
  <si>
    <t xml:space="preserve">Zakázkové číslo: </t>
  </si>
  <si>
    <t xml:space="preserve">Zpracovatel: </t>
  </si>
  <si>
    <t xml:space="preserve">Zhotovitel: </t>
  </si>
  <si>
    <t>ROZPOČTOVÉ NÁKLADY</t>
  </si>
  <si>
    <t>Základní rozpočtové náklady (ZRN)</t>
  </si>
  <si>
    <t>Vedlejší rozpočtové náklady (VRN)</t>
  </si>
  <si>
    <t>Dodávka celkem</t>
  </si>
  <si>
    <t>Montáž celkem</t>
  </si>
  <si>
    <t>Z</t>
  </si>
  <si>
    <t>HSV celkem</t>
  </si>
  <si>
    <t>R</t>
  </si>
  <si>
    <t>PSV celkem</t>
  </si>
  <si>
    <t>N</t>
  </si>
  <si>
    <t>Instalace</t>
  </si>
  <si>
    <t>:</t>
  </si>
  <si>
    <t>Montáže</t>
  </si>
  <si>
    <t>ZRN celkem</t>
  </si>
  <si>
    <t>I: Projektové práce</t>
  </si>
  <si>
    <t>II: Technologie</t>
  </si>
  <si>
    <t>VII: Mobiliář</t>
  </si>
  <si>
    <t>ZRN+I+II+VII</t>
  </si>
  <si>
    <t>Ztížené výrobní podmínky</t>
  </si>
  <si>
    <t>%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</si>
  <si>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</si>
  <si>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</si>
  <si>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</si>
  <si>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</si>
  <si>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</si>
  <si>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</t>
  </si>
  <si>
    <t>Ostatní VRN</t>
  </si>
  <si>
    <t>Rezerva</t>
  </si>
  <si>
    <t>Ostatní rozpočtové náklady (ORN)</t>
  </si>
  <si>
    <t>Doplňkové rozpočtové náklady (DRN)</t>
  </si>
  <si>
    <t>VRN celkem</t>
  </si>
  <si>
    <t>ORN celkem</t>
  </si>
  <si>
    <t>DRN celkem</t>
  </si>
  <si>
    <t>Náklady celkem</t>
  </si>
  <si>
    <t>Vypracoval</t>
  </si>
  <si>
    <t>Za zhotovitele</t>
  </si>
  <si>
    <t>Za objednatele</t>
  </si>
  <si>
    <t xml:space="preserve">Jméno: </t>
  </si>
  <si>
    <t xml:space="preserve">Datum: </t>
  </si>
  <si>
    <t xml:space="preserve">Podpis: </t>
  </si>
  <si>
    <t>Základ pro DPH</t>
  </si>
  <si>
    <t>%  činí :</t>
  </si>
  <si>
    <t>Kč</t>
  </si>
  <si>
    <t>DPH</t>
  </si>
  <si>
    <t>CENA ZA OBJEKT CELKEM VČETNĚ DPH:</t>
  </si>
  <si>
    <t>Poznámky:</t>
  </si>
  <si>
    <t>REKAPITULACE OBJEKTŮ STAVBY</t>
  </si>
  <si>
    <t xml:space="preserve">Kód stavby : </t>
  </si>
  <si>
    <t xml:space="preserve">Název stavby : </t>
  </si>
  <si>
    <t>Místo stavby:</t>
  </si>
  <si>
    <t>Projektant:</t>
  </si>
  <si>
    <t>Objednatel:</t>
  </si>
  <si>
    <t>Zpracovatel:</t>
  </si>
  <si>
    <t>Zhotovitel:</t>
  </si>
  <si>
    <t>NÁKLADY ZA JEDNOTLIVÉ STAVEBNÍ OBJEKTY</t>
  </si>
  <si>
    <t>Kód objektu</t>
  </si>
  <si>
    <t>Název objektu</t>
  </si>
  <si>
    <t>JKSO</t>
  </si>
  <si>
    <t>Cena bez DPH (Kč)</t>
  </si>
  <si>
    <t>Cena s DPH (Kč)</t>
  </si>
  <si>
    <t>CENA ZA STAVBU CELKEM</t>
  </si>
  <si>
    <t xml:space="preserve">Projektant : </t>
  </si>
  <si>
    <t xml:space="preserve">IČO : </t>
  </si>
  <si>
    <t xml:space="preserve">DIČ : </t>
  </si>
  <si>
    <t xml:space="preserve">Objednatel : </t>
  </si>
  <si>
    <t xml:space="preserve">Zpracovatel : </t>
  </si>
  <si>
    <t xml:space="preserve">Zhotovitel : </t>
  </si>
  <si>
    <t>Průzkumné, geodetické a projektové práce + Technologie + Mobiliář</t>
  </si>
  <si>
    <t>Cena bez DPH</t>
  </si>
  <si>
    <t>21% činí :</t>
  </si>
  <si>
    <t>15% činí :</t>
  </si>
  <si>
    <t>CENA CELKEM VČETNĚ DPH:</t>
  </si>
  <si>
    <t>Datum, razítko, podpis</t>
  </si>
  <si>
    <t>Datum zpracování : 20.2.2018</t>
  </si>
  <si>
    <t>Objekt : SO-01 - oprava vnějšího pláště domu čp.1 na Kaňku</t>
  </si>
  <si>
    <t>Stavba :  - MěÚ Kutná Hora, objekt bývalé radnice čp.1, Kaňk</t>
  </si>
  <si>
    <t xml:space="preserve">Oprava vnějšího pláště domu čp.1 Kaňk, Kutná Hora </t>
  </si>
  <si>
    <t>Datum: 20.2.2018</t>
  </si>
  <si>
    <t xml:space="preserve">Ladislav Vokoun </t>
  </si>
  <si>
    <t>20.2.2018</t>
  </si>
  <si>
    <t>Kutná Hora Kaňk</t>
  </si>
  <si>
    <t xml:space="preserve">MěÚ Kutná Hora </t>
  </si>
  <si>
    <t>R-341351801-0</t>
  </si>
  <si>
    <t>OPRAVA PRASKLIN V OMÍTCE STĚN PŘEVÁZÁNÍ POMOCÍ HELIFIX NEREZ VÝZTUŽE A KOTVY ROZM. 0,50*(2+2+4+2+3)*1,1</t>
  </si>
  <si>
    <t>OPRAVA PRASKLIN V OMÍTCE STĚN ZAOMÍTNUTÍ NEREZ VÝZTUŽE MC MALTOU ROZM. 0,25*(2+2+4+2+3)</t>
  </si>
  <si>
    <t>VYZTUZ NEREZ HELIFIX PR.6MM KOTVÍCÍ SPECIÁL OCEL HMOTNOST VÝZTUŽE 57,0 KG + ZTRATNÉ 10%</t>
  </si>
  <si>
    <t>ZAZDIVKA CIHEL RYH/LÍC/NIK TL 6,5CM ŘÍMSY POD OKAP BEDNĚNÍM VYROVNÁNÍ OMÍTEK (11+8,7+8,2+9+7,5*3)*0,15</t>
  </si>
  <si>
    <t>PRIZDIVKA OSTENI S OZUBEM CI TL 15CM PO VYBOURÁNÍ OKEN PLAST RÁMŮ OKEN OSTĚNÍ ŠÍŘE 20CM, KS 5*(1,5*2+1,0)+6*(1,5*2+1,0)+1*(0,8*2+0,8)=(20+18+2,4)*0,20=8,08</t>
  </si>
  <si>
    <t>R-349235851-0</t>
  </si>
  <si>
    <t>DOPLNENI ZDIVA OKENNICH OBRUB PO VYBOURÁNÍ PLAST OKEN RÁMŮ 20+18+2,4M</t>
  </si>
  <si>
    <t>DOPLNENI FASAD PRVKU ŘÍMS KORDON RŠ300 MM VYLOZENYCH 8CM (26,7+25,3+16+36,5)*0,30</t>
  </si>
  <si>
    <t>DOPLNENI FASAD PRVKU ŘÍMS HLAVNÍCH RŠ1200 MM VYLOZENYCH 15CM (59,4+16+37,3)*1,20</t>
  </si>
  <si>
    <t>R-317471111-0</t>
  </si>
  <si>
    <t>R-349941003-0</t>
  </si>
  <si>
    <t xml:space="preserve">BEDNENI KCE BALKONU VE STROPECH Z PRK ODST DTTO </t>
  </si>
  <si>
    <t>R-411387631-0</t>
  </si>
  <si>
    <t>BEDNENI KCE BALKONU VE STROPECH Z PRK ZRIZ ZAJIŠTĚNÍ PRKNY 9,0*1,80</t>
  </si>
  <si>
    <t>SANACE POVRCHU PODHLEDU BALKONU -1,00M2 PODHLEDY TL. -15CM DTTO</t>
  </si>
  <si>
    <t>R-610471811-0</t>
  </si>
  <si>
    <t>NATER ODSOLOVACÍ VNĚ OMITEK STROPU BALKONU VČ. SANACE ODHALENÉVÝZTUŽE KCE 1x 9,0*1,80</t>
  </si>
  <si>
    <t>OPRAVA VNI OMIT OSTENI A ZACISTENÍ VAP STUKU U OKEN MEZI RÁMY ZAZDĚNÉ 7,0*(1,5*2+1,0)+4,0*(1,5*2+1,0)+2,0*(1,85*2+0,9)+2,0*(1,3*2+1,0)+2,0*(1,5*2+1,0)+2,0*(0,9*3,0)=(28+16+9,2+7,2+8+5,4)*0,20=14,76</t>
  </si>
  <si>
    <t>FASÁDNÍ NATER VNE STĚN SILIKON SLOZ 2 (245,20-38,2)+(249,21-3,93)+(97,96-10,08)+(234,4+14,25-32,58)=756,23</t>
  </si>
  <si>
    <t xml:space="preserve">PRIPL ZA SOKL VNE OMITEK STEN DTTO </t>
  </si>
  <si>
    <t xml:space="preserve">OPRAVA OMIT VNE STEN VAPCEM STUKOVE SLOZ 4 ULIČNÍ FASÁDA JIŽNÍ STRANA 97,96-10,08=87,88M2 </t>
  </si>
  <si>
    <t>OPRAVA OMIT VNE STEN VAPCEM STUKOVE SLOZ 3 PRŮČELNÍ FASÁDA VÝCHODNÍ 234,0+14,25-32,58=215,67M2</t>
  </si>
  <si>
    <t>OPRAVA OMIT VNE STEN VAPCEM STUKOVE SLOZ 1-2 DVORNÍ FASÁDA ZÁPADNÍ 245,20-38,20=207,0M2</t>
  </si>
  <si>
    <t>POKL DLAZBY KERAM TL 40MM DO LEPIDLA 9,0*1,8</t>
  </si>
  <si>
    <t>H-59211542-1</t>
  </si>
  <si>
    <t>DLAŽBA TERACCO TL.25MM ROZM. 250X250MM 16,2*1,1</t>
  </si>
  <si>
    <t>OPRAVA FASADY MVC CLEN 3 STUK -30% DVORNÍ TRAKT PLOCHA 245,20 - OKNA 38,20 M2</t>
  </si>
  <si>
    <t>OPRAVA FASADY MVC CLEN 3 STUK -50% DVORNÍ BOČNÍ TRAKT PLOCHA 249,21 - OKNA (3,9+3,3)</t>
  </si>
  <si>
    <t>OPRAVA FASADY MVC CLEN 4 STUK -50% ČLENITÁ PLOCHA ULIČNÍ TRAKT JIŽNÍ 97,96-OKNA 10,08</t>
  </si>
  <si>
    <t>OPRAVA FASADY MVC CLEN 5 STUK -50% PLOCHA PRŮČELNÍ 234,0+ ŠTÍT 14,25 -OKNA 32,58</t>
  </si>
  <si>
    <t>PRIPL ZKD 10MM JADRA OPR CIS VAP 50% PLOCHA CELKEM 207+242,28+87,88+215,67</t>
  </si>
  <si>
    <t>OPRAVA RYH KLÍNKOVÁNÍM FASADY PO STATICKÉM ZAJIŠTĚNÍ CIS VAP STUK 15CM</t>
  </si>
  <si>
    <t>OPRAVA RIMSY ZDI RŠ500 TYMPANON PRŮČELÍ  MAL AKTIV ŠTUK (5,5+5,5)*0,50</t>
  </si>
  <si>
    <t>UKONČOVACÍ ŘÍMSA SOKLOVÁ RŠ250 DILCE OST VODOROVNÝ PROFIL SOKLU TL 30MM (11+8,7+8,2+9++7,5*3+8,7+16+8,8+9+8,5+11)*0,25</t>
  </si>
  <si>
    <t>R-622471614-0</t>
  </si>
  <si>
    <t>VYROV OMIT VNE STEN SOKLU PRŮČELÍ PODHOZ MALTOU SANAČNÍ 8,70+25,90+11,30+10</t>
  </si>
  <si>
    <t>PRIPL ZA KAMENICKE BROUSENI OSTĚNÍ KAMEN PORTÁL VSTUPNÍ DVEŘE 1,70*2,25+1,80*2,40</t>
  </si>
  <si>
    <t>R-620901129-0</t>
  </si>
  <si>
    <t>OMIT VNE SANAC SYSTEM KNAUF PSS NA PLOŠE POŠKOZENÝCH VODOU SVODY 5+6+4+3+4</t>
  </si>
  <si>
    <t>R-622476016-0</t>
  </si>
  <si>
    <t>OPRAVA VNEJ OMÍTEK OSTENI ŠPALETY DVORNÍCH DVEŘÍ CISTE VAP STUKOVE (1,10*2,10)*2 + 1,10*2,10</t>
  </si>
  <si>
    <t>UPR VNE STEN AKTIV STUKEM S PRISAD PLOCHA CELKEM</t>
  </si>
  <si>
    <t>NATER PENETRACNI ŘÍMS A OSTĚNÍ POD NÁTĚR VNE OMIT SLOZ 1-4 1x 59,40*1,2+26,7*0,30+16*1,2+16*0,3+37,3*1,2+36,5*0,35</t>
  </si>
  <si>
    <t>R-641901913-0</t>
  </si>
  <si>
    <t>OSAZ RAMU OKEN DREV PLOCHA DO 2,5M2 ZA PLAST OKNA DMTŽ 7*(0,90*1,70)+5*(0,90*1,50)</t>
  </si>
  <si>
    <t>VYCISTENI BUDOV VYSKY PODLAZI DO 4M OD OBJEKTU 59,4+3*16+37,3+36,5</t>
  </si>
  <si>
    <t>TES OKEN RAMU VNI PAROTES PASKOU 7CM 11*(1,5*2+1,0)+4*(1,5*2+1,1)+2*(1,3*2+1,0)+2*(0,9*3)+(1,7*2,25)+(1,8*2,40)+(1,1*2,10)+4*(0,9*1,3)+4*(0,9*1,50)+7*(0,9*1,70)</t>
  </si>
  <si>
    <t>CISTENI VNEJ PLOCH OKEN,DVERI MYTIM  11*(1,0*1,5)+4*(1,0*1,5)+2*(1,0*1,3)+2*(0,9*0,9)+(1,7*2,25)+(1,8*2,40)+3*(1,1*2,1)+4*(0,9*1,3)+4*(0,9*1,5)+7*(0,9*1,7)+5*(0,90*1,5)+1,3*3,0+1,2*2,6</t>
  </si>
  <si>
    <t>REPASE A OSAZENI KOV MRIZI OKEN 7*(1,2*1,8)</t>
  </si>
  <si>
    <t>ÚPRAVA OTVORU A OSAZENI ZELEZNYCH VENTILACI TURBO VÝDECH DO 0,1M2</t>
  </si>
  <si>
    <t>R-956901211-0</t>
  </si>
  <si>
    <t>R-953941212-0</t>
  </si>
  <si>
    <t>R-968085112-0</t>
  </si>
  <si>
    <t>R-968065113-0</t>
  </si>
  <si>
    <t>VYBOURÁNÍ ZABRADLI A MADLA KOVOVA VYSKY 1M</t>
  </si>
  <si>
    <t>STERKOVA IZOLACE BALKONU/TERAS SVISLA (9+1,8*2)*0,20</t>
  </si>
  <si>
    <t>KLEMP CU OKAP MEKKA KRYTINA RS 400 DVORNÍ ČÁST OPRAVY 11+8,7+8,2+9+7,5*3</t>
  </si>
  <si>
    <t>TESNENI ROHU HYDROIZOL NATERU PASKOU 1,8*2+9,0</t>
  </si>
  <si>
    <t>KLEMP CU ZLAB MEZISTRESNI HAK RS 1200 A 1,0M</t>
  </si>
  <si>
    <t>OKNA NEKPL DVEŘ OTEV ZAZD RAM 2KR 1,45M2</t>
  </si>
  <si>
    <t>REPASE OKNA KPL OTEV ZAZD RAM 1KR 1,00M2</t>
  </si>
  <si>
    <t>REPASE DVEŘE KPL OTEV DO ZDIVA PL 2KR 2,45M2</t>
  </si>
  <si>
    <t>OKNA NOVÁ DŘEVENÁ KPL OTEV DO ZDIVA PL 2KR 1,50M2-</t>
  </si>
  <si>
    <t>REPASE DVEŘE VSTUP KPL OTVÍR DO ZDIVA DR 2KR 2,9M2</t>
  </si>
  <si>
    <t>DMTZ KDK ATYPU ŽALUZIÉ ODVETR HMOTN JEDN DILU -100kg</t>
  </si>
  <si>
    <t>REPASE OK NA FAS ATYPU HMOTN JEDN DILU -100kg</t>
  </si>
  <si>
    <t>ODSTR NATERU TRUHL OKEN OPALENIM 43*4*1,0*1,50+2*4*0,9*0,9</t>
  </si>
  <si>
    <t>ODSTR NATERU TRUHL DVERI OPALENIM 2*(1,8*2,4+1,1*2,1*3)</t>
  </si>
  <si>
    <t>PODHOZ OMÍT SOKL UMĚLÁ OKR POD STEN VNE MVC 11,30+8,7+25,9=45,9</t>
  </si>
  <si>
    <t>PRIPL ZA OSTENI VNE OMITEK STEN, ROZMĚRY VIZ POL.č.16</t>
  </si>
  <si>
    <t>PRIPL ZA VYROVN PODHOZ SOKL NADZEMN VNE OMITEK STEN (59,4+25,3+16,0+37,3)*0,90</t>
  </si>
  <si>
    <t>R-622401926-0</t>
  </si>
  <si>
    <t>PRIPL ZKD 10MM JADRA OM CISTE VAP SOKL DO 0,90M, ROZMĚRY VIZ POL.č.21</t>
  </si>
  <si>
    <t xml:space="preserve">OSAZENI VYROBKU 5 kg DO ZDIVA SKŘÍNKA POŠTA </t>
  </si>
  <si>
    <t>OSAZENI VYROBKU 15 kg DO ZDIVA SKŘÍŇ POJISTKA</t>
  </si>
  <si>
    <t>DEMONTÁŽ ZELEZNYCH VENTILACI NAD 0,5M2</t>
  </si>
  <si>
    <t>OSAZENI KONZOL VLAJKONOŠE VE ZDIVU CIHELNEM</t>
  </si>
  <si>
    <t>REPASE A OSAZ PRVKŮ ZABRADLI BALKONOVE DO OTV NA BETON, 10 SLOUPKŮ VÝŠKY 1,0M</t>
  </si>
  <si>
    <t>PRIPL ZK MESIC POUZ LESENI K POL 2051 - 3 MĚSÍCE</t>
  </si>
  <si>
    <t>PRIPL ZK MESIC POUZITI LES SITE H 10M - 3 MĚSÍCE</t>
  </si>
  <si>
    <t>LESENI LEH PRAC POMOC H PODLAHY 1,9M PODHLED BALKONU</t>
  </si>
  <si>
    <t>BOUR PODLAH DLAZBY DESKY MOZAIKA 1M2- PLOCHA PODLAHY BEZ SOKLÍKŮ (9*1,8)</t>
  </si>
  <si>
    <t>PRISEKANI DRÁŽKY POVRCHU PODLAHY PRO PLECH OKAP RŠ400 DO BET</t>
  </si>
  <si>
    <t>ODSTR RAMU OKEN PLAST ZDVOJENYCH -2M2,  7*(0,9*1,7)+5*(1,0*1,5)</t>
  </si>
  <si>
    <t>STERKOVA IZOLACE BALKONU/TERAS VODOR PL (9*1,80)</t>
  </si>
  <si>
    <t>OPR NATERU OKEN JEDNODUCH TRUHL SYNT 2x+2xLAK+2xTMEL</t>
  </si>
  <si>
    <t xml:space="preserve">OPR NATERU KLEMPÍŘ KCE BLESKOSVOD O.K. SYNT 2x+1xTMEL TYČ PR.12MM, </t>
  </si>
  <si>
    <t>NATER TRUHL KCE ŘÍMSA PRKNO 2x MOŘIDLO (11+8,7+8,2+9+7,5*3)*0,25 +(59,4+3*16+37,3+36,5)*0,25</t>
  </si>
  <si>
    <t xml:space="preserve">ELEKTROMONTAZE - DEMONTÁŽE ZAŘÍZENÍ ELEKTRO </t>
  </si>
  <si>
    <t>VÝMĚNA TRUBKA KOPEX VOLNE POD OMIT 16mm</t>
  </si>
  <si>
    <t xml:space="preserve">DEMONTAZ SLABO TABLO ZVONEK </t>
  </si>
  <si>
    <t>DMTŽ A MTŽ TELEVIZNÍ ANTENA PRO DZ 78</t>
  </si>
  <si>
    <t>REVIZE BLESKOSVODU PO OPRAVĚ FASÁDY UZEMNENI</t>
  </si>
  <si>
    <t>KPL</t>
  </si>
  <si>
    <t>Ing. Ladislav Vokoun</t>
  </si>
  <si>
    <t xml:space="preserve">Oprava vnějšího pláště domu čp.1 Kaňk </t>
  </si>
  <si>
    <t xml:space="preserve">Bývalá radnice dům čp.1, K.Hora Kaňk </t>
  </si>
  <si>
    <t>R-766623632-0</t>
  </si>
  <si>
    <t xml:space="preserve">REPASE OKNA, NUTNÁ VÝMĚNA PRVKŮ OKAPNICE KPL OTEV DO ZDIVA PL 2KR 1,45M2 </t>
  </si>
  <si>
    <t>REPASE KAMENNÝCH CHRLIČŮ NA TERASE PŘÍZEMÍ ODTOK SRÁŽKOVÉ VODY SPÁD</t>
  </si>
  <si>
    <t xml:space="preserve">SOUHRNNÝ LIST STAVBY - VÝKAZ VÝMĚR </t>
  </si>
  <si>
    <t xml:space="preserve">OPRAVA PARAPETU VNITŘ DREVENYCH S DO 30CM OKNA </t>
  </si>
  <si>
    <t>R-612426821-0</t>
  </si>
  <si>
    <t>VÝMĚNA KLEMP CU OKAPNICE OKNA RS 100</t>
  </si>
  <si>
    <t>C-622421141-0</t>
  </si>
  <si>
    <t>OPRAVA VÁPEN OMÍTKY ZDIVA OBVODNÍHO KAMENNÉ VČ. PROHOZU A  HLAD OM PRKNO 2*(3,60*2,20)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</si>
</sst>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"/>
    <numFmt numFmtId="167" formatCode="0.0"/>
    <numFmt numFmtId="168" formatCode="0.000"/>
  </numFmts>
  <fonts count="10">
    <font>
      <sz val="10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7"/>
      <color indexed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hair"/>
      <right style="double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7" xfId="0" applyBorder="1" applyAlignment="1">
      <alignment/>
    </xf>
    <xf numFmtId="0" fontId="5" fillId="0" borderId="7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left" vertical="center"/>
    </xf>
    <xf numFmtId="0" fontId="5" fillId="0" borderId="5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22" xfId="0" applyFont="1" applyBorder="1" applyAlignment="1">
      <alignment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vertical="center"/>
    </xf>
    <xf numFmtId="0" fontId="1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vertical="center"/>
    </xf>
    <xf numFmtId="165" fontId="1" fillId="0" borderId="23" xfId="0" applyNumberFormat="1" applyFont="1" applyBorder="1" applyAlignment="1">
      <alignment vertical="center"/>
    </xf>
    <xf numFmtId="165" fontId="1" fillId="0" borderId="25" xfId="0" applyNumberFormat="1" applyFont="1" applyBorder="1" applyAlignment="1">
      <alignment vertical="center"/>
    </xf>
    <xf numFmtId="165" fontId="1" fillId="0" borderId="24" xfId="0" applyNumberFormat="1" applyFont="1" applyBorder="1" applyAlignment="1">
      <alignment vertical="center"/>
    </xf>
    <xf numFmtId="164" fontId="1" fillId="0" borderId="26" xfId="0" applyNumberFormat="1" applyFont="1" applyBorder="1" applyAlignment="1">
      <alignment vertical="center"/>
    </xf>
    <xf numFmtId="0" fontId="5" fillId="2" borderId="23" xfId="0" applyFont="1" applyFill="1" applyBorder="1" applyAlignment="1">
      <alignment/>
    </xf>
    <xf numFmtId="0" fontId="5" fillId="2" borderId="24" xfId="0" applyFont="1" applyFill="1" applyBorder="1" applyAlignment="1">
      <alignment/>
    </xf>
    <xf numFmtId="0" fontId="5" fillId="2" borderId="24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/>
    </xf>
    <xf numFmtId="0" fontId="5" fillId="2" borderId="28" xfId="0" applyFont="1" applyFill="1" applyBorder="1" applyAlignment="1">
      <alignment/>
    </xf>
    <xf numFmtId="165" fontId="5" fillId="2" borderId="29" xfId="0" applyNumberFormat="1" applyFont="1" applyFill="1" applyBorder="1" applyAlignment="1">
      <alignment/>
    </xf>
    <xf numFmtId="164" fontId="5" fillId="2" borderId="26" xfId="0" applyNumberFormat="1" applyFont="1" applyFill="1" applyBorder="1" applyAlignment="1">
      <alignment/>
    </xf>
    <xf numFmtId="0" fontId="5" fillId="2" borderId="30" xfId="0" applyFont="1" applyFill="1" applyBorder="1" applyAlignment="1">
      <alignment/>
    </xf>
    <xf numFmtId="0" fontId="5" fillId="2" borderId="31" xfId="0" applyFont="1" applyFill="1" applyBorder="1" applyAlignment="1">
      <alignment horizontal="righ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165" fontId="5" fillId="2" borderId="33" xfId="0" applyNumberFormat="1" applyFont="1" applyFill="1" applyBorder="1" applyAlignment="1">
      <alignment/>
    </xf>
    <xf numFmtId="0" fontId="5" fillId="2" borderId="34" xfId="0" applyFont="1" applyFill="1" applyBorder="1" applyAlignment="1">
      <alignment/>
    </xf>
    <xf numFmtId="165" fontId="5" fillId="2" borderId="35" xfId="0" applyNumberFormat="1" applyFont="1" applyFill="1" applyBorder="1" applyAlignment="1">
      <alignment/>
    </xf>
    <xf numFmtId="164" fontId="5" fillId="2" borderId="36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2" borderId="41" xfId="0" applyFill="1" applyBorder="1" applyAlignment="1">
      <alignment/>
    </xf>
    <xf numFmtId="0" fontId="0" fillId="2" borderId="42" xfId="0" applyFill="1" applyBorder="1" applyAlignment="1">
      <alignment/>
    </xf>
    <xf numFmtId="0" fontId="0" fillId="2" borderId="43" xfId="0" applyFill="1" applyBorder="1" applyAlignment="1">
      <alignment/>
    </xf>
    <xf numFmtId="0" fontId="5" fillId="2" borderId="43" xfId="0" applyFont="1" applyFill="1" applyBorder="1" applyAlignment="1">
      <alignment vertical="center"/>
    </xf>
    <xf numFmtId="3" fontId="5" fillId="2" borderId="44" xfId="0" applyNumberFormat="1" applyFont="1" applyFill="1" applyBorder="1" applyAlignment="1">
      <alignment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0" fillId="0" borderId="48" xfId="0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51" xfId="0" applyFont="1" applyBorder="1" applyAlignment="1">
      <alignment/>
    </xf>
    <xf numFmtId="0" fontId="5" fillId="0" borderId="50" xfId="0" applyFont="1" applyBorder="1" applyAlignment="1">
      <alignment horizontal="left" vertical="center"/>
    </xf>
    <xf numFmtId="0" fontId="0" fillId="0" borderId="52" xfId="0" applyBorder="1" applyAlignment="1">
      <alignment/>
    </xf>
    <xf numFmtId="0" fontId="5" fillId="0" borderId="20" xfId="0" applyFont="1" applyBorder="1" applyAlignment="1">
      <alignment horizontal="right" vertical="center"/>
    </xf>
    <xf numFmtId="3" fontId="4" fillId="0" borderId="19" xfId="0" applyNumberFormat="1" applyFont="1" applyBorder="1" applyAlignment="1">
      <alignment vertical="center"/>
    </xf>
    <xf numFmtId="3" fontId="5" fillId="0" borderId="53" xfId="0" applyNumberFormat="1" applyFont="1" applyBorder="1" applyAlignment="1">
      <alignment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left" vertical="center"/>
    </xf>
    <xf numFmtId="3" fontId="4" fillId="0" borderId="24" xfId="0" applyNumberFormat="1" applyFont="1" applyBorder="1" applyAlignment="1">
      <alignment vertical="center"/>
    </xf>
    <xf numFmtId="3" fontId="5" fillId="0" borderId="54" xfId="0" applyNumberFormat="1" applyFont="1" applyBorder="1" applyAlignment="1">
      <alignment vertical="center"/>
    </xf>
    <xf numFmtId="0" fontId="0" fillId="0" borderId="55" xfId="0" applyBorder="1" applyAlignment="1">
      <alignment/>
    </xf>
    <xf numFmtId="0" fontId="5" fillId="2" borderId="56" xfId="0" applyFont="1" applyFill="1" applyBorder="1" applyAlignment="1">
      <alignment horizontal="right" vertical="center"/>
    </xf>
    <xf numFmtId="0" fontId="5" fillId="2" borderId="57" xfId="0" applyFont="1" applyFill="1" applyBorder="1" applyAlignment="1">
      <alignment horizontal="left" vertical="center"/>
    </xf>
    <xf numFmtId="3" fontId="5" fillId="2" borderId="57" xfId="0" applyNumberFormat="1" applyFont="1" applyFill="1" applyBorder="1" applyAlignment="1">
      <alignment vertical="center"/>
    </xf>
    <xf numFmtId="3" fontId="5" fillId="2" borderId="58" xfId="0" applyNumberFormat="1" applyFont="1" applyFill="1" applyBorder="1" applyAlignment="1">
      <alignment vertical="center"/>
    </xf>
    <xf numFmtId="0" fontId="4" fillId="2" borderId="59" xfId="0" applyFont="1" applyFill="1" applyBorder="1" applyAlignment="1">
      <alignment/>
    </xf>
    <xf numFmtId="0" fontId="5" fillId="2" borderId="44" xfId="0" applyFont="1" applyFill="1" applyBorder="1" applyAlignment="1">
      <alignment horizontal="left" vertical="center"/>
    </xf>
    <xf numFmtId="3" fontId="5" fillId="2" borderId="60" xfId="0" applyNumberFormat="1" applyFont="1" applyFill="1" applyBorder="1" applyAlignment="1">
      <alignment vertical="center"/>
    </xf>
    <xf numFmtId="49" fontId="0" fillId="0" borderId="6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3" fontId="0" fillId="0" borderId="52" xfId="0" applyNumberFormat="1" applyBorder="1" applyAlignment="1">
      <alignment/>
    </xf>
    <xf numFmtId="49" fontId="0" fillId="0" borderId="52" xfId="0" applyNumberFormat="1" applyBorder="1" applyAlignment="1">
      <alignment/>
    </xf>
    <xf numFmtId="49" fontId="0" fillId="0" borderId="52" xfId="0" applyNumberFormat="1" applyBorder="1" applyAlignment="1">
      <alignment horizontal="right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" fontId="0" fillId="0" borderId="65" xfId="0" applyNumberFormat="1" applyBorder="1" applyAlignment="1">
      <alignment horizontal="right" vertical="top"/>
    </xf>
    <xf numFmtId="0" fontId="0" fillId="0" borderId="64" xfId="0" applyBorder="1" applyAlignment="1">
      <alignment horizontal="center" vertical="top"/>
    </xf>
    <xf numFmtId="4" fontId="0" fillId="0" borderId="7" xfId="0" applyNumberFormat="1" applyBorder="1" applyAlignment="1">
      <alignment horizontal="right" vertical="top"/>
    </xf>
    <xf numFmtId="0" fontId="0" fillId="0" borderId="66" xfId="0" applyBorder="1" applyAlignment="1">
      <alignment horizontal="center" vertical="top"/>
    </xf>
    <xf numFmtId="0" fontId="0" fillId="0" borderId="67" xfId="0" applyBorder="1" applyAlignment="1">
      <alignment/>
    </xf>
    <xf numFmtId="3" fontId="0" fillId="0" borderId="55" xfId="0" applyNumberFormat="1" applyBorder="1" applyAlignment="1">
      <alignment horizontal="right" vertical="top"/>
    </xf>
    <xf numFmtId="3" fontId="0" fillId="0" borderId="52" xfId="0" applyNumberFormat="1" applyBorder="1" applyAlignment="1">
      <alignment horizontal="right" vertical="top"/>
    </xf>
    <xf numFmtId="3" fontId="0" fillId="0" borderId="68" xfId="0" applyNumberFormat="1" applyBorder="1" applyAlignment="1">
      <alignment horizontal="right" vertical="top"/>
    </xf>
    <xf numFmtId="3" fontId="0" fillId="0" borderId="61" xfId="0" applyNumberFormat="1" applyBorder="1" applyAlignment="1">
      <alignment horizontal="right" vertical="top"/>
    </xf>
    <xf numFmtId="3" fontId="3" fillId="0" borderId="39" xfId="0" applyNumberFormat="1" applyFont="1" applyBorder="1" applyAlignment="1">
      <alignment horizontal="right" vertical="top"/>
    </xf>
    <xf numFmtId="165" fontId="0" fillId="0" borderId="69" xfId="0" applyNumberFormat="1" applyBorder="1" applyAlignment="1">
      <alignment horizontal="right"/>
    </xf>
    <xf numFmtId="165" fontId="0" fillId="0" borderId="65" xfId="0" applyNumberFormat="1" applyBorder="1" applyAlignment="1">
      <alignment horizontal="right"/>
    </xf>
    <xf numFmtId="0" fontId="0" fillId="2" borderId="70" xfId="0" applyFill="1" applyBorder="1" applyAlignment="1">
      <alignment horizontal="left" vertical="center"/>
    </xf>
    <xf numFmtId="49" fontId="0" fillId="2" borderId="71" xfId="0" applyNumberFormat="1" applyFill="1" applyBorder="1" applyAlignment="1">
      <alignment/>
    </xf>
    <xf numFmtId="49" fontId="0" fillId="0" borderId="61" xfId="0" applyNumberFormat="1" applyBorder="1" applyAlignment="1">
      <alignment/>
    </xf>
    <xf numFmtId="0" fontId="0" fillId="0" borderId="72" xfId="0" applyBorder="1" applyAlignment="1">
      <alignment/>
    </xf>
    <xf numFmtId="0" fontId="0" fillId="0" borderId="3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75" xfId="0" applyBorder="1" applyAlignment="1">
      <alignment vertical="center" wrapText="1"/>
    </xf>
    <xf numFmtId="0" fontId="0" fillId="0" borderId="66" xfId="0" applyBorder="1" applyAlignment="1">
      <alignment horizontal="center" vertical="center"/>
    </xf>
    <xf numFmtId="3" fontId="0" fillId="0" borderId="75" xfId="0" applyNumberFormat="1" applyBorder="1" applyAlignment="1">
      <alignment horizontal="right" vertical="top"/>
    </xf>
    <xf numFmtId="3" fontId="9" fillId="2" borderId="42" xfId="0" applyNumberFormat="1" applyFont="1" applyFill="1" applyBorder="1" applyAlignment="1">
      <alignment horizontal="right" vertical="center"/>
    </xf>
    <xf numFmtId="3" fontId="9" fillId="2" borderId="76" xfId="0" applyNumberFormat="1" applyFont="1" applyFill="1" applyBorder="1" applyAlignment="1">
      <alignment horizontal="right" vertical="center"/>
    </xf>
    <xf numFmtId="49" fontId="0" fillId="0" borderId="39" xfId="0" applyNumberFormat="1" applyBorder="1" applyAlignment="1">
      <alignment/>
    </xf>
    <xf numFmtId="0" fontId="0" fillId="0" borderId="66" xfId="0" applyBorder="1" applyAlignment="1">
      <alignment horizontal="right"/>
    </xf>
    <xf numFmtId="0" fontId="9" fillId="2" borderId="76" xfId="0" applyFont="1" applyFill="1" applyBorder="1" applyAlignment="1">
      <alignment horizontal="left" vertical="center"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168" fontId="1" fillId="0" borderId="24" xfId="0" applyNumberFormat="1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77" xfId="0" applyBorder="1" applyAlignment="1">
      <alignment/>
    </xf>
    <xf numFmtId="0" fontId="0" fillId="0" borderId="37" xfId="0" applyBorder="1" applyAlignment="1">
      <alignment/>
    </xf>
    <xf numFmtId="0" fontId="0" fillId="0" borderId="74" xfId="0" applyBorder="1" applyAlignment="1">
      <alignment/>
    </xf>
    <xf numFmtId="0" fontId="0" fillId="0" borderId="39" xfId="0" applyBorder="1" applyAlignment="1">
      <alignment/>
    </xf>
    <xf numFmtId="49" fontId="0" fillId="2" borderId="31" xfId="0" applyNumberFormat="1" applyFill="1" applyBorder="1" applyAlignment="1">
      <alignment/>
    </xf>
    <xf numFmtId="0" fontId="0" fillId="0" borderId="35" xfId="0" applyBorder="1" applyAlignment="1">
      <alignment/>
    </xf>
    <xf numFmtId="0" fontId="0" fillId="0" borderId="63" xfId="0" applyBorder="1" applyAlignment="1">
      <alignment/>
    </xf>
    <xf numFmtId="49" fontId="0" fillId="0" borderId="31" xfId="0" applyNumberFormat="1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68" xfId="0" applyBorder="1" applyAlignment="1">
      <alignment horizontal="right"/>
    </xf>
    <xf numFmtId="0" fontId="0" fillId="0" borderId="20" xfId="0" applyBorder="1" applyAlignment="1">
      <alignment/>
    </xf>
    <xf numFmtId="0" fontId="0" fillId="0" borderId="7" xfId="0" applyBorder="1" applyAlignment="1">
      <alignment/>
    </xf>
    <xf numFmtId="0" fontId="0" fillId="0" borderId="52" xfId="0" applyBorder="1" applyAlignment="1">
      <alignment/>
    </xf>
    <xf numFmtId="49" fontId="0" fillId="0" borderId="30" xfId="0" applyNumberFormat="1" applyBorder="1" applyAlignment="1">
      <alignment/>
    </xf>
    <xf numFmtId="0" fontId="0" fillId="0" borderId="68" xfId="0" applyBorder="1" applyAlignment="1">
      <alignment/>
    </xf>
    <xf numFmtId="0" fontId="0" fillId="0" borderId="66" xfId="0" applyBorder="1" applyAlignment="1">
      <alignment/>
    </xf>
    <xf numFmtId="49" fontId="0" fillId="0" borderId="35" xfId="0" applyNumberFormat="1" applyBorder="1" applyAlignment="1">
      <alignment/>
    </xf>
    <xf numFmtId="49" fontId="0" fillId="0" borderId="78" xfId="0" applyNumberFormat="1" applyBorder="1" applyAlignment="1">
      <alignment/>
    </xf>
    <xf numFmtId="0" fontId="0" fillId="0" borderId="79" xfId="0" applyBorder="1" applyAlignment="1">
      <alignment/>
    </xf>
    <xf numFmtId="49" fontId="0" fillId="0" borderId="45" xfId="0" applyNumberFormat="1" applyBorder="1" applyAlignment="1">
      <alignment/>
    </xf>
    <xf numFmtId="0" fontId="0" fillId="0" borderId="47" xfId="0" applyBorder="1" applyAlignment="1">
      <alignment/>
    </xf>
    <xf numFmtId="0" fontId="8" fillId="0" borderId="59" xfId="0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76" xfId="0" applyBorder="1" applyAlignment="1">
      <alignment/>
    </xf>
    <xf numFmtId="0" fontId="0" fillId="0" borderId="49" xfId="0" applyBorder="1" applyAlignment="1">
      <alignment/>
    </xf>
    <xf numFmtId="0" fontId="0" fillId="0" borderId="69" xfId="0" applyBorder="1" applyAlignment="1">
      <alignment/>
    </xf>
    <xf numFmtId="0" fontId="0" fillId="0" borderId="48" xfId="0" applyBorder="1" applyAlignment="1">
      <alignment/>
    </xf>
    <xf numFmtId="3" fontId="0" fillId="0" borderId="50" xfId="0" applyNumberFormat="1" applyBorder="1" applyAlignment="1">
      <alignment horizontal="right" vertical="top"/>
    </xf>
    <xf numFmtId="0" fontId="0" fillId="0" borderId="80" xfId="0" applyBorder="1" applyAlignment="1">
      <alignment/>
    </xf>
    <xf numFmtId="0" fontId="0" fillId="0" borderId="65" xfId="0" applyBorder="1" applyAlignment="1">
      <alignment/>
    </xf>
    <xf numFmtId="0" fontId="0" fillId="0" borderId="64" xfId="0" applyBorder="1" applyAlignment="1">
      <alignment/>
    </xf>
    <xf numFmtId="3" fontId="0" fillId="0" borderId="81" xfId="0" applyNumberFormat="1" applyBorder="1" applyAlignment="1">
      <alignment horizontal="right" vertical="top"/>
    </xf>
    <xf numFmtId="0" fontId="0" fillId="0" borderId="55" xfId="0" applyBorder="1" applyAlignment="1">
      <alignment/>
    </xf>
    <xf numFmtId="0" fontId="3" fillId="0" borderId="80" xfId="0" applyFont="1" applyBorder="1" applyAlignment="1">
      <alignment/>
    </xf>
    <xf numFmtId="3" fontId="3" fillId="0" borderId="81" xfId="0" applyNumberFormat="1" applyFont="1" applyBorder="1" applyAlignment="1">
      <alignment horizontal="right" vertical="top"/>
    </xf>
    <xf numFmtId="0" fontId="3" fillId="0" borderId="65" xfId="0" applyFont="1" applyBorder="1" applyAlignment="1">
      <alignment/>
    </xf>
    <xf numFmtId="0" fontId="0" fillId="0" borderId="56" xfId="0" applyBorder="1" applyAlignment="1">
      <alignment/>
    </xf>
    <xf numFmtId="0" fontId="0" fillId="0" borderId="82" xfId="0" applyBorder="1" applyAlignment="1">
      <alignment/>
    </xf>
    <xf numFmtId="3" fontId="0" fillId="0" borderId="57" xfId="0" applyNumberFormat="1" applyBorder="1" applyAlignment="1">
      <alignment horizontal="right" vertical="top"/>
    </xf>
    <xf numFmtId="0" fontId="9" fillId="2" borderId="59" xfId="0" applyFont="1" applyFill="1" applyBorder="1" applyAlignment="1">
      <alignment horizontal="left" vertical="center"/>
    </xf>
    <xf numFmtId="3" fontId="9" fillId="2" borderId="43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24" xfId="0" applyBorder="1" applyAlignment="1">
      <alignment/>
    </xf>
    <xf numFmtId="0" fontId="0" fillId="0" borderId="83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Alignment="1">
      <alignment/>
    </xf>
    <xf numFmtId="49" fontId="3" fillId="2" borderId="31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0" fontId="3" fillId="0" borderId="63" xfId="0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52" xfId="0" applyFont="1" applyBorder="1" applyAlignment="1">
      <alignment/>
    </xf>
    <xf numFmtId="0" fontId="8" fillId="0" borderId="84" xfId="0" applyFont="1" applyBorder="1" applyAlignment="1">
      <alignment horizontal="center" vertical="center"/>
    </xf>
    <xf numFmtId="0" fontId="0" fillId="0" borderId="85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84" xfId="0" applyBorder="1" applyAlignment="1">
      <alignment/>
    </xf>
    <xf numFmtId="49" fontId="0" fillId="2" borderId="30" xfId="0" applyNumberFormat="1" applyFill="1" applyBorder="1" applyAlignment="1">
      <alignment/>
    </xf>
    <xf numFmtId="49" fontId="0" fillId="0" borderId="31" xfId="0" applyNumberFormat="1" applyBorder="1" applyAlignment="1">
      <alignment/>
    </xf>
    <xf numFmtId="0" fontId="0" fillId="0" borderId="81" xfId="0" applyBorder="1" applyAlignment="1">
      <alignment/>
    </xf>
    <xf numFmtId="49" fontId="0" fillId="0" borderId="80" xfId="0" applyNumberFormat="1" applyBorder="1" applyAlignment="1">
      <alignment/>
    </xf>
    <xf numFmtId="0" fontId="0" fillId="0" borderId="78" xfId="0" applyBorder="1" applyAlignment="1">
      <alignment/>
    </xf>
    <xf numFmtId="0" fontId="0" fillId="0" borderId="86" xfId="0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3" fillId="0" borderId="69" xfId="0" applyFont="1" applyBorder="1" applyAlignment="1">
      <alignment horizontal="center" vertical="center"/>
    </xf>
    <xf numFmtId="0" fontId="0" fillId="0" borderId="72" xfId="0" applyBorder="1" applyAlignment="1">
      <alignment/>
    </xf>
    <xf numFmtId="0" fontId="0" fillId="0" borderId="87" xfId="0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49" fontId="0" fillId="0" borderId="2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61" xfId="0" applyBorder="1" applyAlignment="1">
      <alignment/>
    </xf>
    <xf numFmtId="0" fontId="0" fillId="0" borderId="23" xfId="0" applyBorder="1" applyAlignment="1">
      <alignment vertical="top"/>
    </xf>
    <xf numFmtId="0" fontId="0" fillId="0" borderId="24" xfId="0" applyBorder="1" applyAlignment="1">
      <alignment vertical="top"/>
    </xf>
    <xf numFmtId="3" fontId="0" fillId="0" borderId="50" xfId="0" applyNumberFormat="1" applyBorder="1" applyAlignment="1">
      <alignment horizontal="right"/>
    </xf>
    <xf numFmtId="3" fontId="0" fillId="0" borderId="81" xfId="0" applyNumberFormat="1" applyBorder="1" applyAlignment="1">
      <alignment horizontal="right"/>
    </xf>
    <xf numFmtId="0" fontId="9" fillId="2" borderId="56" xfId="0" applyFont="1" applyFill="1" applyBorder="1" applyAlignment="1">
      <alignment horizontal="left" vertical="center"/>
    </xf>
    <xf numFmtId="3" fontId="9" fillId="2" borderId="82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88" xfId="0" applyBorder="1" applyAlignment="1">
      <alignment/>
    </xf>
    <xf numFmtId="0" fontId="1" fillId="0" borderId="73" xfId="0" applyFont="1" applyBorder="1" applyAlignment="1">
      <alignment horizontal="center" vertical="center"/>
    </xf>
    <xf numFmtId="0" fontId="0" fillId="0" borderId="89" xfId="0" applyBorder="1" applyAlignment="1">
      <alignment/>
    </xf>
    <xf numFmtId="0" fontId="1" fillId="0" borderId="5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/>
    </xf>
    <xf numFmtId="0" fontId="0" fillId="0" borderId="91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3" fontId="5" fillId="2" borderId="4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8" sqref="A8:D8"/>
    </sheetView>
  </sheetViews>
  <sheetFormatPr defaultColWidth="9.140625" defaultRowHeight="12.75"/>
  <cols>
    <col min="1" max="1" width="17.00390625" style="0" customWidth="1"/>
    <col min="2" max="2" width="24.421875" style="0" customWidth="1"/>
    <col min="3" max="3" width="2.57421875" style="0" customWidth="1"/>
    <col min="4" max="4" width="14.7109375" style="0" customWidth="1"/>
    <col min="5" max="5" width="7.28125" style="0" customWidth="1"/>
    <col min="6" max="6" width="15.8515625" style="0" customWidth="1"/>
    <col min="7" max="7" width="3.57421875" style="0" customWidth="1"/>
  </cols>
  <sheetData>
    <row r="1" spans="1:7" ht="28.5" customHeight="1" thickBot="1">
      <c r="A1" s="137" t="s">
        <v>479</v>
      </c>
      <c r="B1" s="138"/>
      <c r="C1" s="138"/>
      <c r="D1" s="138"/>
      <c r="E1" s="138"/>
      <c r="F1" s="138"/>
      <c r="G1" s="138"/>
    </row>
    <row r="2" spans="1:7" ht="12.75" customHeight="1">
      <c r="A2" s="64" t="s">
        <v>343</v>
      </c>
      <c r="B2" s="139" t="s">
        <v>344</v>
      </c>
      <c r="C2" s="140"/>
      <c r="D2" s="141"/>
      <c r="E2" s="139" t="s">
        <v>334</v>
      </c>
      <c r="F2" s="140"/>
      <c r="G2" s="142"/>
    </row>
    <row r="3" spans="1:7" ht="12.75" customHeight="1">
      <c r="A3" s="117" t="s">
        <v>281</v>
      </c>
      <c r="B3" s="143" t="s">
        <v>372</v>
      </c>
      <c r="C3" s="144"/>
      <c r="D3" s="145"/>
      <c r="E3" s="146" t="s">
        <v>375</v>
      </c>
      <c r="F3" s="147"/>
      <c r="G3" s="148"/>
    </row>
    <row r="4" spans="1:7" ht="12.75" customHeight="1">
      <c r="A4" s="149" t="s">
        <v>376</v>
      </c>
      <c r="B4" s="150"/>
      <c r="C4" s="150"/>
      <c r="D4" s="150"/>
      <c r="E4" s="150"/>
      <c r="F4" s="150"/>
      <c r="G4" s="151"/>
    </row>
    <row r="5" spans="1:7" ht="12.75" customHeight="1">
      <c r="A5" s="152"/>
      <c r="B5" s="144"/>
      <c r="C5" s="144"/>
      <c r="D5" s="144"/>
      <c r="E5" s="144"/>
      <c r="F5" s="144"/>
      <c r="G5" s="153"/>
    </row>
    <row r="6" spans="1:7" ht="12.75" customHeight="1">
      <c r="A6" s="149" t="s">
        <v>357</v>
      </c>
      <c r="B6" s="150"/>
      <c r="C6" s="150"/>
      <c r="D6" s="154"/>
      <c r="E6" s="25" t="s">
        <v>358</v>
      </c>
      <c r="F6" s="150"/>
      <c r="G6" s="151"/>
    </row>
    <row r="7" spans="1:7" ht="12.75" customHeight="1">
      <c r="A7" s="152" t="s">
        <v>282</v>
      </c>
      <c r="B7" s="144"/>
      <c r="C7" s="144"/>
      <c r="D7" s="145"/>
      <c r="E7" t="s">
        <v>359</v>
      </c>
      <c r="F7" s="155"/>
      <c r="G7" s="153"/>
    </row>
    <row r="8" spans="1:7" ht="12.75" customHeight="1">
      <c r="A8" s="149" t="s">
        <v>360</v>
      </c>
      <c r="B8" s="150"/>
      <c r="C8" s="150"/>
      <c r="D8" s="154"/>
      <c r="E8" s="25" t="s">
        <v>358</v>
      </c>
      <c r="F8" s="150"/>
      <c r="G8" s="151"/>
    </row>
    <row r="9" spans="1:7" ht="12.75" customHeight="1">
      <c r="A9" s="152" t="s">
        <v>377</v>
      </c>
      <c r="B9" s="144"/>
      <c r="C9" s="144"/>
      <c r="D9" s="145"/>
      <c r="E9" t="s">
        <v>359</v>
      </c>
      <c r="F9" s="155"/>
      <c r="G9" s="153"/>
    </row>
    <row r="10" spans="1:7" ht="12.75" customHeight="1">
      <c r="A10" s="149" t="s">
        <v>361</v>
      </c>
      <c r="B10" s="150"/>
      <c r="C10" s="150"/>
      <c r="D10" s="154"/>
      <c r="E10" s="25" t="s">
        <v>358</v>
      </c>
      <c r="F10" s="150"/>
      <c r="G10" s="151"/>
    </row>
    <row r="11" spans="1:7" ht="12.75" customHeight="1">
      <c r="A11" s="152" t="s">
        <v>473</v>
      </c>
      <c r="B11" s="144"/>
      <c r="C11" s="144"/>
      <c r="D11" s="145"/>
      <c r="E11" t="s">
        <v>359</v>
      </c>
      <c r="F11" s="155"/>
      <c r="G11" s="153"/>
    </row>
    <row r="12" spans="1:7" ht="12.75" customHeight="1">
      <c r="A12" s="149" t="s">
        <v>362</v>
      </c>
      <c r="B12" s="150"/>
      <c r="C12" s="150"/>
      <c r="D12" s="154"/>
      <c r="E12" s="25" t="s">
        <v>358</v>
      </c>
      <c r="F12" s="150"/>
      <c r="G12" s="151"/>
    </row>
    <row r="13" spans="1:7" ht="12.75" customHeight="1" thickBot="1">
      <c r="A13" s="156" t="s">
        <v>282</v>
      </c>
      <c r="B13" s="138"/>
      <c r="C13" s="138"/>
      <c r="D13" s="157"/>
      <c r="E13" t="s">
        <v>359</v>
      </c>
      <c r="F13" s="158"/>
      <c r="G13" s="159"/>
    </row>
    <row r="14" spans="1:7" ht="28.5" customHeight="1" thickBot="1">
      <c r="A14" s="160" t="s">
        <v>296</v>
      </c>
      <c r="B14" s="161"/>
      <c r="C14" s="161"/>
      <c r="D14" s="161"/>
      <c r="E14" s="161"/>
      <c r="F14" s="161"/>
      <c r="G14" s="162"/>
    </row>
    <row r="15" spans="1:7" ht="12.75" customHeight="1">
      <c r="A15" s="163" t="s">
        <v>297</v>
      </c>
      <c r="B15" s="164"/>
      <c r="C15" s="164"/>
      <c r="D15" s="165"/>
      <c r="E15" s="166">
        <f>'KRYCÍ LIST'!C19</f>
        <v>0</v>
      </c>
      <c r="F15" s="164"/>
      <c r="G15" s="131" t="s">
        <v>338</v>
      </c>
    </row>
    <row r="16" spans="1:7" ht="12.75" customHeight="1">
      <c r="A16" s="167" t="s">
        <v>363</v>
      </c>
      <c r="B16" s="168"/>
      <c r="C16" s="168"/>
      <c r="D16" s="169"/>
      <c r="E16" s="170">
        <f>SUM('KRYCÍ LIST'!C20:'KRYCÍ LIST'!C22)</f>
        <v>0</v>
      </c>
      <c r="F16" s="168"/>
      <c r="G16" s="99" t="s">
        <v>338</v>
      </c>
    </row>
    <row r="17" spans="1:7" ht="12.75" customHeight="1">
      <c r="A17" s="167" t="s">
        <v>298</v>
      </c>
      <c r="B17" s="168"/>
      <c r="C17" s="168"/>
      <c r="D17" s="169"/>
      <c r="E17" s="170">
        <f>'KRYCÍ LIST'!C24</f>
        <v>0</v>
      </c>
      <c r="F17" s="168"/>
      <c r="G17" s="99" t="s">
        <v>338</v>
      </c>
    </row>
    <row r="18" spans="1:7" ht="12.75" customHeight="1">
      <c r="A18" s="167" t="s">
        <v>324</v>
      </c>
      <c r="B18" s="168"/>
      <c r="C18" s="168"/>
      <c r="D18" s="169"/>
      <c r="E18" s="170">
        <f>'KRYCÍ LIST'!C25</f>
        <v>0</v>
      </c>
      <c r="F18" s="168"/>
      <c r="G18" s="99" t="s">
        <v>338</v>
      </c>
    </row>
    <row r="19" spans="1:7" ht="12.75" customHeight="1">
      <c r="A19" s="167" t="s">
        <v>325</v>
      </c>
      <c r="B19" s="168"/>
      <c r="C19" s="168"/>
      <c r="D19" s="169"/>
      <c r="E19" s="170">
        <f>'KRYCÍ LIST'!C26</f>
        <v>0</v>
      </c>
      <c r="F19" s="168"/>
      <c r="G19" s="99" t="s">
        <v>338</v>
      </c>
    </row>
    <row r="20" spans="1:7" ht="12.75" customHeight="1">
      <c r="A20" s="167"/>
      <c r="B20" s="168"/>
      <c r="C20" s="168"/>
      <c r="D20" s="168"/>
      <c r="E20" s="168"/>
      <c r="F20" s="168"/>
      <c r="G20" s="171"/>
    </row>
    <row r="21" spans="1:7" ht="12.75" customHeight="1">
      <c r="A21" s="172" t="s">
        <v>364</v>
      </c>
      <c r="B21" s="168"/>
      <c r="C21" s="168"/>
      <c r="D21" s="169"/>
      <c r="E21" s="173">
        <f>'KRYCÍ LIST'!C27</f>
        <v>0</v>
      </c>
      <c r="F21" s="174"/>
      <c r="G21" s="99" t="s">
        <v>338</v>
      </c>
    </row>
    <row r="22" spans="1:7" ht="12.75" customHeight="1">
      <c r="A22" s="167"/>
      <c r="B22" s="168"/>
      <c r="C22" s="168"/>
      <c r="D22" s="168"/>
      <c r="E22" s="168"/>
      <c r="F22" s="168"/>
      <c r="G22" s="171"/>
    </row>
    <row r="23" spans="1:7" ht="12.75" customHeight="1">
      <c r="A23" s="167" t="s">
        <v>336</v>
      </c>
      <c r="B23" s="168"/>
      <c r="C23" s="168"/>
      <c r="D23" s="132" t="s">
        <v>365</v>
      </c>
      <c r="E23" s="170">
        <f>'KRYCÍ LIST'!E34</f>
        <v>0</v>
      </c>
      <c r="F23" s="168"/>
      <c r="G23" s="99" t="s">
        <v>338</v>
      </c>
    </row>
    <row r="24" spans="1:7" ht="12.75" customHeight="1">
      <c r="A24" s="167" t="s">
        <v>339</v>
      </c>
      <c r="B24" s="168"/>
      <c r="C24" s="168"/>
      <c r="D24" s="132" t="s">
        <v>365</v>
      </c>
      <c r="E24" s="170">
        <f>'KRYCÍ LIST'!E35</f>
        <v>0</v>
      </c>
      <c r="F24" s="168"/>
      <c r="G24" s="99" t="s">
        <v>338</v>
      </c>
    </row>
    <row r="25" spans="1:7" ht="12.75" customHeight="1">
      <c r="A25" s="167" t="s">
        <v>336</v>
      </c>
      <c r="B25" s="168"/>
      <c r="C25" s="168"/>
      <c r="D25" s="132" t="s">
        <v>366</v>
      </c>
      <c r="E25" s="170">
        <f>'KRYCÍ LIST'!E36</f>
        <v>0</v>
      </c>
      <c r="F25" s="168"/>
      <c r="G25" s="99" t="s">
        <v>338</v>
      </c>
    </row>
    <row r="26" spans="1:7" ht="12.75" customHeight="1" thickBot="1">
      <c r="A26" s="175" t="s">
        <v>339</v>
      </c>
      <c r="B26" s="176"/>
      <c r="C26" s="176"/>
      <c r="D26" s="132" t="s">
        <v>366</v>
      </c>
      <c r="E26" s="177">
        <f>'KRYCÍ LIST'!E37</f>
        <v>0</v>
      </c>
      <c r="F26" s="176"/>
      <c r="G26" s="99" t="s">
        <v>338</v>
      </c>
    </row>
    <row r="27" spans="1:7" ht="19.5" customHeight="1" thickBot="1">
      <c r="A27" s="178" t="s">
        <v>367</v>
      </c>
      <c r="B27" s="161"/>
      <c r="C27" s="161"/>
      <c r="D27" s="161"/>
      <c r="E27" s="179">
        <f>SUM(E23:E26)</f>
        <v>0</v>
      </c>
      <c r="F27" s="161"/>
      <c r="G27" s="133" t="s">
        <v>338</v>
      </c>
    </row>
    <row r="29" spans="1:7" ht="12.75">
      <c r="A29" s="180" t="s">
        <v>346</v>
      </c>
      <c r="B29" s="154"/>
      <c r="D29" s="180" t="s">
        <v>348</v>
      </c>
      <c r="E29" s="150"/>
      <c r="F29" s="150"/>
      <c r="G29" s="154"/>
    </row>
    <row r="30" spans="1:7" ht="12.75">
      <c r="A30" s="181"/>
      <c r="B30" s="182"/>
      <c r="D30" s="181"/>
      <c r="E30" s="184"/>
      <c r="F30" s="184"/>
      <c r="G30" s="182"/>
    </row>
    <row r="31" spans="1:7" ht="12.75">
      <c r="A31" s="181"/>
      <c r="B31" s="182"/>
      <c r="D31" s="181"/>
      <c r="E31" s="184"/>
      <c r="F31" s="184"/>
      <c r="G31" s="182"/>
    </row>
    <row r="32" spans="1:7" ht="12.75">
      <c r="A32" s="181"/>
      <c r="B32" s="182"/>
      <c r="D32" s="181"/>
      <c r="E32" s="184"/>
      <c r="F32" s="184"/>
      <c r="G32" s="182"/>
    </row>
    <row r="33" spans="1:7" ht="12.75">
      <c r="A33" s="181"/>
      <c r="B33" s="182"/>
      <c r="D33" s="181"/>
      <c r="E33" s="184"/>
      <c r="F33" s="184"/>
      <c r="G33" s="182"/>
    </row>
    <row r="34" spans="1:7" ht="12.75">
      <c r="A34" s="181"/>
      <c r="B34" s="182"/>
      <c r="D34" s="181"/>
      <c r="E34" s="184"/>
      <c r="F34" s="184"/>
      <c r="G34" s="182"/>
    </row>
    <row r="35" spans="1:7" ht="12.75">
      <c r="A35" s="181"/>
      <c r="B35" s="182"/>
      <c r="D35" s="181"/>
      <c r="E35" s="184"/>
      <c r="F35" s="184"/>
      <c r="G35" s="182"/>
    </row>
    <row r="36" spans="1:7" ht="12.75">
      <c r="A36" s="181"/>
      <c r="B36" s="182"/>
      <c r="D36" s="181"/>
      <c r="E36" s="184"/>
      <c r="F36" s="184"/>
      <c r="G36" s="182"/>
    </row>
    <row r="37" spans="1:7" ht="12.75">
      <c r="A37" s="181"/>
      <c r="B37" s="182"/>
      <c r="D37" s="181"/>
      <c r="E37" s="184"/>
      <c r="F37" s="184"/>
      <c r="G37" s="182"/>
    </row>
    <row r="38" spans="1:7" ht="12.75">
      <c r="A38" s="181"/>
      <c r="B38" s="182"/>
      <c r="D38" s="181"/>
      <c r="E38" s="184"/>
      <c r="F38" s="184"/>
      <c r="G38" s="182"/>
    </row>
    <row r="39" spans="1:7" ht="12.75">
      <c r="A39" s="183" t="s">
        <v>368</v>
      </c>
      <c r="B39" s="145"/>
      <c r="D39" s="183" t="s">
        <v>368</v>
      </c>
      <c r="E39" s="144"/>
      <c r="F39" s="144"/>
      <c r="G39" s="145"/>
    </row>
    <row r="41" spans="1:7" ht="12.75">
      <c r="A41" s="180" t="s">
        <v>347</v>
      </c>
      <c r="B41" s="154"/>
      <c r="D41" s="180" t="s">
        <v>349</v>
      </c>
      <c r="E41" s="150"/>
      <c r="F41" s="150"/>
      <c r="G41" s="154"/>
    </row>
    <row r="42" spans="1:7" ht="12.75">
      <c r="A42" s="181"/>
      <c r="B42" s="182"/>
      <c r="D42" s="181"/>
      <c r="E42" s="184"/>
      <c r="F42" s="184"/>
      <c r="G42" s="182"/>
    </row>
    <row r="43" spans="1:7" ht="12.75">
      <c r="A43" s="181"/>
      <c r="B43" s="182"/>
      <c r="D43" s="181"/>
      <c r="E43" s="184"/>
      <c r="F43" s="184"/>
      <c r="G43" s="182"/>
    </row>
    <row r="44" spans="1:7" ht="12.75">
      <c r="A44" s="181"/>
      <c r="B44" s="182"/>
      <c r="D44" s="181"/>
      <c r="E44" s="184"/>
      <c r="F44" s="184"/>
      <c r="G44" s="182"/>
    </row>
    <row r="45" spans="1:7" ht="12.75">
      <c r="A45" s="181"/>
      <c r="B45" s="182"/>
      <c r="D45" s="181"/>
      <c r="E45" s="184"/>
      <c r="F45" s="184"/>
      <c r="G45" s="182"/>
    </row>
    <row r="46" spans="1:7" ht="12.75">
      <c r="A46" s="181"/>
      <c r="B46" s="182"/>
      <c r="D46" s="181"/>
      <c r="E46" s="184"/>
      <c r="F46" s="184"/>
      <c r="G46" s="182"/>
    </row>
    <row r="47" spans="1:7" ht="12.75">
      <c r="A47" s="181"/>
      <c r="B47" s="182"/>
      <c r="D47" s="181"/>
      <c r="E47" s="184"/>
      <c r="F47" s="184"/>
      <c r="G47" s="182"/>
    </row>
    <row r="48" spans="1:7" ht="12.75">
      <c r="A48" s="181"/>
      <c r="B48" s="182"/>
      <c r="D48" s="181"/>
      <c r="E48" s="184"/>
      <c r="F48" s="184"/>
      <c r="G48" s="182"/>
    </row>
    <row r="49" spans="1:7" ht="12.75">
      <c r="A49" s="181"/>
      <c r="B49" s="182"/>
      <c r="D49" s="181"/>
      <c r="E49" s="184"/>
      <c r="F49" s="184"/>
      <c r="G49" s="182"/>
    </row>
    <row r="50" spans="1:7" ht="12.75">
      <c r="A50" s="181"/>
      <c r="B50" s="182"/>
      <c r="D50" s="181"/>
      <c r="E50" s="184"/>
      <c r="F50" s="184"/>
      <c r="G50" s="182"/>
    </row>
    <row r="51" spans="1:7" ht="12.75">
      <c r="A51" s="183" t="s">
        <v>368</v>
      </c>
      <c r="B51" s="145"/>
      <c r="D51" s="183" t="s">
        <v>368</v>
      </c>
      <c r="E51" s="144"/>
      <c r="F51" s="144"/>
      <c r="G51" s="145"/>
    </row>
  </sheetData>
  <mergeCells count="60">
    <mergeCell ref="A41:B41"/>
    <mergeCell ref="A42:B50"/>
    <mergeCell ref="A51:B51"/>
    <mergeCell ref="D41:G41"/>
    <mergeCell ref="D42:G50"/>
    <mergeCell ref="D51:G51"/>
    <mergeCell ref="A39:B39"/>
    <mergeCell ref="D29:G29"/>
    <mergeCell ref="D30:G38"/>
    <mergeCell ref="D39:G39"/>
    <mergeCell ref="A27:D27"/>
    <mergeCell ref="E27:F27"/>
    <mergeCell ref="A29:B29"/>
    <mergeCell ref="A30:B38"/>
    <mergeCell ref="A25:C25"/>
    <mergeCell ref="E25:F25"/>
    <mergeCell ref="A26:C26"/>
    <mergeCell ref="E26:F26"/>
    <mergeCell ref="A23:C23"/>
    <mergeCell ref="E23:F23"/>
    <mergeCell ref="A24:C24"/>
    <mergeCell ref="E24:F24"/>
    <mergeCell ref="A20:G20"/>
    <mergeCell ref="A21:D21"/>
    <mergeCell ref="E21:F21"/>
    <mergeCell ref="A22:G22"/>
    <mergeCell ref="A18:D18"/>
    <mergeCell ref="E18:F18"/>
    <mergeCell ref="A19:D19"/>
    <mergeCell ref="E19:F19"/>
    <mergeCell ref="A16:D16"/>
    <mergeCell ref="E16:F16"/>
    <mergeCell ref="A17:D17"/>
    <mergeCell ref="E17:F17"/>
    <mergeCell ref="A13:D13"/>
    <mergeCell ref="F13:G13"/>
    <mergeCell ref="A14:G14"/>
    <mergeCell ref="A15:D15"/>
    <mergeCell ref="E15:F15"/>
    <mergeCell ref="A11:D11"/>
    <mergeCell ref="F11:G11"/>
    <mergeCell ref="A12:D12"/>
    <mergeCell ref="F12:G12"/>
    <mergeCell ref="A9:D9"/>
    <mergeCell ref="F9:G9"/>
    <mergeCell ref="A10:D10"/>
    <mergeCell ref="F10:G10"/>
    <mergeCell ref="A7:D7"/>
    <mergeCell ref="F7:G7"/>
    <mergeCell ref="A8:D8"/>
    <mergeCell ref="F8:G8"/>
    <mergeCell ref="A4:G4"/>
    <mergeCell ref="A5:G5"/>
    <mergeCell ref="A6:D6"/>
    <mergeCell ref="F6:G6"/>
    <mergeCell ref="A1:G1"/>
    <mergeCell ref="B2:D2"/>
    <mergeCell ref="E2:G2"/>
    <mergeCell ref="B3:D3"/>
    <mergeCell ref="E3:G3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B4" sqref="B4:E4"/>
    </sheetView>
  </sheetViews>
  <sheetFormatPr defaultColWidth="9.140625" defaultRowHeight="12.75"/>
  <cols>
    <col min="1" max="1" width="17.00390625" style="0" customWidth="1"/>
    <col min="2" max="2" width="33.7109375" style="0" customWidth="1"/>
    <col min="3" max="3" width="8.00390625" style="0" customWidth="1"/>
    <col min="4" max="4" width="13.28125" style="0" customWidth="1"/>
    <col min="5" max="5" width="13.421875" style="0" customWidth="1"/>
  </cols>
  <sheetData>
    <row r="1" spans="1:5" ht="28.5" customHeight="1" thickBot="1">
      <c r="A1" s="137" t="s">
        <v>342</v>
      </c>
      <c r="B1" s="138"/>
      <c r="C1" s="138"/>
      <c r="D1" s="138"/>
      <c r="E1" s="138"/>
    </row>
    <row r="2" spans="1:5" ht="12.75" customHeight="1">
      <c r="A2" s="64" t="s">
        <v>343</v>
      </c>
      <c r="B2" s="139" t="s">
        <v>344</v>
      </c>
      <c r="C2" s="140"/>
      <c r="D2" s="141"/>
      <c r="E2" s="65" t="s">
        <v>334</v>
      </c>
    </row>
    <row r="3" spans="1:5" ht="12.75" customHeight="1">
      <c r="A3" s="117" t="s">
        <v>281</v>
      </c>
      <c r="B3" s="185" t="s">
        <v>372</v>
      </c>
      <c r="C3" s="186"/>
      <c r="D3" s="187"/>
      <c r="E3" s="118" t="s">
        <v>375</v>
      </c>
    </row>
    <row r="4" spans="1:5" ht="12.75" customHeight="1">
      <c r="A4" s="119" t="s">
        <v>345</v>
      </c>
      <c r="B4" s="188" t="s">
        <v>376</v>
      </c>
      <c r="C4" s="189"/>
      <c r="D4" s="189"/>
      <c r="E4" s="190"/>
    </row>
    <row r="5" spans="1:5" ht="12.75" customHeight="1">
      <c r="A5" s="119" t="s">
        <v>346</v>
      </c>
      <c r="B5" s="193" t="s">
        <v>282</v>
      </c>
      <c r="C5" s="150"/>
      <c r="D5" s="150"/>
      <c r="E5" s="151"/>
    </row>
    <row r="6" spans="1:5" ht="12.75" customHeight="1">
      <c r="A6" s="119" t="s">
        <v>347</v>
      </c>
      <c r="B6" s="193" t="s">
        <v>377</v>
      </c>
      <c r="C6" s="150"/>
      <c r="D6" s="150"/>
      <c r="E6" s="151"/>
    </row>
    <row r="7" spans="1:5" ht="12.75" customHeight="1">
      <c r="A7" s="119" t="s">
        <v>348</v>
      </c>
      <c r="B7" s="193" t="s">
        <v>282</v>
      </c>
      <c r="C7" s="150"/>
      <c r="D7" s="150"/>
      <c r="E7" s="151"/>
    </row>
    <row r="8" spans="1:5" ht="12.75" customHeight="1" thickBot="1">
      <c r="A8" s="119" t="s">
        <v>349</v>
      </c>
      <c r="B8" s="193" t="s">
        <v>282</v>
      </c>
      <c r="C8" s="150"/>
      <c r="D8" s="150"/>
      <c r="E8" s="151"/>
    </row>
    <row r="9" spans="1:5" ht="28.5" customHeight="1" thickBot="1">
      <c r="A9" s="191" t="s">
        <v>350</v>
      </c>
      <c r="B9" s="140"/>
      <c r="C9" s="140"/>
      <c r="D9" s="140"/>
      <c r="E9" s="142"/>
    </row>
    <row r="10" spans="1:5" ht="28.5" customHeight="1">
      <c r="A10" s="120" t="s">
        <v>351</v>
      </c>
      <c r="B10" s="121" t="s">
        <v>352</v>
      </c>
      <c r="C10" s="122" t="s">
        <v>353</v>
      </c>
      <c r="D10" s="123" t="s">
        <v>354</v>
      </c>
      <c r="E10" s="124" t="s">
        <v>355</v>
      </c>
    </row>
    <row r="11" spans="1:5" ht="13.5" thickBot="1">
      <c r="A11" s="125" t="s">
        <v>281</v>
      </c>
      <c r="B11" s="126"/>
      <c r="C11" s="127"/>
      <c r="D11" s="128">
        <f>'KRYCÍ LIST'!C27</f>
        <v>0</v>
      </c>
      <c r="E11" s="110">
        <f>'KRYCÍ LIST'!E38</f>
        <v>0</v>
      </c>
    </row>
    <row r="12" spans="1:5" ht="19.5" customHeight="1" thickBot="1">
      <c r="A12" s="178" t="s">
        <v>356</v>
      </c>
      <c r="B12" s="161"/>
      <c r="C12" s="192"/>
      <c r="D12" s="129">
        <f>SUM(D11:D11)</f>
        <v>0</v>
      </c>
      <c r="E12" s="130">
        <f>SUM(E11:E11)</f>
        <v>0</v>
      </c>
    </row>
  </sheetData>
  <mergeCells count="10">
    <mergeCell ref="A9:E9"/>
    <mergeCell ref="A12:C12"/>
    <mergeCell ref="B5:E5"/>
    <mergeCell ref="B6:E6"/>
    <mergeCell ref="B7:E7"/>
    <mergeCell ref="B8:E8"/>
    <mergeCell ref="A1:E1"/>
    <mergeCell ref="B2:D2"/>
    <mergeCell ref="B3:D3"/>
    <mergeCell ref="B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7" sqref="A7:D7"/>
    </sheetView>
  </sheetViews>
  <sheetFormatPr defaultColWidth="9.140625" defaultRowHeight="12.75"/>
  <cols>
    <col min="1" max="1" width="2.00390625" style="0" customWidth="1"/>
    <col min="2" max="2" width="15.00390625" style="0" customWidth="1"/>
    <col min="3" max="3" width="15.8515625" style="0" customWidth="1"/>
    <col min="4" max="4" width="12.28125" style="0" customWidth="1"/>
    <col min="5" max="5" width="13.57421875" style="0" customWidth="1"/>
    <col min="6" max="6" width="11.7109375" style="0" customWidth="1"/>
    <col min="7" max="7" width="2.28125" style="0" customWidth="1"/>
    <col min="8" max="8" width="13.421875" style="0" customWidth="1"/>
  </cols>
  <sheetData>
    <row r="1" spans="1:8" ht="28.5" customHeight="1" thickBot="1">
      <c r="A1" s="137" t="s">
        <v>276</v>
      </c>
      <c r="B1" s="138"/>
      <c r="C1" s="138"/>
      <c r="D1" s="138"/>
      <c r="E1" s="138"/>
      <c r="F1" s="138"/>
      <c r="G1" s="138"/>
      <c r="H1" s="138"/>
    </row>
    <row r="2" spans="1:8" ht="12.75" customHeight="1">
      <c r="A2" s="194" t="s">
        <v>277</v>
      </c>
      <c r="B2" s="141"/>
      <c r="C2" s="139" t="s">
        <v>278</v>
      </c>
      <c r="D2" s="140"/>
      <c r="E2" s="141"/>
      <c r="F2" s="139" t="s">
        <v>279</v>
      </c>
      <c r="G2" s="141"/>
      <c r="H2" s="65" t="s">
        <v>280</v>
      </c>
    </row>
    <row r="3" spans="1:8" ht="12.75" customHeight="1">
      <c r="A3" s="195" t="s">
        <v>281</v>
      </c>
      <c r="B3" s="145"/>
      <c r="C3" s="185" t="s">
        <v>474</v>
      </c>
      <c r="D3" s="186"/>
      <c r="E3" s="187"/>
      <c r="F3" s="196" t="s">
        <v>282</v>
      </c>
      <c r="G3" s="145"/>
      <c r="H3" s="96" t="s">
        <v>283</v>
      </c>
    </row>
    <row r="4" spans="1:8" ht="12.75" customHeight="1">
      <c r="A4" s="149" t="s">
        <v>284</v>
      </c>
      <c r="B4" s="154"/>
      <c r="C4" s="180" t="s">
        <v>285</v>
      </c>
      <c r="D4" s="150"/>
      <c r="E4" s="154"/>
      <c r="F4" s="180" t="s">
        <v>286</v>
      </c>
      <c r="G4" s="154"/>
      <c r="H4" s="97" t="s">
        <v>287</v>
      </c>
    </row>
    <row r="5" spans="1:8" ht="12.75" customHeight="1">
      <c r="A5" s="195" t="s">
        <v>282</v>
      </c>
      <c r="B5" s="145"/>
      <c r="C5" s="185" t="s">
        <v>475</v>
      </c>
      <c r="D5" s="186"/>
      <c r="E5" s="187"/>
      <c r="F5" s="196" t="s">
        <v>282</v>
      </c>
      <c r="G5" s="145"/>
      <c r="H5" s="96" t="s">
        <v>282</v>
      </c>
    </row>
    <row r="6" spans="1:8" ht="12.75" customHeight="1">
      <c r="A6" s="167" t="s">
        <v>288</v>
      </c>
      <c r="B6" s="168"/>
      <c r="C6" s="168"/>
      <c r="D6" s="169"/>
      <c r="E6" s="197" t="s">
        <v>289</v>
      </c>
      <c r="F6" s="168"/>
      <c r="G6" s="168"/>
      <c r="H6" s="80">
        <v>850</v>
      </c>
    </row>
    <row r="7" spans="1:8" ht="12.75" customHeight="1">
      <c r="A7" s="167" t="s">
        <v>290</v>
      </c>
      <c r="B7" s="168"/>
      <c r="C7" s="168"/>
      <c r="D7" s="169"/>
      <c r="E7" s="197" t="s">
        <v>291</v>
      </c>
      <c r="F7" s="168"/>
      <c r="G7" s="168"/>
      <c r="H7" s="98">
        <f>IF(H6=0,"",C27/H6)</f>
        <v>0</v>
      </c>
    </row>
    <row r="8" spans="1:8" ht="12.75" customHeight="1">
      <c r="A8" s="198" t="s">
        <v>292</v>
      </c>
      <c r="B8" s="168"/>
      <c r="C8" s="168"/>
      <c r="D8" s="169"/>
      <c r="E8" s="25" t="s">
        <v>293</v>
      </c>
      <c r="F8" s="25"/>
      <c r="G8" s="25"/>
      <c r="H8" s="100" t="s">
        <v>282</v>
      </c>
    </row>
    <row r="9" spans="1:8" ht="12.75" customHeight="1">
      <c r="A9" s="149" t="s">
        <v>294</v>
      </c>
      <c r="B9" s="150"/>
      <c r="C9" s="150"/>
      <c r="D9" s="154"/>
      <c r="E9" s="180" t="s">
        <v>295</v>
      </c>
      <c r="F9" s="150"/>
      <c r="G9" s="150"/>
      <c r="H9" s="151"/>
    </row>
    <row r="10" spans="1:8" ht="12.75" customHeight="1" thickBot="1">
      <c r="A10" s="199"/>
      <c r="B10" s="138"/>
      <c r="C10" s="138"/>
      <c r="D10" s="157"/>
      <c r="E10" s="200"/>
      <c r="F10" s="138"/>
      <c r="G10" s="138"/>
      <c r="H10" s="159"/>
    </row>
    <row r="11" spans="1:8" ht="28.5" customHeight="1" thickBot="1">
      <c r="A11" s="160" t="s">
        <v>296</v>
      </c>
      <c r="B11" s="161"/>
      <c r="C11" s="161"/>
      <c r="D11" s="161"/>
      <c r="E11" s="161"/>
      <c r="F11" s="161"/>
      <c r="G11" s="161"/>
      <c r="H11" s="162"/>
    </row>
    <row r="12" spans="1:8" ht="12.75" customHeight="1">
      <c r="A12" s="201" t="s">
        <v>297</v>
      </c>
      <c r="B12" s="164"/>
      <c r="C12" s="202"/>
      <c r="D12" s="203" t="s">
        <v>298</v>
      </c>
      <c r="E12" s="164"/>
      <c r="F12" s="164"/>
      <c r="G12" s="164"/>
      <c r="H12" s="202"/>
    </row>
    <row r="13" spans="1:8" ht="12.75" customHeight="1">
      <c r="A13" s="204"/>
      <c r="B13" s="101" t="s">
        <v>299</v>
      </c>
      <c r="C13" s="109">
        <f>REKAPITULACE!C34</f>
        <v>0</v>
      </c>
      <c r="D13" s="168" t="s">
        <v>314</v>
      </c>
      <c r="E13" s="169"/>
      <c r="F13" s="104"/>
      <c r="G13" s="105" t="s">
        <v>315</v>
      </c>
      <c r="H13" s="109">
        <f>C23*F13/100</f>
        <v>0</v>
      </c>
    </row>
    <row r="14" spans="1:8" ht="12.75" customHeight="1">
      <c r="A14" s="205"/>
      <c r="B14" s="102" t="s">
        <v>300</v>
      </c>
      <c r="C14" s="111">
        <f>REKAPITULACE!D34</f>
        <v>0</v>
      </c>
      <c r="D14" s="168" t="s">
        <v>316</v>
      </c>
      <c r="E14" s="169"/>
      <c r="F14" s="104"/>
      <c r="G14" s="105" t="s">
        <v>315</v>
      </c>
      <c r="H14" s="109">
        <f>C23*F14/100</f>
        <v>0</v>
      </c>
    </row>
    <row r="15" spans="1:8" ht="12.75" customHeight="1">
      <c r="A15" s="108" t="s">
        <v>301</v>
      </c>
      <c r="B15" s="103" t="s">
        <v>302</v>
      </c>
      <c r="C15" s="109">
        <f>REKAPITULACE!E19</f>
        <v>0</v>
      </c>
      <c r="D15" s="168" t="s">
        <v>317</v>
      </c>
      <c r="E15" s="169"/>
      <c r="F15" s="104">
        <v>1.2</v>
      </c>
      <c r="G15" s="105" t="s">
        <v>315</v>
      </c>
      <c r="H15" s="109">
        <f>C23*F15/100</f>
        <v>0</v>
      </c>
    </row>
    <row r="16" spans="1:8" ht="12.75" customHeight="1">
      <c r="A16" s="108" t="s">
        <v>303</v>
      </c>
      <c r="B16" s="103" t="s">
        <v>304</v>
      </c>
      <c r="C16" s="109">
        <f>REKAPITULACE!E27</f>
        <v>0</v>
      </c>
      <c r="D16" s="168" t="s">
        <v>318</v>
      </c>
      <c r="E16" s="169"/>
      <c r="F16" s="104"/>
      <c r="G16" s="105" t="s">
        <v>315</v>
      </c>
      <c r="H16" s="109">
        <f>C23*F16/100</f>
        <v>0</v>
      </c>
    </row>
    <row r="17" spans="1:8" ht="12.75" customHeight="1">
      <c r="A17" s="108" t="s">
        <v>305</v>
      </c>
      <c r="B17" s="103" t="s">
        <v>306</v>
      </c>
      <c r="C17" s="109">
        <v>0</v>
      </c>
      <c r="D17" s="168" t="s">
        <v>319</v>
      </c>
      <c r="E17" s="169"/>
      <c r="F17" s="104">
        <v>2.5</v>
      </c>
      <c r="G17" s="105" t="s">
        <v>315</v>
      </c>
      <c r="H17" s="109">
        <f>C23*F17/100</f>
        <v>0</v>
      </c>
    </row>
    <row r="18" spans="1:8" ht="12.75" customHeight="1">
      <c r="A18" s="108" t="s">
        <v>307</v>
      </c>
      <c r="B18" s="103" t="s">
        <v>308</v>
      </c>
      <c r="C18" s="109">
        <f>REKAPITULACE!E32</f>
        <v>0</v>
      </c>
      <c r="D18" s="168" t="s">
        <v>320</v>
      </c>
      <c r="E18" s="169"/>
      <c r="F18" s="104">
        <v>1.5</v>
      </c>
      <c r="G18" s="105" t="s">
        <v>315</v>
      </c>
      <c r="H18" s="109">
        <f>C23*F18/100</f>
        <v>0</v>
      </c>
    </row>
    <row r="19" spans="1:8" ht="12.75" customHeight="1">
      <c r="A19" s="167" t="s">
        <v>309</v>
      </c>
      <c r="B19" s="169"/>
      <c r="C19" s="109">
        <f>SUM(C15:C18)</f>
        <v>0</v>
      </c>
      <c r="D19" s="168" t="s">
        <v>321</v>
      </c>
      <c r="E19" s="169"/>
      <c r="F19" s="104">
        <v>1.8</v>
      </c>
      <c r="G19" s="105" t="s">
        <v>315</v>
      </c>
      <c r="H19" s="109">
        <f>C23*F19/100</f>
        <v>0</v>
      </c>
    </row>
    <row r="20" spans="1:8" ht="12.75" customHeight="1">
      <c r="A20" s="167" t="s">
        <v>310</v>
      </c>
      <c r="B20" s="169"/>
      <c r="C20" s="109">
        <v>0</v>
      </c>
      <c r="D20" s="168" t="s">
        <v>322</v>
      </c>
      <c r="E20" s="169"/>
      <c r="F20" s="104"/>
      <c r="G20" s="105" t="s">
        <v>315</v>
      </c>
      <c r="H20" s="109">
        <f>C23*F20/100</f>
        <v>0</v>
      </c>
    </row>
    <row r="21" spans="1:8" ht="12.75" customHeight="1">
      <c r="A21" s="167" t="s">
        <v>311</v>
      </c>
      <c r="B21" s="169"/>
      <c r="C21" s="109">
        <v>0</v>
      </c>
      <c r="D21" s="168" t="s">
        <v>323</v>
      </c>
      <c r="E21" s="169"/>
      <c r="F21" s="104"/>
      <c r="G21" s="105" t="s">
        <v>315</v>
      </c>
      <c r="H21" s="109">
        <f>C23*F21/100</f>
        <v>0</v>
      </c>
    </row>
    <row r="22" spans="1:8" ht="12.75" customHeight="1" thickBot="1">
      <c r="A22" s="167" t="s">
        <v>312</v>
      </c>
      <c r="B22" s="169"/>
      <c r="C22" s="109">
        <v>0</v>
      </c>
      <c r="D22" s="150"/>
      <c r="E22" s="154"/>
      <c r="F22" s="106"/>
      <c r="G22" s="107" t="s">
        <v>315</v>
      </c>
      <c r="H22" s="110">
        <f>C23*F22/100</f>
        <v>0</v>
      </c>
    </row>
    <row r="23" spans="1:8" ht="12.75" customHeight="1">
      <c r="A23" s="167" t="s">
        <v>313</v>
      </c>
      <c r="B23" s="169"/>
      <c r="C23" s="109">
        <f>SUM(C19:C22)</f>
        <v>0</v>
      </c>
      <c r="D23" s="203" t="s">
        <v>324</v>
      </c>
      <c r="E23" s="164"/>
      <c r="F23" s="164"/>
      <c r="G23" s="164"/>
      <c r="H23" s="202"/>
    </row>
    <row r="24" spans="1:8" ht="12.75" customHeight="1">
      <c r="A24" s="167" t="s">
        <v>326</v>
      </c>
      <c r="B24" s="169"/>
      <c r="C24" s="109">
        <f>SUM(H13:H22)</f>
        <v>0</v>
      </c>
      <c r="D24" s="168"/>
      <c r="E24" s="169"/>
      <c r="F24" s="104"/>
      <c r="G24" s="105" t="s">
        <v>315</v>
      </c>
      <c r="H24" s="109">
        <f>C23*F24/100</f>
        <v>0</v>
      </c>
    </row>
    <row r="25" spans="1:8" ht="12.75" customHeight="1" thickBot="1">
      <c r="A25" s="167" t="s">
        <v>327</v>
      </c>
      <c r="B25" s="169"/>
      <c r="C25" s="109">
        <f>SUM(H24:H25)</f>
        <v>0</v>
      </c>
      <c r="D25" s="150"/>
      <c r="E25" s="154"/>
      <c r="F25" s="106"/>
      <c r="G25" s="107" t="s">
        <v>315</v>
      </c>
      <c r="H25" s="110">
        <f>C23*F25/100</f>
        <v>0</v>
      </c>
    </row>
    <row r="26" spans="1:8" ht="12.75" customHeight="1" thickBot="1">
      <c r="A26" s="149" t="s">
        <v>328</v>
      </c>
      <c r="B26" s="154"/>
      <c r="C26" s="112">
        <f>SUM(H27:H27)</f>
        <v>0</v>
      </c>
      <c r="D26" s="203" t="s">
        <v>325</v>
      </c>
      <c r="E26" s="164"/>
      <c r="F26" s="164"/>
      <c r="G26" s="164"/>
      <c r="H26" s="202"/>
    </row>
    <row r="27" spans="1:8" ht="12.75" customHeight="1" thickBot="1">
      <c r="A27" s="194" t="s">
        <v>329</v>
      </c>
      <c r="B27" s="141"/>
      <c r="C27" s="113">
        <f>SUM(C23:C26)</f>
        <v>0</v>
      </c>
      <c r="D27" s="150"/>
      <c r="E27" s="154"/>
      <c r="F27" s="106"/>
      <c r="G27" s="107" t="s">
        <v>315</v>
      </c>
      <c r="H27" s="110">
        <f>C23*F27/100</f>
        <v>0</v>
      </c>
    </row>
    <row r="28" spans="1:8" ht="12.75" customHeight="1">
      <c r="A28" s="206" t="s">
        <v>330</v>
      </c>
      <c r="B28" s="165"/>
      <c r="C28" s="207" t="s">
        <v>331</v>
      </c>
      <c r="D28" s="165"/>
      <c r="E28" s="207" t="s">
        <v>332</v>
      </c>
      <c r="F28" s="164"/>
      <c r="G28" s="164"/>
      <c r="H28" s="202"/>
    </row>
    <row r="29" spans="1:8" ht="12.75" customHeight="1">
      <c r="A29" s="208" t="s">
        <v>374</v>
      </c>
      <c r="B29" s="154"/>
      <c r="C29" s="180" t="s">
        <v>333</v>
      </c>
      <c r="D29" s="154"/>
      <c r="E29" s="180" t="s">
        <v>333</v>
      </c>
      <c r="F29" s="150"/>
      <c r="G29" s="150"/>
      <c r="H29" s="151"/>
    </row>
    <row r="30" spans="1:8" ht="12.75" customHeight="1">
      <c r="A30" s="209" t="s">
        <v>373</v>
      </c>
      <c r="B30" s="182"/>
      <c r="C30" s="181" t="s">
        <v>334</v>
      </c>
      <c r="D30" s="182"/>
      <c r="E30" s="181" t="s">
        <v>334</v>
      </c>
      <c r="F30" s="184"/>
      <c r="G30" s="184"/>
      <c r="H30" s="210"/>
    </row>
    <row r="31" spans="1:8" ht="12.75" customHeight="1">
      <c r="A31" s="211"/>
      <c r="B31" s="182"/>
      <c r="C31" s="212" t="s">
        <v>335</v>
      </c>
      <c r="D31" s="182"/>
      <c r="E31" s="212" t="s">
        <v>335</v>
      </c>
      <c r="F31" s="184"/>
      <c r="G31" s="184"/>
      <c r="H31" s="210"/>
    </row>
    <row r="32" spans="1:8" ht="12.75">
      <c r="A32" s="209"/>
      <c r="B32" s="182"/>
      <c r="C32" s="181"/>
      <c r="D32" s="182"/>
      <c r="E32" s="181"/>
      <c r="F32" s="184"/>
      <c r="G32" s="184"/>
      <c r="H32" s="210"/>
    </row>
    <row r="33" spans="1:8" ht="56.25" customHeight="1" thickBot="1">
      <c r="A33" s="209"/>
      <c r="B33" s="182"/>
      <c r="C33" s="181"/>
      <c r="D33" s="182"/>
      <c r="E33" s="181"/>
      <c r="F33" s="184"/>
      <c r="G33" s="184"/>
      <c r="H33" s="210"/>
    </row>
    <row r="34" spans="1:8" ht="12.75" customHeight="1">
      <c r="A34" s="163" t="s">
        <v>336</v>
      </c>
      <c r="B34" s="165"/>
      <c r="C34" s="114">
        <v>21</v>
      </c>
      <c r="D34" s="75" t="s">
        <v>337</v>
      </c>
      <c r="E34" s="213">
        <f>ROUND(C27-E36,0)</f>
        <v>0</v>
      </c>
      <c r="F34" s="164"/>
      <c r="G34" s="164"/>
      <c r="H34" s="66" t="s">
        <v>338</v>
      </c>
    </row>
    <row r="35" spans="1:8" ht="12.75" customHeight="1">
      <c r="A35" s="167" t="s">
        <v>339</v>
      </c>
      <c r="B35" s="169"/>
      <c r="C35" s="115">
        <v>21</v>
      </c>
      <c r="D35" s="103" t="s">
        <v>337</v>
      </c>
      <c r="E35" s="214">
        <f>ROUND(E34*C35/100,0)</f>
        <v>0</v>
      </c>
      <c r="F35" s="168"/>
      <c r="G35" s="168"/>
      <c r="H35" s="88" t="s">
        <v>338</v>
      </c>
    </row>
    <row r="36" spans="1:8" ht="12.75" customHeight="1">
      <c r="A36" s="167" t="s">
        <v>336</v>
      </c>
      <c r="B36" s="169"/>
      <c r="C36" s="115">
        <v>15</v>
      </c>
      <c r="D36" s="103" t="s">
        <v>337</v>
      </c>
      <c r="E36" s="214">
        <v>0</v>
      </c>
      <c r="F36" s="168"/>
      <c r="G36" s="168"/>
      <c r="H36" s="88" t="s">
        <v>338</v>
      </c>
    </row>
    <row r="37" spans="1:8" ht="12.75" customHeight="1">
      <c r="A37" s="167" t="s">
        <v>339</v>
      </c>
      <c r="B37" s="169"/>
      <c r="C37" s="115">
        <v>15</v>
      </c>
      <c r="D37" s="103" t="s">
        <v>337</v>
      </c>
      <c r="E37" s="214">
        <f>ROUND(E36*C37/100,0)</f>
        <v>0</v>
      </c>
      <c r="F37" s="168"/>
      <c r="G37" s="168"/>
      <c r="H37" s="88" t="s">
        <v>338</v>
      </c>
    </row>
    <row r="38" spans="1:8" ht="19.5" customHeight="1" thickBot="1">
      <c r="A38" s="215" t="s">
        <v>340</v>
      </c>
      <c r="B38" s="176"/>
      <c r="C38" s="176"/>
      <c r="D38" s="176"/>
      <c r="E38" s="216">
        <f>CEILING(SUM(E34:E37),1)</f>
        <v>0</v>
      </c>
      <c r="F38" s="176"/>
      <c r="G38" s="176"/>
      <c r="H38" s="116" t="s">
        <v>338</v>
      </c>
    </row>
    <row r="39" ht="12.75" customHeight="1"/>
    <row r="40" spans="1:2" ht="12.75" customHeight="1">
      <c r="A40" s="184" t="s">
        <v>341</v>
      </c>
      <c r="B40" s="184"/>
    </row>
  </sheetData>
  <mergeCells count="73">
    <mergeCell ref="A38:D38"/>
    <mergeCell ref="E38:G38"/>
    <mergeCell ref="A40:B40"/>
    <mergeCell ref="A36:B36"/>
    <mergeCell ref="E36:G36"/>
    <mergeCell ref="A37:B37"/>
    <mergeCell ref="E37:G37"/>
    <mergeCell ref="A34:B34"/>
    <mergeCell ref="E34:G34"/>
    <mergeCell ref="A35:B35"/>
    <mergeCell ref="E35:G35"/>
    <mergeCell ref="A30:B30"/>
    <mergeCell ref="C30:D30"/>
    <mergeCell ref="E30:H30"/>
    <mergeCell ref="A31:B33"/>
    <mergeCell ref="C31:D33"/>
    <mergeCell ref="E31:H33"/>
    <mergeCell ref="A28:B28"/>
    <mergeCell ref="C28:D28"/>
    <mergeCell ref="E28:H28"/>
    <mergeCell ref="A29:B29"/>
    <mergeCell ref="C29:D29"/>
    <mergeCell ref="E29:H29"/>
    <mergeCell ref="D25:E25"/>
    <mergeCell ref="D26:H26"/>
    <mergeCell ref="D27:E27"/>
    <mergeCell ref="A24:B24"/>
    <mergeCell ref="A25:B25"/>
    <mergeCell ref="A26:B26"/>
    <mergeCell ref="A27:B27"/>
    <mergeCell ref="D21:E21"/>
    <mergeCell ref="D22:E22"/>
    <mergeCell ref="D23:H23"/>
    <mergeCell ref="D24:E24"/>
    <mergeCell ref="A22:B22"/>
    <mergeCell ref="A23:B23"/>
    <mergeCell ref="D13:E13"/>
    <mergeCell ref="D14:E14"/>
    <mergeCell ref="D15:E15"/>
    <mergeCell ref="D16:E16"/>
    <mergeCell ref="D17:E17"/>
    <mergeCell ref="D18:E18"/>
    <mergeCell ref="D19:E19"/>
    <mergeCell ref="D20:E20"/>
    <mergeCell ref="A13:A14"/>
    <mergeCell ref="A19:B19"/>
    <mergeCell ref="A20:B20"/>
    <mergeCell ref="A21:B21"/>
    <mergeCell ref="A10:D10"/>
    <mergeCell ref="E10:H10"/>
    <mergeCell ref="A11:H11"/>
    <mergeCell ref="A12:C12"/>
    <mergeCell ref="D12:H12"/>
    <mergeCell ref="A7:D7"/>
    <mergeCell ref="E7:G7"/>
    <mergeCell ref="A8:D8"/>
    <mergeCell ref="A9:D9"/>
    <mergeCell ref="E9:H9"/>
    <mergeCell ref="A5:B5"/>
    <mergeCell ref="C5:E5"/>
    <mergeCell ref="F5:G5"/>
    <mergeCell ref="A6:D6"/>
    <mergeCell ref="E6:G6"/>
    <mergeCell ref="A3:B3"/>
    <mergeCell ref="C3:E3"/>
    <mergeCell ref="F3:G3"/>
    <mergeCell ref="A4:B4"/>
    <mergeCell ref="C4:E4"/>
    <mergeCell ref="F4:G4"/>
    <mergeCell ref="A1:H1"/>
    <mergeCell ref="A2:B2"/>
    <mergeCell ref="C2:E2"/>
    <mergeCell ref="F2:G2"/>
  </mergeCells>
  <printOptions horizontalCentered="1"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H10" sqref="H10"/>
    </sheetView>
  </sheetViews>
  <sheetFormatPr defaultColWidth="9.140625" defaultRowHeight="12.75"/>
  <cols>
    <col min="1" max="1" width="3.8515625" style="0" customWidth="1"/>
    <col min="2" max="2" width="45.140625" style="0" customWidth="1"/>
    <col min="3" max="5" width="10.57421875" style="0" customWidth="1"/>
  </cols>
  <sheetData>
    <row r="1" spans="1:4" s="2" customFormat="1" ht="9.75" customHeight="1">
      <c r="A1" s="2" t="s">
        <v>371</v>
      </c>
      <c r="D1" s="2" t="s">
        <v>0</v>
      </c>
    </row>
    <row r="2" spans="1:4" s="2" customFormat="1" ht="9.75" customHeight="1">
      <c r="A2" s="2" t="s">
        <v>370</v>
      </c>
      <c r="D2" s="2" t="s">
        <v>369</v>
      </c>
    </row>
    <row r="3" s="1" customFormat="1" ht="9.75" customHeight="1"/>
    <row r="4" spans="1:5" s="3" customFormat="1" ht="12.75" customHeight="1">
      <c r="A4" s="217" t="s">
        <v>250</v>
      </c>
      <c r="B4" s="184"/>
      <c r="C4" s="184"/>
      <c r="D4" s="184"/>
      <c r="E4" s="184"/>
    </row>
    <row r="5" s="1" customFormat="1" ht="10.5" customHeight="1" thickBot="1"/>
    <row r="6" spans="1:5" s="1" customFormat="1" ht="10.5" customHeight="1">
      <c r="A6" s="218" t="s">
        <v>251</v>
      </c>
      <c r="B6" s="220" t="s">
        <v>252</v>
      </c>
      <c r="C6" s="222" t="s">
        <v>253</v>
      </c>
      <c r="D6" s="164"/>
      <c r="E6" s="202"/>
    </row>
    <row r="7" spans="1:5" s="1" customFormat="1" ht="10.5" customHeight="1" thickBot="1">
      <c r="A7" s="219"/>
      <c r="B7" s="221"/>
      <c r="C7" s="72" t="s">
        <v>15</v>
      </c>
      <c r="D7" s="73" t="s">
        <v>20</v>
      </c>
      <c r="E7" s="74" t="s">
        <v>254</v>
      </c>
    </row>
    <row r="8" spans="1:5" s="16" customFormat="1" ht="11.25" customHeight="1">
      <c r="A8" s="76"/>
      <c r="B8" s="79" t="s">
        <v>26</v>
      </c>
      <c r="C8" s="77"/>
      <c r="D8" s="77"/>
      <c r="E8" s="78"/>
    </row>
    <row r="9" spans="1:5" s="16" customFormat="1" ht="11.25" customHeight="1">
      <c r="A9" s="81">
        <v>3</v>
      </c>
      <c r="B9" s="30" t="s">
        <v>255</v>
      </c>
      <c r="C9" s="82">
        <f>ROZPOČET!G23</f>
        <v>0</v>
      </c>
      <c r="D9" s="82">
        <f>ROZPOČET!I23</f>
        <v>0</v>
      </c>
      <c r="E9" s="83">
        <f aca="true" t="shared" si="0" ref="E9:E18">C9+D9</f>
        <v>0</v>
      </c>
    </row>
    <row r="10" spans="1:5" s="16" customFormat="1" ht="11.25" customHeight="1">
      <c r="A10" s="84">
        <v>4</v>
      </c>
      <c r="B10" s="85" t="s">
        <v>256</v>
      </c>
      <c r="C10" s="86">
        <f>ROZPOČET!G28</f>
        <v>0</v>
      </c>
      <c r="D10" s="86">
        <f>ROZPOČET!I28</f>
        <v>0</v>
      </c>
      <c r="E10" s="87">
        <f t="shared" si="0"/>
        <v>0</v>
      </c>
    </row>
    <row r="11" spans="1:5" s="16" customFormat="1" ht="11.25" customHeight="1">
      <c r="A11" s="84">
        <v>61</v>
      </c>
      <c r="B11" s="85" t="s">
        <v>257</v>
      </c>
      <c r="C11" s="86">
        <f>ROZPOČET!G32</f>
        <v>0</v>
      </c>
      <c r="D11" s="86">
        <f>ROZPOČET!I32</f>
        <v>0</v>
      </c>
      <c r="E11" s="87">
        <f t="shared" si="0"/>
        <v>0</v>
      </c>
    </row>
    <row r="12" spans="1:5" s="16" customFormat="1" ht="11.25" customHeight="1">
      <c r="A12" s="84">
        <v>62</v>
      </c>
      <c r="B12" s="85" t="s">
        <v>258</v>
      </c>
      <c r="C12" s="86">
        <f>ROZPOČET!G60</f>
        <v>0</v>
      </c>
      <c r="D12" s="86">
        <f>ROZPOČET!I60</f>
        <v>0</v>
      </c>
      <c r="E12" s="87">
        <f t="shared" si="0"/>
        <v>0</v>
      </c>
    </row>
    <row r="13" spans="1:5" s="16" customFormat="1" ht="11.25" customHeight="1">
      <c r="A13" s="84">
        <v>63</v>
      </c>
      <c r="B13" s="85" t="s">
        <v>259</v>
      </c>
      <c r="C13" s="86">
        <f>ROZPOČET!G67</f>
        <v>0</v>
      </c>
      <c r="D13" s="86">
        <f>ROZPOČET!I67</f>
        <v>0</v>
      </c>
      <c r="E13" s="87">
        <f t="shared" si="0"/>
        <v>0</v>
      </c>
    </row>
    <row r="14" spans="1:5" s="16" customFormat="1" ht="11.25" customHeight="1">
      <c r="A14" s="84">
        <v>64</v>
      </c>
      <c r="B14" s="85" t="s">
        <v>260</v>
      </c>
      <c r="C14" s="86">
        <f>ROZPOČET!G72</f>
        <v>0</v>
      </c>
      <c r="D14" s="86">
        <f>ROZPOČET!I72</f>
        <v>0</v>
      </c>
      <c r="E14" s="87">
        <f t="shared" si="0"/>
        <v>0</v>
      </c>
    </row>
    <row r="15" spans="1:5" s="16" customFormat="1" ht="11.25" customHeight="1">
      <c r="A15" s="84">
        <v>9</v>
      </c>
      <c r="B15" s="85" t="s">
        <v>261</v>
      </c>
      <c r="C15" s="86">
        <f>ROZPOČET!G84</f>
        <v>0</v>
      </c>
      <c r="D15" s="86">
        <f>ROZPOČET!I84</f>
        <v>0</v>
      </c>
      <c r="E15" s="87">
        <f t="shared" si="0"/>
        <v>0</v>
      </c>
    </row>
    <row r="16" spans="1:5" s="16" customFormat="1" ht="11.25" customHeight="1">
      <c r="A16" s="84">
        <v>94</v>
      </c>
      <c r="B16" s="85" t="s">
        <v>262</v>
      </c>
      <c r="C16" s="86">
        <f>ROZPOČET!G94</f>
        <v>0</v>
      </c>
      <c r="D16" s="86">
        <f>ROZPOČET!I94</f>
        <v>0</v>
      </c>
      <c r="E16" s="87">
        <f t="shared" si="0"/>
        <v>0</v>
      </c>
    </row>
    <row r="17" spans="1:5" s="16" customFormat="1" ht="11.25" customHeight="1">
      <c r="A17" s="84">
        <v>96</v>
      </c>
      <c r="B17" s="85" t="s">
        <v>263</v>
      </c>
      <c r="C17" s="86">
        <f>ROZPOČET!G111</f>
        <v>0</v>
      </c>
      <c r="D17" s="86">
        <f>ROZPOČET!I111</f>
        <v>0</v>
      </c>
      <c r="E17" s="87">
        <f t="shared" si="0"/>
        <v>0</v>
      </c>
    </row>
    <row r="18" spans="1:5" s="16" customFormat="1" ht="11.25" customHeight="1">
      <c r="A18" s="84">
        <v>99</v>
      </c>
      <c r="B18" s="85" t="s">
        <v>264</v>
      </c>
      <c r="C18" s="86">
        <f>ROZPOČET!G114</f>
        <v>0</v>
      </c>
      <c r="D18" s="86">
        <f>ROZPOČET!I114</f>
        <v>0</v>
      </c>
      <c r="E18" s="87">
        <f t="shared" si="0"/>
        <v>0</v>
      </c>
    </row>
    <row r="19" spans="1:5" s="16" customFormat="1" ht="11.25" customHeight="1" thickBot="1">
      <c r="A19" s="89"/>
      <c r="B19" s="90" t="s">
        <v>265</v>
      </c>
      <c r="C19" s="91">
        <f>SUM(C9:C18)</f>
        <v>0</v>
      </c>
      <c r="D19" s="91">
        <f>SUM(D9:D18)</f>
        <v>0</v>
      </c>
      <c r="E19" s="92">
        <f>SUM(E9:E18)</f>
        <v>0</v>
      </c>
    </row>
    <row r="20" s="1" customFormat="1" ht="10.5" customHeight="1" thickBot="1"/>
    <row r="21" spans="1:5" s="16" customFormat="1" ht="11.25" customHeight="1">
      <c r="A21" s="76"/>
      <c r="B21" s="79" t="s">
        <v>149</v>
      </c>
      <c r="C21" s="77"/>
      <c r="D21" s="77"/>
      <c r="E21" s="78"/>
    </row>
    <row r="22" spans="1:5" s="16" customFormat="1" ht="11.25" customHeight="1">
      <c r="A22" s="81">
        <v>711</v>
      </c>
      <c r="B22" s="30" t="s">
        <v>266</v>
      </c>
      <c r="C22" s="82">
        <f>ROZPOČET!G126</f>
        <v>0</v>
      </c>
      <c r="D22" s="82">
        <f>ROZPOČET!I126</f>
        <v>0</v>
      </c>
      <c r="E22" s="83">
        <f>C22+D22</f>
        <v>0</v>
      </c>
    </row>
    <row r="23" spans="1:5" s="16" customFormat="1" ht="11.25" customHeight="1">
      <c r="A23" s="84">
        <v>764</v>
      </c>
      <c r="B23" s="85" t="s">
        <v>267</v>
      </c>
      <c r="C23" s="86">
        <f>ROZPOČET!G135</f>
        <v>0</v>
      </c>
      <c r="D23" s="86">
        <f>ROZPOČET!I135</f>
        <v>0</v>
      </c>
      <c r="E23" s="87">
        <f>C23+D23</f>
        <v>0</v>
      </c>
    </row>
    <row r="24" spans="1:5" s="16" customFormat="1" ht="11.25" customHeight="1">
      <c r="A24" s="84">
        <v>766</v>
      </c>
      <c r="B24" s="85" t="s">
        <v>268</v>
      </c>
      <c r="C24" s="86">
        <f>ROZPOČET!G144</f>
        <v>0</v>
      </c>
      <c r="D24" s="86">
        <f>ROZPOČET!I144</f>
        <v>0</v>
      </c>
      <c r="E24" s="87">
        <f>C24+D24</f>
        <v>0</v>
      </c>
    </row>
    <row r="25" spans="1:5" s="16" customFormat="1" ht="11.25" customHeight="1">
      <c r="A25" s="84">
        <v>767</v>
      </c>
      <c r="B25" s="85" t="s">
        <v>269</v>
      </c>
      <c r="C25" s="86">
        <f>ROZPOČET!G149</f>
        <v>0</v>
      </c>
      <c r="D25" s="86">
        <f>ROZPOČET!I149</f>
        <v>0</v>
      </c>
      <c r="E25" s="87">
        <f>C25+D25</f>
        <v>0</v>
      </c>
    </row>
    <row r="26" spans="1:5" s="16" customFormat="1" ht="11.25" customHeight="1">
      <c r="A26" s="84">
        <v>783</v>
      </c>
      <c r="B26" s="85" t="s">
        <v>270</v>
      </c>
      <c r="C26" s="86">
        <f>ROZPOČET!G156</f>
        <v>0</v>
      </c>
      <c r="D26" s="86">
        <f>ROZPOČET!I156</f>
        <v>0</v>
      </c>
      <c r="E26" s="87">
        <f>C26+D26</f>
        <v>0</v>
      </c>
    </row>
    <row r="27" spans="1:5" s="16" customFormat="1" ht="11.25" customHeight="1" thickBot="1">
      <c r="A27" s="89"/>
      <c r="B27" s="90" t="s">
        <v>271</v>
      </c>
      <c r="C27" s="91">
        <f>SUM(C22:C26)</f>
        <v>0</v>
      </c>
      <c r="D27" s="91">
        <f>SUM(D22:D26)</f>
        <v>0</v>
      </c>
      <c r="E27" s="92">
        <f>SUM(E22:E26)</f>
        <v>0</v>
      </c>
    </row>
    <row r="28" s="1" customFormat="1" ht="10.5" customHeight="1" thickBot="1"/>
    <row r="29" spans="1:5" s="16" customFormat="1" ht="11.25" customHeight="1">
      <c r="A29" s="76"/>
      <c r="B29" s="79" t="s">
        <v>198</v>
      </c>
      <c r="C29" s="77"/>
      <c r="D29" s="77"/>
      <c r="E29" s="78"/>
    </row>
    <row r="30" spans="1:5" s="16" customFormat="1" ht="11.25" customHeight="1">
      <c r="A30" s="81" t="s">
        <v>232</v>
      </c>
      <c r="B30" s="30" t="s">
        <v>272</v>
      </c>
      <c r="C30" s="82">
        <f>ROZPOČET!G180</f>
        <v>0</v>
      </c>
      <c r="D30" s="82">
        <f>ROZPOČET!I180</f>
        <v>0</v>
      </c>
      <c r="E30" s="83">
        <f>C30+D30</f>
        <v>0</v>
      </c>
    </row>
    <row r="31" spans="1:5" s="16" customFormat="1" ht="11.25" customHeight="1">
      <c r="A31" s="84" t="s">
        <v>247</v>
      </c>
      <c r="B31" s="85" t="s">
        <v>273</v>
      </c>
      <c r="C31" s="86">
        <f>ROZPOČET!G189</f>
        <v>0</v>
      </c>
      <c r="D31" s="86">
        <f>ROZPOČET!I189</f>
        <v>0</v>
      </c>
      <c r="E31" s="87">
        <f>C31+D31</f>
        <v>0</v>
      </c>
    </row>
    <row r="32" spans="1:5" s="16" customFormat="1" ht="11.25" customHeight="1" thickBot="1">
      <c r="A32" s="89"/>
      <c r="B32" s="90" t="s">
        <v>274</v>
      </c>
      <c r="C32" s="91">
        <f>SUM(C30:C31)</f>
        <v>0</v>
      </c>
      <c r="D32" s="91">
        <f>SUM(D30:D31)</f>
        <v>0</v>
      </c>
      <c r="E32" s="92">
        <f>SUM(E30:E31)</f>
        <v>0</v>
      </c>
    </row>
    <row r="33" s="1" customFormat="1" ht="10.5" customHeight="1" thickBot="1"/>
    <row r="34" spans="1:5" s="16" customFormat="1" ht="12" customHeight="1" thickBot="1">
      <c r="A34" s="93"/>
      <c r="B34" s="94" t="s">
        <v>275</v>
      </c>
      <c r="C34" s="71">
        <f>C19+C27+C32</f>
        <v>0</v>
      </c>
      <c r="D34" s="71">
        <f>D19+D27+D32</f>
        <v>0</v>
      </c>
      <c r="E34" s="95">
        <f>E19+E27+E32</f>
        <v>0</v>
      </c>
    </row>
  </sheetData>
  <mergeCells count="4">
    <mergeCell ref="A4:E4"/>
    <mergeCell ref="A6:A7"/>
    <mergeCell ref="B6:B7"/>
    <mergeCell ref="C6:E6"/>
  </mergeCells>
  <printOptions horizontalCentered="1"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1"/>
  <sheetViews>
    <sheetView tabSelected="1" workbookViewId="0" topLeftCell="A26">
      <selection activeCell="E39" sqref="E39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43.421875" style="0" customWidth="1"/>
    <col min="4" max="4" width="4.421875" style="0" customWidth="1"/>
    <col min="5" max="5" width="8.7109375" style="0" customWidth="1"/>
    <col min="6" max="9" width="10.57421875" style="0" customWidth="1"/>
    <col min="10" max="11" width="9.00390625" style="0" customWidth="1"/>
  </cols>
  <sheetData>
    <row r="1" spans="1:10" s="2" customFormat="1" ht="9.75" customHeight="1">
      <c r="A1" s="2" t="s">
        <v>371</v>
      </c>
      <c r="J1" s="2" t="s">
        <v>0</v>
      </c>
    </row>
    <row r="2" spans="1:10" s="2" customFormat="1" ht="9.75" customHeight="1">
      <c r="A2" s="2" t="s">
        <v>370</v>
      </c>
      <c r="J2" s="2" t="s">
        <v>369</v>
      </c>
    </row>
    <row r="3" s="1" customFormat="1" ht="9.75" customHeight="1"/>
    <row r="4" spans="1:11" ht="12.75" customHeight="1">
      <c r="A4" s="22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</row>
    <row r="5" s="1" customFormat="1" ht="10.5" customHeight="1" thickBot="1"/>
    <row r="6" spans="1:11" s="1" customFormat="1" ht="10.5" customHeight="1" thickTop="1">
      <c r="A6" s="4" t="s">
        <v>2</v>
      </c>
      <c r="B6" s="224" t="s">
        <v>6</v>
      </c>
      <c r="C6" s="224" t="s">
        <v>8</v>
      </c>
      <c r="D6" s="224" t="s">
        <v>10</v>
      </c>
      <c r="E6" s="224" t="s">
        <v>12</v>
      </c>
      <c r="F6" s="225" t="s">
        <v>14</v>
      </c>
      <c r="G6" s="226"/>
      <c r="H6" s="226"/>
      <c r="I6" s="226"/>
      <c r="J6" s="229" t="s">
        <v>23</v>
      </c>
      <c r="K6" s="230"/>
    </row>
    <row r="7" spans="1:11" s="1" customFormat="1" ht="9.75" customHeight="1">
      <c r="A7" s="5" t="s">
        <v>3</v>
      </c>
      <c r="B7" s="181"/>
      <c r="C7" s="181"/>
      <c r="D7" s="181"/>
      <c r="E7" s="181"/>
      <c r="F7" s="227" t="s">
        <v>15</v>
      </c>
      <c r="G7" s="150"/>
      <c r="H7" s="228" t="s">
        <v>20</v>
      </c>
      <c r="I7" s="150"/>
      <c r="J7" s="181"/>
      <c r="K7" s="231"/>
    </row>
    <row r="8" spans="1:11" s="1" customFormat="1" ht="9.75" customHeight="1">
      <c r="A8" s="5" t="s">
        <v>4</v>
      </c>
      <c r="B8" s="181"/>
      <c r="C8" s="181"/>
      <c r="D8" s="181"/>
      <c r="E8" s="181"/>
      <c r="F8" s="8" t="s">
        <v>16</v>
      </c>
      <c r="G8" s="10" t="s">
        <v>18</v>
      </c>
      <c r="H8" s="12" t="s">
        <v>16</v>
      </c>
      <c r="I8" s="10" t="s">
        <v>18</v>
      </c>
      <c r="J8" s="12" t="s">
        <v>16</v>
      </c>
      <c r="K8" s="14" t="s">
        <v>18</v>
      </c>
    </row>
    <row r="9" spans="1:11" s="1" customFormat="1" ht="10.5" customHeight="1" thickBot="1">
      <c r="A9" s="6" t="s">
        <v>5</v>
      </c>
      <c r="B9" s="7" t="s">
        <v>7</v>
      </c>
      <c r="C9" s="7" t="s">
        <v>9</v>
      </c>
      <c r="D9" s="7" t="s">
        <v>11</v>
      </c>
      <c r="E9" s="7" t="s">
        <v>13</v>
      </c>
      <c r="F9" s="9" t="s">
        <v>17</v>
      </c>
      <c r="G9" s="11" t="s">
        <v>19</v>
      </c>
      <c r="H9" s="13" t="s">
        <v>21</v>
      </c>
      <c r="I9" s="11" t="s">
        <v>22</v>
      </c>
      <c r="J9" s="13" t="s">
        <v>24</v>
      </c>
      <c r="K9" s="15" t="s">
        <v>25</v>
      </c>
    </row>
    <row r="10" spans="1:11" s="17" customFormat="1" ht="12" customHeight="1" thickTop="1">
      <c r="A10" s="19"/>
      <c r="B10" s="18"/>
      <c r="C10" s="20" t="s">
        <v>26</v>
      </c>
      <c r="D10" s="18"/>
      <c r="E10" s="18"/>
      <c r="F10" s="21"/>
      <c r="G10" s="22"/>
      <c r="H10" s="23"/>
      <c r="J10" s="23"/>
      <c r="K10" s="24"/>
    </row>
    <row r="11" spans="1:11" s="17" customFormat="1" ht="11.25" customHeight="1">
      <c r="A11" s="28"/>
      <c r="B11" s="29" t="s">
        <v>27</v>
      </c>
      <c r="C11" s="30" t="s">
        <v>28</v>
      </c>
      <c r="D11" s="27"/>
      <c r="E11" s="27"/>
      <c r="F11" s="31"/>
      <c r="G11" s="32"/>
      <c r="H11" s="33"/>
      <c r="I11" s="26"/>
      <c r="J11" s="33"/>
      <c r="K11" s="34"/>
    </row>
    <row r="12" spans="1:11" s="1" customFormat="1" ht="19.5">
      <c r="A12" s="35">
        <v>1</v>
      </c>
      <c r="B12" s="37" t="s">
        <v>378</v>
      </c>
      <c r="C12" s="38" t="s">
        <v>379</v>
      </c>
      <c r="D12" s="39" t="s">
        <v>35</v>
      </c>
      <c r="E12" s="134">
        <v>7.15</v>
      </c>
      <c r="F12" s="41">
        <v>0</v>
      </c>
      <c r="G12" s="42">
        <f aca="true" t="shared" si="0" ref="G12:G22">E12*F12</f>
        <v>0</v>
      </c>
      <c r="H12" s="43">
        <v>0</v>
      </c>
      <c r="I12" s="42">
        <f aca="true" t="shared" si="1" ref="I12:I22">E12*H12</f>
        <v>0</v>
      </c>
      <c r="J12" s="40">
        <v>0.008</v>
      </c>
      <c r="K12" s="44">
        <f aca="true" t="shared" si="2" ref="K12:K22">E12*J12</f>
        <v>0.0572</v>
      </c>
    </row>
    <row r="13" spans="1:11" s="1" customFormat="1" ht="19.5">
      <c r="A13" s="35">
        <f aca="true" t="shared" si="3" ref="A13:A22">A12+1</f>
        <v>2</v>
      </c>
      <c r="B13" s="37" t="s">
        <v>30</v>
      </c>
      <c r="C13" s="38" t="s">
        <v>380</v>
      </c>
      <c r="D13" s="39" t="s">
        <v>29</v>
      </c>
      <c r="E13" s="134">
        <v>3.25</v>
      </c>
      <c r="F13" s="41">
        <v>0</v>
      </c>
      <c r="G13" s="42">
        <f t="shared" si="0"/>
        <v>0</v>
      </c>
      <c r="H13" s="43">
        <v>0</v>
      </c>
      <c r="I13" s="42">
        <f t="shared" si="1"/>
        <v>0</v>
      </c>
      <c r="J13" s="40">
        <v>0.042</v>
      </c>
      <c r="K13" s="44">
        <f t="shared" si="2"/>
        <v>0.1365</v>
      </c>
    </row>
    <row r="14" spans="1:11" s="1" customFormat="1" ht="19.5">
      <c r="A14" s="35">
        <f t="shared" si="3"/>
        <v>3</v>
      </c>
      <c r="B14" s="37" t="s">
        <v>31</v>
      </c>
      <c r="C14" s="38" t="s">
        <v>381</v>
      </c>
      <c r="D14" s="39" t="s">
        <v>185</v>
      </c>
      <c r="E14" s="134">
        <v>62</v>
      </c>
      <c r="F14" s="41">
        <v>0</v>
      </c>
      <c r="G14" s="42">
        <f t="shared" si="0"/>
        <v>0</v>
      </c>
      <c r="H14" s="43">
        <v>0</v>
      </c>
      <c r="I14" s="42">
        <f t="shared" si="1"/>
        <v>0</v>
      </c>
      <c r="J14" s="40">
        <v>0.001</v>
      </c>
      <c r="K14" s="44">
        <f t="shared" si="2"/>
        <v>0.062</v>
      </c>
    </row>
    <row r="15" spans="1:11" s="1" customFormat="1" ht="9.75">
      <c r="A15" s="35">
        <f t="shared" si="3"/>
        <v>4</v>
      </c>
      <c r="B15" s="37" t="s">
        <v>33</v>
      </c>
      <c r="C15" s="38" t="s">
        <v>34</v>
      </c>
      <c r="D15" s="39" t="s">
        <v>35</v>
      </c>
      <c r="E15" s="134">
        <v>7.15</v>
      </c>
      <c r="F15" s="41">
        <v>0</v>
      </c>
      <c r="G15" s="42">
        <f t="shared" si="0"/>
        <v>0</v>
      </c>
      <c r="H15" s="43">
        <v>0</v>
      </c>
      <c r="I15" s="42">
        <f t="shared" si="1"/>
        <v>0</v>
      </c>
      <c r="J15" s="40">
        <v>0.068885816</v>
      </c>
      <c r="K15" s="44">
        <f t="shared" si="2"/>
        <v>0.49253358440000006</v>
      </c>
    </row>
    <row r="16" spans="1:11" s="1" customFormat="1" ht="19.5">
      <c r="A16" s="35">
        <f t="shared" si="3"/>
        <v>5</v>
      </c>
      <c r="B16" s="37" t="s">
        <v>36</v>
      </c>
      <c r="C16" s="38" t="s">
        <v>382</v>
      </c>
      <c r="D16" s="39" t="s">
        <v>29</v>
      </c>
      <c r="E16" s="134">
        <v>8.91</v>
      </c>
      <c r="F16" s="41">
        <v>0</v>
      </c>
      <c r="G16" s="42">
        <f t="shared" si="0"/>
        <v>0</v>
      </c>
      <c r="H16" s="43">
        <v>0</v>
      </c>
      <c r="I16" s="42">
        <f t="shared" si="1"/>
        <v>0</v>
      </c>
      <c r="J16" s="40">
        <v>0.1307447</v>
      </c>
      <c r="K16" s="44">
        <f t="shared" si="2"/>
        <v>1.1649352769999999</v>
      </c>
    </row>
    <row r="17" spans="1:11" s="1" customFormat="1" ht="29.25">
      <c r="A17" s="35">
        <f t="shared" si="3"/>
        <v>6</v>
      </c>
      <c r="B17" s="37" t="s">
        <v>37</v>
      </c>
      <c r="C17" s="38" t="s">
        <v>383</v>
      </c>
      <c r="D17" s="39" t="s">
        <v>29</v>
      </c>
      <c r="E17" s="134">
        <v>8.08</v>
      </c>
      <c r="F17" s="41">
        <v>0</v>
      </c>
      <c r="G17" s="42">
        <f t="shared" si="0"/>
        <v>0</v>
      </c>
      <c r="H17" s="43">
        <v>0</v>
      </c>
      <c r="I17" s="42">
        <f t="shared" si="1"/>
        <v>0</v>
      </c>
      <c r="J17" s="40">
        <v>0.28859754</v>
      </c>
      <c r="K17" s="44">
        <f t="shared" si="2"/>
        <v>2.3318681232</v>
      </c>
    </row>
    <row r="18" spans="1:11" s="1" customFormat="1" ht="19.5">
      <c r="A18" s="35">
        <f t="shared" si="3"/>
        <v>7</v>
      </c>
      <c r="B18" s="37" t="s">
        <v>38</v>
      </c>
      <c r="C18" s="38" t="s">
        <v>385</v>
      </c>
      <c r="D18" s="39" t="s">
        <v>35</v>
      </c>
      <c r="E18" s="134">
        <v>40.4</v>
      </c>
      <c r="F18" s="41">
        <v>0</v>
      </c>
      <c r="G18" s="42">
        <f t="shared" si="0"/>
        <v>0</v>
      </c>
      <c r="H18" s="43">
        <v>0</v>
      </c>
      <c r="I18" s="42">
        <f t="shared" si="1"/>
        <v>0</v>
      </c>
      <c r="J18" s="40">
        <v>0.0583095</v>
      </c>
      <c r="K18" s="44">
        <f t="shared" si="2"/>
        <v>2.3557038</v>
      </c>
    </row>
    <row r="19" spans="1:11" s="1" customFormat="1" ht="19.5">
      <c r="A19" s="35">
        <f t="shared" si="3"/>
        <v>8</v>
      </c>
      <c r="B19" s="37" t="s">
        <v>384</v>
      </c>
      <c r="C19" s="38" t="s">
        <v>386</v>
      </c>
      <c r="D19" s="39" t="s">
        <v>29</v>
      </c>
      <c r="E19" s="134">
        <v>31.35</v>
      </c>
      <c r="F19" s="41">
        <v>0</v>
      </c>
      <c r="G19" s="42">
        <f t="shared" si="0"/>
        <v>0</v>
      </c>
      <c r="H19" s="43">
        <v>0</v>
      </c>
      <c r="I19" s="42">
        <f t="shared" si="1"/>
        <v>0</v>
      </c>
      <c r="J19" s="40">
        <v>0.12</v>
      </c>
      <c r="K19" s="44">
        <f t="shared" si="2"/>
        <v>3.762</v>
      </c>
    </row>
    <row r="20" spans="1:11" s="1" customFormat="1" ht="19.5">
      <c r="A20" s="35">
        <f t="shared" si="3"/>
        <v>9</v>
      </c>
      <c r="B20" s="37" t="s">
        <v>39</v>
      </c>
      <c r="C20" s="38" t="s">
        <v>387</v>
      </c>
      <c r="D20" s="39" t="s">
        <v>29</v>
      </c>
      <c r="E20" s="134">
        <v>135.24</v>
      </c>
      <c r="F20" s="41">
        <v>0</v>
      </c>
      <c r="G20" s="42">
        <f t="shared" si="0"/>
        <v>0</v>
      </c>
      <c r="H20" s="43">
        <v>0</v>
      </c>
      <c r="I20" s="42">
        <f t="shared" si="1"/>
        <v>0</v>
      </c>
      <c r="J20" s="40">
        <v>0.144</v>
      </c>
      <c r="K20" s="44">
        <f t="shared" si="2"/>
        <v>19.47456</v>
      </c>
    </row>
    <row r="21" spans="1:11" s="1" customFormat="1" ht="19.5">
      <c r="A21" s="35">
        <f t="shared" si="3"/>
        <v>10</v>
      </c>
      <c r="B21" s="37" t="s">
        <v>388</v>
      </c>
      <c r="C21" s="38" t="s">
        <v>411</v>
      </c>
      <c r="D21" s="39" t="s">
        <v>29</v>
      </c>
      <c r="E21" s="134">
        <v>5.5</v>
      </c>
      <c r="F21" s="41">
        <v>0</v>
      </c>
      <c r="G21" s="42">
        <f t="shared" si="0"/>
        <v>0</v>
      </c>
      <c r="H21" s="43">
        <v>0</v>
      </c>
      <c r="I21" s="42">
        <f t="shared" si="1"/>
        <v>0</v>
      </c>
      <c r="J21" s="40">
        <v>0.12</v>
      </c>
      <c r="K21" s="44">
        <f t="shared" si="2"/>
        <v>0.6599999999999999</v>
      </c>
    </row>
    <row r="22" spans="1:11" s="1" customFormat="1" ht="29.25">
      <c r="A22" s="35">
        <f t="shared" si="3"/>
        <v>11</v>
      </c>
      <c r="B22" s="37" t="s">
        <v>389</v>
      </c>
      <c r="C22" s="38" t="s">
        <v>412</v>
      </c>
      <c r="D22" s="39" t="s">
        <v>29</v>
      </c>
      <c r="E22" s="134">
        <v>30.35</v>
      </c>
      <c r="F22" s="41">
        <v>0</v>
      </c>
      <c r="G22" s="42">
        <f t="shared" si="0"/>
        <v>0</v>
      </c>
      <c r="H22" s="43">
        <v>0</v>
      </c>
      <c r="I22" s="42">
        <f t="shared" si="1"/>
        <v>0</v>
      </c>
      <c r="J22" s="40">
        <v>0.001492272</v>
      </c>
      <c r="K22" s="44">
        <f t="shared" si="2"/>
        <v>0.0452904552</v>
      </c>
    </row>
    <row r="23" spans="1:11" s="17" customFormat="1" ht="11.25" customHeight="1">
      <c r="A23" s="53"/>
      <c r="B23" s="54">
        <v>3</v>
      </c>
      <c r="C23" s="55" t="s">
        <v>40</v>
      </c>
      <c r="D23" s="56"/>
      <c r="E23" s="56"/>
      <c r="F23" s="57"/>
      <c r="G23" s="58">
        <f>SUM(G12:G22)</f>
        <v>0</v>
      </c>
      <c r="H23" s="59"/>
      <c r="I23" s="60">
        <f>SUM(I12:I22)</f>
        <v>0</v>
      </c>
      <c r="J23" s="59"/>
      <c r="K23" s="61">
        <f>SUM(K12:K22)</f>
        <v>30.542591239800004</v>
      </c>
    </row>
    <row r="24" spans="1:11" s="17" customFormat="1" ht="11.25" customHeight="1">
      <c r="A24" s="28"/>
      <c r="B24" s="29" t="s">
        <v>41</v>
      </c>
      <c r="C24" s="30" t="s">
        <v>42</v>
      </c>
      <c r="D24" s="27"/>
      <c r="E24" s="27"/>
      <c r="F24" s="31"/>
      <c r="G24" s="32"/>
      <c r="H24" s="33"/>
      <c r="I24" s="26"/>
      <c r="J24" s="33"/>
      <c r="K24" s="34"/>
    </row>
    <row r="25" spans="1:11" s="1" customFormat="1" ht="19.5">
      <c r="A25" s="35">
        <f>A22+1</f>
        <v>12</v>
      </c>
      <c r="B25" s="37" t="s">
        <v>43</v>
      </c>
      <c r="C25" s="38" t="s">
        <v>392</v>
      </c>
      <c r="D25" s="39" t="s">
        <v>29</v>
      </c>
      <c r="E25" s="134">
        <v>16.2</v>
      </c>
      <c r="F25" s="41">
        <v>0</v>
      </c>
      <c r="G25" s="42">
        <f>E25*F25</f>
        <v>0</v>
      </c>
      <c r="H25" s="43">
        <v>0</v>
      </c>
      <c r="I25" s="42">
        <f>E25*H25</f>
        <v>0</v>
      </c>
      <c r="J25" s="40">
        <v>0.028738762</v>
      </c>
      <c r="K25" s="44">
        <f>E25*J25</f>
        <v>0.4655679444</v>
      </c>
    </row>
    <row r="26" spans="1:11" s="1" customFormat="1" ht="9.75">
      <c r="A26" s="35">
        <f>A25+1</f>
        <v>13</v>
      </c>
      <c r="B26" s="37" t="s">
        <v>44</v>
      </c>
      <c r="C26" s="38" t="s">
        <v>390</v>
      </c>
      <c r="D26" s="39" t="s">
        <v>29</v>
      </c>
      <c r="E26" s="134">
        <v>16.2</v>
      </c>
      <c r="F26" s="41">
        <v>0</v>
      </c>
      <c r="G26" s="42">
        <f>E26*F26</f>
        <v>0</v>
      </c>
      <c r="H26" s="43">
        <v>0</v>
      </c>
      <c r="I26" s="42">
        <f>E26*H26</f>
        <v>0</v>
      </c>
      <c r="J26" s="40">
        <v>0</v>
      </c>
      <c r="K26" s="44">
        <f>E26*J26</f>
        <v>0</v>
      </c>
    </row>
    <row r="27" spans="1:11" s="1" customFormat="1" ht="19.5">
      <c r="A27" s="35">
        <f>A26+1</f>
        <v>14</v>
      </c>
      <c r="B27" s="37" t="s">
        <v>391</v>
      </c>
      <c r="C27" s="38" t="s">
        <v>393</v>
      </c>
      <c r="D27" s="39" t="s">
        <v>29</v>
      </c>
      <c r="E27" s="134">
        <v>16.2</v>
      </c>
      <c r="F27" s="41">
        <v>0</v>
      </c>
      <c r="G27" s="42">
        <f>E27*F27</f>
        <v>0</v>
      </c>
      <c r="H27" s="43">
        <v>0</v>
      </c>
      <c r="I27" s="42">
        <f>E27*H27</f>
        <v>0</v>
      </c>
      <c r="J27" s="40">
        <v>0.045</v>
      </c>
      <c r="K27" s="44">
        <f>E27*J27</f>
        <v>0.729</v>
      </c>
    </row>
    <row r="28" spans="1:11" s="17" customFormat="1" ht="11.25" customHeight="1">
      <c r="A28" s="53"/>
      <c r="B28" s="54">
        <v>4</v>
      </c>
      <c r="C28" s="55" t="s">
        <v>46</v>
      </c>
      <c r="D28" s="56"/>
      <c r="E28" s="56"/>
      <c r="F28" s="57"/>
      <c r="G28" s="58">
        <f>SUM(G25:G27)</f>
        <v>0</v>
      </c>
      <c r="H28" s="59"/>
      <c r="I28" s="60">
        <f>SUM(I25:I27)</f>
        <v>0</v>
      </c>
      <c r="J28" s="59"/>
      <c r="K28" s="61">
        <f>SUM(K25:K27)</f>
        <v>1.1945679444</v>
      </c>
    </row>
    <row r="29" spans="1:11" s="17" customFormat="1" ht="11.25" customHeight="1">
      <c r="A29" s="28"/>
      <c r="B29" s="29" t="s">
        <v>47</v>
      </c>
      <c r="C29" s="30" t="s">
        <v>48</v>
      </c>
      <c r="D29" s="27"/>
      <c r="E29" s="27"/>
      <c r="F29" s="31"/>
      <c r="G29" s="32"/>
      <c r="H29" s="33"/>
      <c r="I29" s="26"/>
      <c r="J29" s="33"/>
      <c r="K29" s="34"/>
    </row>
    <row r="30" spans="1:11" s="1" customFormat="1" ht="19.5">
      <c r="A30" s="35">
        <f>A27+1</f>
        <v>15</v>
      </c>
      <c r="B30" s="37" t="s">
        <v>394</v>
      </c>
      <c r="C30" s="38" t="s">
        <v>395</v>
      </c>
      <c r="D30" s="39" t="s">
        <v>29</v>
      </c>
      <c r="E30" s="134">
        <v>16.2</v>
      </c>
      <c r="F30" s="41">
        <v>0</v>
      </c>
      <c r="G30" s="42">
        <f>E30*F30</f>
        <v>0</v>
      </c>
      <c r="H30" s="43">
        <v>0</v>
      </c>
      <c r="I30" s="42">
        <f>E30*H30</f>
        <v>0</v>
      </c>
      <c r="J30" s="40">
        <v>0.001</v>
      </c>
      <c r="K30" s="44">
        <f>E30*J30</f>
        <v>0.0162</v>
      </c>
    </row>
    <row r="31" spans="1:11" s="1" customFormat="1" ht="39">
      <c r="A31" s="35">
        <f>A30+1</f>
        <v>16</v>
      </c>
      <c r="B31" s="37" t="s">
        <v>481</v>
      </c>
      <c r="C31" s="38" t="s">
        <v>396</v>
      </c>
      <c r="D31" s="39" t="s">
        <v>29</v>
      </c>
      <c r="E31" s="134">
        <v>14.76</v>
      </c>
      <c r="F31" s="41">
        <v>0</v>
      </c>
      <c r="G31" s="42">
        <f>E31*F31</f>
        <v>0</v>
      </c>
      <c r="H31" s="43">
        <v>0</v>
      </c>
      <c r="I31" s="42">
        <f>E31*H31</f>
        <v>0</v>
      </c>
      <c r="J31" s="40">
        <v>0.027527792</v>
      </c>
      <c r="K31" s="44">
        <f>E31*J31</f>
        <v>0.40631020992</v>
      </c>
    </row>
    <row r="32" spans="1:11" s="17" customFormat="1" ht="11.25" customHeight="1">
      <c r="A32" s="53"/>
      <c r="B32" s="54">
        <v>61</v>
      </c>
      <c r="C32" s="55" t="s">
        <v>49</v>
      </c>
      <c r="D32" s="56"/>
      <c r="E32" s="56"/>
      <c r="F32" s="57"/>
      <c r="G32" s="58">
        <f>SUM(G30:G31)</f>
        <v>0</v>
      </c>
      <c r="H32" s="59"/>
      <c r="I32" s="60">
        <f>SUM(I30:I31)</f>
        <v>0</v>
      </c>
      <c r="J32" s="59"/>
      <c r="K32" s="61">
        <f>SUM(K30:K31)</f>
        <v>0.42251020992</v>
      </c>
    </row>
    <row r="33" spans="1:11" s="17" customFormat="1" ht="11.25" customHeight="1">
      <c r="A33" s="28"/>
      <c r="B33" s="29" t="s">
        <v>50</v>
      </c>
      <c r="C33" s="30" t="s">
        <v>51</v>
      </c>
      <c r="D33" s="27"/>
      <c r="E33" s="27"/>
      <c r="F33" s="31"/>
      <c r="G33" s="32"/>
      <c r="H33" s="33"/>
      <c r="I33" s="26"/>
      <c r="J33" s="33"/>
      <c r="K33" s="34"/>
    </row>
    <row r="34" spans="1:11" s="1" customFormat="1" ht="19.5">
      <c r="A34" s="35">
        <f>A31+1</f>
        <v>17</v>
      </c>
      <c r="B34" s="37" t="s">
        <v>52</v>
      </c>
      <c r="C34" s="38" t="s">
        <v>397</v>
      </c>
      <c r="D34" s="39" t="s">
        <v>29</v>
      </c>
      <c r="E34" s="134">
        <v>756.23</v>
      </c>
      <c r="F34" s="41">
        <v>0</v>
      </c>
      <c r="G34" s="42">
        <f aca="true" t="shared" si="4" ref="G34:G59">E34*F34</f>
        <v>0</v>
      </c>
      <c r="H34" s="43">
        <v>0</v>
      </c>
      <c r="I34" s="42">
        <f aca="true" t="shared" si="5" ref="I34:I59">E34*H34</f>
        <v>0</v>
      </c>
      <c r="J34" s="40">
        <v>0.001625</v>
      </c>
      <c r="K34" s="44">
        <f aca="true" t="shared" si="6" ref="K34:K59">E34*J34</f>
        <v>1.22887375</v>
      </c>
    </row>
    <row r="35" spans="1:11" s="1" customFormat="1" ht="19.5">
      <c r="A35" s="35">
        <f aca="true" t="shared" si="7" ref="A35:A59">A34+1</f>
        <v>18</v>
      </c>
      <c r="B35" s="37" t="s">
        <v>53</v>
      </c>
      <c r="C35" s="38" t="s">
        <v>447</v>
      </c>
      <c r="D35" s="39" t="s">
        <v>29</v>
      </c>
      <c r="E35" s="134">
        <v>45.9</v>
      </c>
      <c r="F35" s="41">
        <v>0</v>
      </c>
      <c r="G35" s="42">
        <f t="shared" si="4"/>
        <v>0</v>
      </c>
      <c r="H35" s="43">
        <v>0</v>
      </c>
      <c r="I35" s="42">
        <f t="shared" si="5"/>
        <v>0</v>
      </c>
      <c r="J35" s="40">
        <v>0.0113071</v>
      </c>
      <c r="K35" s="44">
        <f t="shared" si="6"/>
        <v>0.51899589</v>
      </c>
    </row>
    <row r="36" spans="1:11" s="1" customFormat="1" ht="9.75">
      <c r="A36" s="35">
        <f t="shared" si="7"/>
        <v>19</v>
      </c>
      <c r="B36" s="37" t="s">
        <v>54</v>
      </c>
      <c r="C36" s="38" t="s">
        <v>398</v>
      </c>
      <c r="D36" s="39" t="s">
        <v>29</v>
      </c>
      <c r="E36" s="134">
        <v>45.9</v>
      </c>
      <c r="F36" s="41">
        <v>0</v>
      </c>
      <c r="G36" s="42">
        <f t="shared" si="4"/>
        <v>0</v>
      </c>
      <c r="H36" s="43">
        <v>0</v>
      </c>
      <c r="I36" s="42">
        <f t="shared" si="5"/>
        <v>0</v>
      </c>
      <c r="J36" s="40">
        <v>0</v>
      </c>
      <c r="K36" s="44">
        <f t="shared" si="6"/>
        <v>0</v>
      </c>
    </row>
    <row r="37" spans="1:11" s="1" customFormat="1" ht="9.75">
      <c r="A37" s="35">
        <f t="shared" si="7"/>
        <v>20</v>
      </c>
      <c r="B37" s="37" t="s">
        <v>55</v>
      </c>
      <c r="C37" s="38" t="s">
        <v>448</v>
      </c>
      <c r="D37" s="39" t="s">
        <v>29</v>
      </c>
      <c r="E37" s="134">
        <v>14.76</v>
      </c>
      <c r="F37" s="41">
        <v>0</v>
      </c>
      <c r="G37" s="42">
        <f t="shared" si="4"/>
        <v>0</v>
      </c>
      <c r="H37" s="43">
        <v>0</v>
      </c>
      <c r="I37" s="42">
        <f t="shared" si="5"/>
        <v>0</v>
      </c>
      <c r="J37" s="40">
        <v>0</v>
      </c>
      <c r="K37" s="44">
        <f t="shared" si="6"/>
        <v>0</v>
      </c>
    </row>
    <row r="38" spans="1:11" s="1" customFormat="1" ht="19.5">
      <c r="A38" s="35">
        <f t="shared" si="7"/>
        <v>21</v>
      </c>
      <c r="B38" s="37" t="s">
        <v>450</v>
      </c>
      <c r="C38" s="38" t="s">
        <v>449</v>
      </c>
      <c r="D38" s="39" t="s">
        <v>29</v>
      </c>
      <c r="E38" s="134">
        <v>124.2</v>
      </c>
      <c r="F38" s="41">
        <v>0</v>
      </c>
      <c r="G38" s="42">
        <f t="shared" si="4"/>
        <v>0</v>
      </c>
      <c r="H38" s="43">
        <v>0</v>
      </c>
      <c r="I38" s="42">
        <f t="shared" si="5"/>
        <v>0</v>
      </c>
      <c r="J38" s="40">
        <v>0</v>
      </c>
      <c r="K38" s="44">
        <f t="shared" si="6"/>
        <v>0</v>
      </c>
    </row>
    <row r="39" spans="1:11" s="1" customFormat="1" ht="19.5">
      <c r="A39" s="35">
        <v>22</v>
      </c>
      <c r="B39" s="37" t="s">
        <v>483</v>
      </c>
      <c r="C39" s="38" t="s">
        <v>484</v>
      </c>
      <c r="D39" s="39" t="s">
        <v>29</v>
      </c>
      <c r="E39" s="134">
        <v>15.84</v>
      </c>
      <c r="F39" s="41">
        <v>0</v>
      </c>
      <c r="G39" s="42">
        <f t="shared" si="4"/>
        <v>0</v>
      </c>
      <c r="H39" s="43">
        <v>0</v>
      </c>
      <c r="I39" s="42">
        <f t="shared" si="5"/>
        <v>0</v>
      </c>
      <c r="J39" s="40">
        <v>0.054</v>
      </c>
      <c r="K39" s="44">
        <f t="shared" si="6"/>
        <v>0.85536</v>
      </c>
    </row>
    <row r="40" spans="1:11" s="1" customFormat="1" ht="19.5">
      <c r="A40" s="35">
        <v>23</v>
      </c>
      <c r="B40" s="37" t="s">
        <v>56</v>
      </c>
      <c r="C40" s="38" t="s">
        <v>401</v>
      </c>
      <c r="D40" s="39" t="s">
        <v>29</v>
      </c>
      <c r="E40" s="134">
        <v>207</v>
      </c>
      <c r="F40" s="41">
        <v>0</v>
      </c>
      <c r="G40" s="42">
        <f t="shared" si="4"/>
        <v>0</v>
      </c>
      <c r="H40" s="43">
        <v>0</v>
      </c>
      <c r="I40" s="42">
        <f t="shared" si="5"/>
        <v>0</v>
      </c>
      <c r="J40" s="40">
        <v>0.0525748</v>
      </c>
      <c r="K40" s="44">
        <f t="shared" si="6"/>
        <v>10.8829836</v>
      </c>
    </row>
    <row r="41" spans="1:11" s="1" customFormat="1" ht="19.5">
      <c r="A41" s="35">
        <f t="shared" si="7"/>
        <v>24</v>
      </c>
      <c r="B41" s="37" t="s">
        <v>57</v>
      </c>
      <c r="C41" s="38" t="s">
        <v>400</v>
      </c>
      <c r="D41" s="39" t="s">
        <v>29</v>
      </c>
      <c r="E41" s="134">
        <v>215.67</v>
      </c>
      <c r="F41" s="41">
        <v>0</v>
      </c>
      <c r="G41" s="42">
        <f t="shared" si="4"/>
        <v>0</v>
      </c>
      <c r="H41" s="43">
        <v>0</v>
      </c>
      <c r="I41" s="42">
        <f t="shared" si="5"/>
        <v>0</v>
      </c>
      <c r="J41" s="40">
        <v>0.05723445</v>
      </c>
      <c r="K41" s="44">
        <f t="shared" si="6"/>
        <v>12.343753831499999</v>
      </c>
    </row>
    <row r="42" spans="1:11" s="1" customFormat="1" ht="19.5">
      <c r="A42" s="35">
        <f t="shared" si="7"/>
        <v>25</v>
      </c>
      <c r="B42" s="37" t="s">
        <v>58</v>
      </c>
      <c r="C42" s="38" t="s">
        <v>399</v>
      </c>
      <c r="D42" s="39" t="s">
        <v>29</v>
      </c>
      <c r="E42" s="134">
        <v>87.88</v>
      </c>
      <c r="F42" s="41">
        <v>0</v>
      </c>
      <c r="G42" s="42">
        <f t="shared" si="4"/>
        <v>0</v>
      </c>
      <c r="H42" s="43">
        <v>0</v>
      </c>
      <c r="I42" s="42">
        <f t="shared" si="5"/>
        <v>0</v>
      </c>
      <c r="J42" s="40">
        <v>0.0618941</v>
      </c>
      <c r="K42" s="44">
        <f t="shared" si="6"/>
        <v>5.439253508</v>
      </c>
    </row>
    <row r="43" spans="1:11" s="1" customFormat="1" ht="19.5">
      <c r="A43" s="35">
        <f t="shared" si="7"/>
        <v>26</v>
      </c>
      <c r="B43" s="37" t="s">
        <v>59</v>
      </c>
      <c r="C43" s="38" t="s">
        <v>451</v>
      </c>
      <c r="D43" s="39" t="s">
        <v>29</v>
      </c>
      <c r="E43" s="134">
        <v>124.2</v>
      </c>
      <c r="F43" s="41">
        <v>0</v>
      </c>
      <c r="G43" s="42">
        <f t="shared" si="4"/>
        <v>0</v>
      </c>
      <c r="H43" s="43">
        <v>0</v>
      </c>
      <c r="I43" s="42">
        <f t="shared" si="5"/>
        <v>0</v>
      </c>
      <c r="J43" s="40">
        <v>0.0177</v>
      </c>
      <c r="K43" s="44">
        <f t="shared" si="6"/>
        <v>2.19834</v>
      </c>
    </row>
    <row r="44" spans="1:11" s="1" customFormat="1" ht="19.5">
      <c r="A44" s="35">
        <f t="shared" si="7"/>
        <v>27</v>
      </c>
      <c r="B44" s="37" t="s">
        <v>60</v>
      </c>
      <c r="C44" s="38" t="s">
        <v>405</v>
      </c>
      <c r="D44" s="39" t="s">
        <v>29</v>
      </c>
      <c r="E44" s="134">
        <v>207</v>
      </c>
      <c r="F44" s="41">
        <v>0</v>
      </c>
      <c r="G44" s="42">
        <f t="shared" si="4"/>
        <v>0</v>
      </c>
      <c r="H44" s="43">
        <v>0</v>
      </c>
      <c r="I44" s="42">
        <f t="shared" si="5"/>
        <v>0</v>
      </c>
      <c r="J44" s="40">
        <v>0.039695861</v>
      </c>
      <c r="K44" s="44">
        <f t="shared" si="6"/>
        <v>8.217043227</v>
      </c>
    </row>
    <row r="45" spans="1:11" s="1" customFormat="1" ht="19.5">
      <c r="A45" s="35">
        <f t="shared" si="7"/>
        <v>28</v>
      </c>
      <c r="B45" s="37" t="s">
        <v>61</v>
      </c>
      <c r="C45" s="38" t="s">
        <v>406</v>
      </c>
      <c r="D45" s="39" t="s">
        <v>29</v>
      </c>
      <c r="E45" s="134">
        <v>242.28</v>
      </c>
      <c r="F45" s="41">
        <v>0</v>
      </c>
      <c r="G45" s="42">
        <f t="shared" si="4"/>
        <v>0</v>
      </c>
      <c r="H45" s="43">
        <v>0</v>
      </c>
      <c r="I45" s="42">
        <f t="shared" si="5"/>
        <v>0</v>
      </c>
      <c r="J45" s="40">
        <v>0.057222435</v>
      </c>
      <c r="K45" s="44">
        <f t="shared" si="6"/>
        <v>13.8638515518</v>
      </c>
    </row>
    <row r="46" spans="1:11" s="1" customFormat="1" ht="19.5">
      <c r="A46" s="35">
        <v>28</v>
      </c>
      <c r="B46" s="37" t="s">
        <v>62</v>
      </c>
      <c r="C46" s="38" t="s">
        <v>407</v>
      </c>
      <c r="D46" s="39" t="s">
        <v>29</v>
      </c>
      <c r="E46" s="134">
        <v>87.88</v>
      </c>
      <c r="F46" s="41">
        <v>0</v>
      </c>
      <c r="G46" s="42">
        <f t="shared" si="4"/>
        <v>0</v>
      </c>
      <c r="H46" s="43">
        <v>0</v>
      </c>
      <c r="I46" s="42">
        <f t="shared" si="5"/>
        <v>0</v>
      </c>
      <c r="J46" s="40">
        <v>0.060027435</v>
      </c>
      <c r="K46" s="44">
        <f t="shared" si="6"/>
        <v>5.2752109877999995</v>
      </c>
    </row>
    <row r="47" spans="1:11" s="1" customFormat="1" ht="19.5">
      <c r="A47" s="35">
        <f t="shared" si="7"/>
        <v>29</v>
      </c>
      <c r="B47" s="37" t="s">
        <v>63</v>
      </c>
      <c r="C47" s="38" t="s">
        <v>408</v>
      </c>
      <c r="D47" s="39" t="s">
        <v>29</v>
      </c>
      <c r="E47" s="134">
        <v>215.67</v>
      </c>
      <c r="F47" s="41">
        <v>0</v>
      </c>
      <c r="G47" s="42">
        <f t="shared" si="4"/>
        <v>0</v>
      </c>
      <c r="H47" s="43">
        <v>0</v>
      </c>
      <c r="I47" s="42">
        <f t="shared" si="5"/>
        <v>0</v>
      </c>
      <c r="J47" s="40">
        <v>0.06230212</v>
      </c>
      <c r="K47" s="44">
        <f t="shared" si="6"/>
        <v>13.4366982204</v>
      </c>
    </row>
    <row r="48" spans="1:11" s="1" customFormat="1" ht="9.75">
      <c r="A48" s="35">
        <f t="shared" si="7"/>
        <v>30</v>
      </c>
      <c r="B48" s="37" t="s">
        <v>64</v>
      </c>
      <c r="C48" s="38" t="s">
        <v>65</v>
      </c>
      <c r="D48" s="39" t="s">
        <v>29</v>
      </c>
      <c r="E48" s="134">
        <v>215.67</v>
      </c>
      <c r="F48" s="41">
        <v>0</v>
      </c>
      <c r="G48" s="42">
        <f t="shared" si="4"/>
        <v>0</v>
      </c>
      <c r="H48" s="43">
        <v>0</v>
      </c>
      <c r="I48" s="42">
        <f t="shared" si="5"/>
        <v>0</v>
      </c>
      <c r="J48" s="40">
        <v>0.000188</v>
      </c>
      <c r="K48" s="44">
        <f t="shared" si="6"/>
        <v>0.04054595999999999</v>
      </c>
    </row>
    <row r="49" spans="1:11" s="1" customFormat="1" ht="19.5">
      <c r="A49" s="35">
        <f t="shared" si="7"/>
        <v>31</v>
      </c>
      <c r="B49" s="37" t="s">
        <v>66</v>
      </c>
      <c r="C49" s="38" t="s">
        <v>409</v>
      </c>
      <c r="D49" s="39" t="s">
        <v>29</v>
      </c>
      <c r="E49" s="134">
        <v>752.83</v>
      </c>
      <c r="F49" s="41">
        <v>0</v>
      </c>
      <c r="G49" s="42">
        <f t="shared" si="4"/>
        <v>0</v>
      </c>
      <c r="H49" s="43">
        <v>0</v>
      </c>
      <c r="I49" s="42">
        <f t="shared" si="5"/>
        <v>0</v>
      </c>
      <c r="J49" s="40">
        <v>0.009735</v>
      </c>
      <c r="K49" s="44">
        <f t="shared" si="6"/>
        <v>7.328800050000001</v>
      </c>
    </row>
    <row r="50" spans="1:11" s="1" customFormat="1" ht="19.5">
      <c r="A50" s="35">
        <f t="shared" si="7"/>
        <v>32</v>
      </c>
      <c r="B50" s="37" t="s">
        <v>67</v>
      </c>
      <c r="C50" s="38" t="s">
        <v>410</v>
      </c>
      <c r="D50" s="39" t="s">
        <v>29</v>
      </c>
      <c r="E50" s="134">
        <v>7.15</v>
      </c>
      <c r="F50" s="41">
        <v>0</v>
      </c>
      <c r="G50" s="42">
        <f t="shared" si="4"/>
        <v>0</v>
      </c>
      <c r="H50" s="43">
        <v>0</v>
      </c>
      <c r="I50" s="42">
        <f t="shared" si="5"/>
        <v>0</v>
      </c>
      <c r="J50" s="40">
        <v>0.02507</v>
      </c>
      <c r="K50" s="44">
        <f t="shared" si="6"/>
        <v>0.1792505</v>
      </c>
    </row>
    <row r="51" spans="1:11" s="1" customFormat="1" ht="9.75">
      <c r="A51" s="35">
        <v>33</v>
      </c>
      <c r="B51" s="37" t="s">
        <v>68</v>
      </c>
      <c r="C51" s="38" t="s">
        <v>69</v>
      </c>
      <c r="D51" s="39" t="s">
        <v>29</v>
      </c>
      <c r="E51" s="134">
        <v>14.76</v>
      </c>
      <c r="F51" s="41">
        <v>0</v>
      </c>
      <c r="G51" s="42">
        <f t="shared" si="4"/>
        <v>0</v>
      </c>
      <c r="H51" s="43">
        <v>0</v>
      </c>
      <c r="I51" s="42">
        <f t="shared" si="5"/>
        <v>0</v>
      </c>
      <c r="J51" s="40">
        <v>0.02563</v>
      </c>
      <c r="K51" s="44">
        <f t="shared" si="6"/>
        <v>0.3782988</v>
      </c>
    </row>
    <row r="52" spans="1:11" s="1" customFormat="1" ht="9.75">
      <c r="A52" s="35">
        <f t="shared" si="7"/>
        <v>34</v>
      </c>
      <c r="B52" s="37" t="s">
        <v>70</v>
      </c>
      <c r="C52" s="38" t="s">
        <v>420</v>
      </c>
      <c r="D52" s="39" t="s">
        <v>29</v>
      </c>
      <c r="E52" s="134">
        <v>752.83</v>
      </c>
      <c r="F52" s="41">
        <v>0</v>
      </c>
      <c r="G52" s="42">
        <f t="shared" si="4"/>
        <v>0</v>
      </c>
      <c r="H52" s="43">
        <v>0</v>
      </c>
      <c r="I52" s="42">
        <f t="shared" si="5"/>
        <v>0</v>
      </c>
      <c r="J52" s="40">
        <v>0.004305</v>
      </c>
      <c r="K52" s="44">
        <f t="shared" si="6"/>
        <v>3.24093315</v>
      </c>
    </row>
    <row r="53" spans="1:11" s="1" customFormat="1" ht="19.5">
      <c r="A53" s="35">
        <f t="shared" si="7"/>
        <v>35</v>
      </c>
      <c r="B53" s="37" t="s">
        <v>413</v>
      </c>
      <c r="C53" s="38" t="s">
        <v>414</v>
      </c>
      <c r="D53" s="39" t="s">
        <v>29</v>
      </c>
      <c r="E53" s="134">
        <v>55.9</v>
      </c>
      <c r="F53" s="41">
        <v>0</v>
      </c>
      <c r="G53" s="42">
        <f t="shared" si="4"/>
        <v>0</v>
      </c>
      <c r="H53" s="43">
        <v>0</v>
      </c>
      <c r="I53" s="42">
        <f t="shared" si="5"/>
        <v>0</v>
      </c>
      <c r="J53" s="40">
        <v>0.0135</v>
      </c>
      <c r="K53" s="44">
        <f t="shared" si="6"/>
        <v>0.7546499999999999</v>
      </c>
    </row>
    <row r="54" spans="1:11" s="1" customFormat="1" ht="9.75">
      <c r="A54" s="35">
        <f t="shared" si="7"/>
        <v>36</v>
      </c>
      <c r="B54" s="37" t="s">
        <v>71</v>
      </c>
      <c r="C54" s="38" t="s">
        <v>72</v>
      </c>
      <c r="D54" s="39" t="s">
        <v>29</v>
      </c>
      <c r="E54" s="134">
        <v>55.9</v>
      </c>
      <c r="F54" s="41">
        <v>0</v>
      </c>
      <c r="G54" s="42">
        <f t="shared" si="4"/>
        <v>0</v>
      </c>
      <c r="H54" s="43">
        <v>0</v>
      </c>
      <c r="I54" s="42">
        <f t="shared" si="5"/>
        <v>0</v>
      </c>
      <c r="J54" s="40">
        <v>0.0316</v>
      </c>
      <c r="K54" s="44">
        <f t="shared" si="6"/>
        <v>1.7664400000000002</v>
      </c>
    </row>
    <row r="55" spans="1:11" s="1" customFormat="1" ht="9.75">
      <c r="A55" s="35">
        <f t="shared" si="7"/>
        <v>37</v>
      </c>
      <c r="B55" s="37" t="s">
        <v>73</v>
      </c>
      <c r="C55" s="38" t="s">
        <v>74</v>
      </c>
      <c r="D55" s="39" t="s">
        <v>29</v>
      </c>
      <c r="E55" s="134">
        <v>55.9</v>
      </c>
      <c r="F55" s="41">
        <v>0</v>
      </c>
      <c r="G55" s="42">
        <f t="shared" si="4"/>
        <v>0</v>
      </c>
      <c r="H55" s="43">
        <v>0</v>
      </c>
      <c r="I55" s="42">
        <f t="shared" si="5"/>
        <v>0</v>
      </c>
      <c r="J55" s="40">
        <v>0</v>
      </c>
      <c r="K55" s="44">
        <f t="shared" si="6"/>
        <v>0</v>
      </c>
    </row>
    <row r="56" spans="1:11" s="1" customFormat="1" ht="19.5">
      <c r="A56" s="35">
        <v>38</v>
      </c>
      <c r="B56" s="37" t="s">
        <v>416</v>
      </c>
      <c r="C56" s="38" t="s">
        <v>415</v>
      </c>
      <c r="D56" s="39" t="s">
        <v>29</v>
      </c>
      <c r="E56" s="134">
        <v>8.15</v>
      </c>
      <c r="F56" s="41">
        <v>0</v>
      </c>
      <c r="G56" s="42">
        <f t="shared" si="4"/>
        <v>0</v>
      </c>
      <c r="H56" s="43">
        <v>0</v>
      </c>
      <c r="I56" s="42">
        <f t="shared" si="5"/>
        <v>0</v>
      </c>
      <c r="J56" s="40">
        <v>0</v>
      </c>
      <c r="K56" s="44">
        <f t="shared" si="6"/>
        <v>0</v>
      </c>
    </row>
    <row r="57" spans="1:11" s="1" customFormat="1" ht="19.5">
      <c r="A57" s="35">
        <f t="shared" si="7"/>
        <v>39</v>
      </c>
      <c r="B57" s="37" t="s">
        <v>418</v>
      </c>
      <c r="C57" s="38" t="s">
        <v>417</v>
      </c>
      <c r="D57" s="39" t="s">
        <v>29</v>
      </c>
      <c r="E57" s="134">
        <v>22</v>
      </c>
      <c r="F57" s="41">
        <v>0</v>
      </c>
      <c r="G57" s="42">
        <f t="shared" si="4"/>
        <v>0</v>
      </c>
      <c r="H57" s="43">
        <v>0</v>
      </c>
      <c r="I57" s="42">
        <f t="shared" si="5"/>
        <v>0</v>
      </c>
      <c r="J57" s="40">
        <v>0.0394</v>
      </c>
      <c r="K57" s="44">
        <f t="shared" si="6"/>
        <v>0.8667999999999999</v>
      </c>
    </row>
    <row r="58" spans="1:11" s="1" customFormat="1" ht="19.5">
      <c r="A58" s="35">
        <f t="shared" si="7"/>
        <v>40</v>
      </c>
      <c r="B58" s="37" t="s">
        <v>68</v>
      </c>
      <c r="C58" s="38" t="s">
        <v>419</v>
      </c>
      <c r="D58" s="39" t="s">
        <v>29</v>
      </c>
      <c r="E58" s="134">
        <v>6.93</v>
      </c>
      <c r="F58" s="41">
        <v>0</v>
      </c>
      <c r="G58" s="42">
        <f t="shared" si="4"/>
        <v>0</v>
      </c>
      <c r="H58" s="43">
        <v>0</v>
      </c>
      <c r="I58" s="42">
        <f t="shared" si="5"/>
        <v>0</v>
      </c>
      <c r="J58" s="40">
        <v>0.02563</v>
      </c>
      <c r="K58" s="44">
        <f t="shared" si="6"/>
        <v>0.1776159</v>
      </c>
    </row>
    <row r="59" spans="1:11" s="1" customFormat="1" ht="29.25">
      <c r="A59" s="35">
        <f t="shared" si="7"/>
        <v>41</v>
      </c>
      <c r="B59" s="37" t="s">
        <v>73</v>
      </c>
      <c r="C59" s="38" t="s">
        <v>421</v>
      </c>
      <c r="D59" s="39" t="s">
        <v>29</v>
      </c>
      <c r="E59" s="134">
        <v>160.83</v>
      </c>
      <c r="F59" s="41">
        <v>0</v>
      </c>
      <c r="G59" s="42">
        <f t="shared" si="4"/>
        <v>0</v>
      </c>
      <c r="H59" s="43">
        <v>0</v>
      </c>
      <c r="I59" s="42">
        <f t="shared" si="5"/>
        <v>0</v>
      </c>
      <c r="J59" s="40">
        <v>0</v>
      </c>
      <c r="K59" s="44">
        <f t="shared" si="6"/>
        <v>0</v>
      </c>
    </row>
    <row r="60" spans="1:11" s="17" customFormat="1" ht="11.25" customHeight="1">
      <c r="A60" s="53"/>
      <c r="B60" s="54">
        <v>62</v>
      </c>
      <c r="C60" s="55" t="s">
        <v>75</v>
      </c>
      <c r="D60" s="56"/>
      <c r="E60" s="56"/>
      <c r="F60" s="57"/>
      <c r="G60" s="58">
        <f>SUM(G34:G59)</f>
        <v>0</v>
      </c>
      <c r="H60" s="59"/>
      <c r="I60" s="60">
        <f>SUM(I34:I59)</f>
        <v>0</v>
      </c>
      <c r="J60" s="59"/>
      <c r="K60" s="61">
        <f>SUM(K34:K59)</f>
        <v>88.9936989265</v>
      </c>
    </row>
    <row r="61" spans="1:11" s="17" customFormat="1" ht="11.25" customHeight="1">
      <c r="A61" s="28"/>
      <c r="B61" s="29" t="s">
        <v>76</v>
      </c>
      <c r="C61" s="30" t="s">
        <v>77</v>
      </c>
      <c r="D61" s="27"/>
      <c r="E61" s="27"/>
      <c r="F61" s="31"/>
      <c r="G61" s="32"/>
      <c r="H61" s="33"/>
      <c r="I61" s="26"/>
      <c r="J61" s="33"/>
      <c r="K61" s="34"/>
    </row>
    <row r="62" spans="1:11" s="1" customFormat="1" ht="9.75">
      <c r="A62" s="35">
        <f>A59+1</f>
        <v>42</v>
      </c>
      <c r="B62" s="37" t="s">
        <v>78</v>
      </c>
      <c r="C62" s="38" t="s">
        <v>402</v>
      </c>
      <c r="D62" s="39" t="s">
        <v>29</v>
      </c>
      <c r="E62" s="134">
        <v>16.2</v>
      </c>
      <c r="F62" s="41">
        <v>0</v>
      </c>
      <c r="G62" s="42">
        <f>E62*F62</f>
        <v>0</v>
      </c>
      <c r="H62" s="43">
        <v>0</v>
      </c>
      <c r="I62" s="42">
        <f>E62*H62</f>
        <v>0</v>
      </c>
      <c r="J62" s="40">
        <v>0.01387</v>
      </c>
      <c r="K62" s="44">
        <f>E62*J62</f>
        <v>0.224694</v>
      </c>
    </row>
    <row r="63" spans="1:11" s="1" customFormat="1" ht="9.75">
      <c r="A63" s="35">
        <f>A62+1</f>
        <v>43</v>
      </c>
      <c r="B63" s="37" t="s">
        <v>79</v>
      </c>
      <c r="C63" s="38" t="s">
        <v>80</v>
      </c>
      <c r="D63" s="39" t="s">
        <v>29</v>
      </c>
      <c r="E63" s="134">
        <v>16.2</v>
      </c>
      <c r="F63" s="41">
        <v>0</v>
      </c>
      <c r="G63" s="42">
        <f>E63*F63</f>
        <v>0</v>
      </c>
      <c r="H63" s="43">
        <v>0</v>
      </c>
      <c r="I63" s="42">
        <f>E63*H63</f>
        <v>0</v>
      </c>
      <c r="J63" s="40">
        <v>0.12209</v>
      </c>
      <c r="K63" s="44">
        <f>E63*J63</f>
        <v>1.977858</v>
      </c>
    </row>
    <row r="64" spans="1:11" s="1" customFormat="1" ht="9.75">
      <c r="A64" s="35">
        <f>A63+1</f>
        <v>44</v>
      </c>
      <c r="B64" s="37" t="s">
        <v>81</v>
      </c>
      <c r="C64" s="38" t="s">
        <v>82</v>
      </c>
      <c r="D64" s="39" t="s">
        <v>29</v>
      </c>
      <c r="E64" s="134">
        <v>16.2</v>
      </c>
      <c r="F64" s="41">
        <v>0</v>
      </c>
      <c r="G64" s="42">
        <f>E64*F64</f>
        <v>0</v>
      </c>
      <c r="H64" s="43">
        <v>0</v>
      </c>
      <c r="I64" s="42">
        <f>E64*H64</f>
        <v>0</v>
      </c>
      <c r="J64" s="40">
        <v>0.0003</v>
      </c>
      <c r="K64" s="44">
        <f>E64*J64</f>
        <v>0.00486</v>
      </c>
    </row>
    <row r="65" spans="1:11" s="1" customFormat="1" ht="9.75">
      <c r="A65" s="35">
        <v>48</v>
      </c>
      <c r="B65" s="37" t="s">
        <v>403</v>
      </c>
      <c r="C65" s="38" t="s">
        <v>404</v>
      </c>
      <c r="D65" s="39" t="s">
        <v>29</v>
      </c>
      <c r="E65" s="134">
        <v>17.82</v>
      </c>
      <c r="F65" s="41">
        <v>0</v>
      </c>
      <c r="G65" s="42">
        <f>E65*F65</f>
        <v>0</v>
      </c>
      <c r="H65" s="43">
        <v>0</v>
      </c>
      <c r="I65" s="42">
        <f>E65*H65</f>
        <v>0</v>
      </c>
      <c r="J65" s="40">
        <v>0.085</v>
      </c>
      <c r="K65" s="44">
        <f>E65*J65</f>
        <v>1.5147000000000002</v>
      </c>
    </row>
    <row r="66" spans="1:11" s="1" customFormat="1" ht="9.75">
      <c r="A66" s="35">
        <v>49</v>
      </c>
      <c r="B66" s="37" t="s">
        <v>83</v>
      </c>
      <c r="C66" s="38" t="s">
        <v>84</v>
      </c>
      <c r="D66" s="39" t="s">
        <v>32</v>
      </c>
      <c r="E66" s="36">
        <v>3.722</v>
      </c>
      <c r="F66" s="41">
        <v>0</v>
      </c>
      <c r="G66" s="42">
        <f>E66*F66</f>
        <v>0</v>
      </c>
      <c r="H66" s="43">
        <v>0</v>
      </c>
      <c r="I66" s="42">
        <f>E66*H66</f>
        <v>0</v>
      </c>
      <c r="J66" s="40">
        <v>0</v>
      </c>
      <c r="K66" s="44">
        <f>E66*J66</f>
        <v>0</v>
      </c>
    </row>
    <row r="67" spans="1:11" s="17" customFormat="1" ht="11.25" customHeight="1">
      <c r="A67" s="53"/>
      <c r="B67" s="54">
        <v>63</v>
      </c>
      <c r="C67" s="55" t="s">
        <v>85</v>
      </c>
      <c r="D67" s="56"/>
      <c r="E67" s="56"/>
      <c r="F67" s="57"/>
      <c r="G67" s="58">
        <f>SUM(G62:G66)</f>
        <v>0</v>
      </c>
      <c r="H67" s="59"/>
      <c r="I67" s="60">
        <f>SUM(I62:I66)</f>
        <v>0</v>
      </c>
      <c r="J67" s="59"/>
      <c r="K67" s="61">
        <f>SUM(K62:K66)</f>
        <v>3.722112</v>
      </c>
    </row>
    <row r="68" spans="1:11" s="17" customFormat="1" ht="11.25" customHeight="1">
      <c r="A68" s="28"/>
      <c r="B68" s="29" t="s">
        <v>86</v>
      </c>
      <c r="C68" s="30" t="s">
        <v>87</v>
      </c>
      <c r="D68" s="27"/>
      <c r="E68" s="27"/>
      <c r="F68" s="31"/>
      <c r="G68" s="32"/>
      <c r="H68" s="33"/>
      <c r="I68" s="26"/>
      <c r="J68" s="33"/>
      <c r="K68" s="34"/>
    </row>
    <row r="69" spans="1:11" s="1" customFormat="1" ht="29.25">
      <c r="A69" s="35">
        <f>A66+1</f>
        <v>50</v>
      </c>
      <c r="B69" s="37" t="s">
        <v>422</v>
      </c>
      <c r="C69" s="38" t="s">
        <v>425</v>
      </c>
      <c r="D69" s="39" t="s">
        <v>35</v>
      </c>
      <c r="E69" s="134">
        <v>152.9</v>
      </c>
      <c r="F69" s="41">
        <v>0</v>
      </c>
      <c r="G69" s="42">
        <f>E69*F69</f>
        <v>0</v>
      </c>
      <c r="H69" s="43">
        <v>0</v>
      </c>
      <c r="I69" s="42">
        <f>E69*H69</f>
        <v>0</v>
      </c>
      <c r="J69" s="40">
        <v>1.08E-05</v>
      </c>
      <c r="K69" s="44">
        <f>E69*J69</f>
        <v>0.00165132</v>
      </c>
    </row>
    <row r="70" spans="1:11" s="1" customFormat="1" ht="9.75">
      <c r="A70" s="35">
        <f>A69+1</f>
        <v>51</v>
      </c>
      <c r="B70" s="37" t="s">
        <v>88</v>
      </c>
      <c r="C70" s="38" t="s">
        <v>89</v>
      </c>
      <c r="D70" s="39" t="s">
        <v>35</v>
      </c>
      <c r="E70" s="134">
        <v>152.9</v>
      </c>
      <c r="F70" s="41">
        <v>0</v>
      </c>
      <c r="G70" s="42">
        <f>E70*F70</f>
        <v>0</v>
      </c>
      <c r="H70" s="43">
        <v>0</v>
      </c>
      <c r="I70" s="42">
        <f>E70*H70</f>
        <v>0</v>
      </c>
      <c r="J70" s="40">
        <v>8.64E-06</v>
      </c>
      <c r="K70" s="44">
        <f>E70*J70</f>
        <v>0.0013210560000000001</v>
      </c>
    </row>
    <row r="71" spans="1:11" s="1" customFormat="1" ht="19.5">
      <c r="A71" s="35">
        <f>A70+1</f>
        <v>52</v>
      </c>
      <c r="B71" s="37" t="s">
        <v>90</v>
      </c>
      <c r="C71" s="38" t="s">
        <v>423</v>
      </c>
      <c r="D71" s="39" t="s">
        <v>45</v>
      </c>
      <c r="E71" s="134">
        <v>12</v>
      </c>
      <c r="F71" s="41">
        <v>0</v>
      </c>
      <c r="G71" s="42">
        <f>E71*F71</f>
        <v>0</v>
      </c>
      <c r="H71" s="43">
        <v>0</v>
      </c>
      <c r="I71" s="42">
        <f>E71*H71</f>
        <v>0</v>
      </c>
      <c r="J71" s="40">
        <v>0.0008622</v>
      </c>
      <c r="K71" s="44">
        <f>E71*J71</f>
        <v>0.0103464</v>
      </c>
    </row>
    <row r="72" spans="1:11" s="17" customFormat="1" ht="11.25" customHeight="1">
      <c r="A72" s="53"/>
      <c r="B72" s="54">
        <v>64</v>
      </c>
      <c r="C72" s="55" t="s">
        <v>91</v>
      </c>
      <c r="D72" s="56"/>
      <c r="E72" s="56"/>
      <c r="F72" s="57"/>
      <c r="G72" s="58">
        <f>SUM(G69:G71)</f>
        <v>0</v>
      </c>
      <c r="H72" s="59"/>
      <c r="I72" s="60">
        <f>SUM(I69:I71)</f>
        <v>0</v>
      </c>
      <c r="J72" s="59"/>
      <c r="K72" s="61">
        <f>SUM(K69:K71)</f>
        <v>0.013318776000000001</v>
      </c>
    </row>
    <row r="73" spans="1:11" s="17" customFormat="1" ht="11.25" customHeight="1">
      <c r="A73" s="28"/>
      <c r="B73" s="29" t="s">
        <v>92</v>
      </c>
      <c r="C73" s="30" t="s">
        <v>93</v>
      </c>
      <c r="D73" s="27"/>
      <c r="E73" s="27"/>
      <c r="F73" s="31"/>
      <c r="G73" s="32"/>
      <c r="H73" s="33"/>
      <c r="I73" s="26"/>
      <c r="J73" s="33"/>
      <c r="K73" s="34"/>
    </row>
    <row r="74" spans="1:11" s="1" customFormat="1" ht="19.5">
      <c r="A74" s="35">
        <f>A71+1</f>
        <v>53</v>
      </c>
      <c r="B74" s="37" t="s">
        <v>94</v>
      </c>
      <c r="C74" s="38" t="s">
        <v>424</v>
      </c>
      <c r="D74" s="39" t="s">
        <v>29</v>
      </c>
      <c r="E74" s="134">
        <v>185</v>
      </c>
      <c r="F74" s="41">
        <v>0</v>
      </c>
      <c r="G74" s="42">
        <f aca="true" t="shared" si="8" ref="G74:G83">E74*F74</f>
        <v>0</v>
      </c>
      <c r="H74" s="43">
        <v>0</v>
      </c>
      <c r="I74" s="42">
        <f aca="true" t="shared" si="9" ref="I74:I83">E74*H74</f>
        <v>0</v>
      </c>
      <c r="J74" s="40">
        <v>4.49E-05</v>
      </c>
      <c r="K74" s="44">
        <f aca="true" t="shared" si="10" ref="K74:K83">E74*J74</f>
        <v>0.0083065</v>
      </c>
    </row>
    <row r="75" spans="1:11" s="1" customFormat="1" ht="39">
      <c r="A75" s="35">
        <f aca="true" t="shared" si="11" ref="A75:A83">A74+1</f>
        <v>54</v>
      </c>
      <c r="B75" s="37" t="s">
        <v>95</v>
      </c>
      <c r="C75" s="38" t="s">
        <v>426</v>
      </c>
      <c r="D75" s="39" t="s">
        <v>29</v>
      </c>
      <c r="E75" s="134">
        <v>75.1</v>
      </c>
      <c r="F75" s="41">
        <v>0</v>
      </c>
      <c r="G75" s="42">
        <f t="shared" si="8"/>
        <v>0</v>
      </c>
      <c r="H75" s="43">
        <v>0</v>
      </c>
      <c r="I75" s="42">
        <f t="shared" si="9"/>
        <v>0</v>
      </c>
      <c r="J75" s="40">
        <v>1.1E-05</v>
      </c>
      <c r="K75" s="44">
        <f t="shared" si="10"/>
        <v>0.0008261</v>
      </c>
    </row>
    <row r="76" spans="1:11" s="1" customFormat="1" ht="9.75">
      <c r="A76" s="35">
        <f t="shared" si="11"/>
        <v>55</v>
      </c>
      <c r="B76" s="37" t="s">
        <v>96</v>
      </c>
      <c r="C76" s="38" t="s">
        <v>452</v>
      </c>
      <c r="D76" s="39" t="s">
        <v>45</v>
      </c>
      <c r="E76" s="134">
        <v>2</v>
      </c>
      <c r="F76" s="41">
        <v>0</v>
      </c>
      <c r="G76" s="42">
        <f t="shared" si="8"/>
        <v>0</v>
      </c>
      <c r="H76" s="43">
        <v>0</v>
      </c>
      <c r="I76" s="42">
        <f t="shared" si="9"/>
        <v>0</v>
      </c>
      <c r="J76" s="40">
        <v>0.0163807</v>
      </c>
      <c r="K76" s="44">
        <f t="shared" si="10"/>
        <v>0.0327614</v>
      </c>
    </row>
    <row r="77" spans="1:11" s="1" customFormat="1" ht="9.75">
      <c r="A77" s="35">
        <f t="shared" si="11"/>
        <v>56</v>
      </c>
      <c r="B77" s="37" t="s">
        <v>97</v>
      </c>
      <c r="C77" s="38" t="s">
        <v>453</v>
      </c>
      <c r="D77" s="39" t="s">
        <v>45</v>
      </c>
      <c r="E77" s="134">
        <v>2</v>
      </c>
      <c r="F77" s="41">
        <v>0</v>
      </c>
      <c r="G77" s="42">
        <f t="shared" si="8"/>
        <v>0</v>
      </c>
      <c r="H77" s="43">
        <v>0</v>
      </c>
      <c r="I77" s="42">
        <f t="shared" si="9"/>
        <v>0</v>
      </c>
      <c r="J77" s="40">
        <v>0.023401</v>
      </c>
      <c r="K77" s="44">
        <f t="shared" si="10"/>
        <v>0.046802</v>
      </c>
    </row>
    <row r="78" spans="1:11" s="1" customFormat="1" ht="9.75">
      <c r="A78" s="35">
        <v>57</v>
      </c>
      <c r="B78" s="37" t="s">
        <v>430</v>
      </c>
      <c r="C78" s="38" t="s">
        <v>427</v>
      </c>
      <c r="D78" s="39" t="s">
        <v>45</v>
      </c>
      <c r="E78" s="134">
        <v>7</v>
      </c>
      <c r="F78" s="41">
        <v>0</v>
      </c>
      <c r="G78" s="42">
        <f t="shared" si="8"/>
        <v>0</v>
      </c>
      <c r="H78" s="43">
        <v>0</v>
      </c>
      <c r="I78" s="42">
        <f t="shared" si="9"/>
        <v>0</v>
      </c>
      <c r="J78" s="40">
        <v>0.0046802</v>
      </c>
      <c r="K78" s="44">
        <f t="shared" si="10"/>
        <v>0.032761399999999996</v>
      </c>
    </row>
    <row r="79" spans="1:11" s="1" customFormat="1" ht="9.75">
      <c r="A79" s="35">
        <f t="shared" si="11"/>
        <v>58</v>
      </c>
      <c r="B79" s="37" t="s">
        <v>98</v>
      </c>
      <c r="C79" s="38" t="s">
        <v>454</v>
      </c>
      <c r="D79" s="39" t="s">
        <v>45</v>
      </c>
      <c r="E79" s="134">
        <v>3</v>
      </c>
      <c r="F79" s="41">
        <v>0</v>
      </c>
      <c r="G79" s="42">
        <f t="shared" si="8"/>
        <v>0</v>
      </c>
      <c r="H79" s="43">
        <v>0</v>
      </c>
      <c r="I79" s="42">
        <f t="shared" si="9"/>
        <v>0</v>
      </c>
      <c r="J79" s="40">
        <v>0.019704882</v>
      </c>
      <c r="K79" s="44">
        <f t="shared" si="10"/>
        <v>0.059114646</v>
      </c>
    </row>
    <row r="80" spans="1:11" s="1" customFormat="1" ht="9.75">
      <c r="A80" s="35">
        <f t="shared" si="11"/>
        <v>59</v>
      </c>
      <c r="B80" s="37" t="s">
        <v>99</v>
      </c>
      <c r="C80" s="38" t="s">
        <v>455</v>
      </c>
      <c r="D80" s="39" t="s">
        <v>45</v>
      </c>
      <c r="E80" s="134">
        <v>2</v>
      </c>
      <c r="F80" s="41">
        <v>0</v>
      </c>
      <c r="G80" s="42">
        <f t="shared" si="8"/>
        <v>0</v>
      </c>
      <c r="H80" s="43">
        <v>0</v>
      </c>
      <c r="I80" s="42">
        <f t="shared" si="9"/>
        <v>0</v>
      </c>
      <c r="J80" s="40">
        <v>0.004515264</v>
      </c>
      <c r="K80" s="44">
        <f t="shared" si="10"/>
        <v>0.009030528</v>
      </c>
    </row>
    <row r="81" spans="1:11" s="1" customFormat="1" ht="19.5">
      <c r="A81" s="35">
        <f t="shared" si="11"/>
        <v>60</v>
      </c>
      <c r="B81" s="37" t="s">
        <v>96</v>
      </c>
      <c r="C81" s="38" t="s">
        <v>478</v>
      </c>
      <c r="D81" s="39" t="s">
        <v>45</v>
      </c>
      <c r="E81" s="134">
        <v>4</v>
      </c>
      <c r="F81" s="41">
        <v>0</v>
      </c>
      <c r="G81" s="42">
        <f t="shared" si="8"/>
        <v>0</v>
      </c>
      <c r="H81" s="43">
        <v>0</v>
      </c>
      <c r="I81" s="42">
        <f t="shared" si="9"/>
        <v>0</v>
      </c>
      <c r="J81" s="40">
        <v>0.085</v>
      </c>
      <c r="K81" s="44">
        <f t="shared" si="10"/>
        <v>0.34</v>
      </c>
    </row>
    <row r="82" spans="1:11" s="1" customFormat="1" ht="19.5">
      <c r="A82" s="35">
        <f t="shared" si="11"/>
        <v>61</v>
      </c>
      <c r="B82" s="37" t="s">
        <v>100</v>
      </c>
      <c r="C82" s="38" t="s">
        <v>428</v>
      </c>
      <c r="D82" s="39" t="s">
        <v>45</v>
      </c>
      <c r="E82" s="134">
        <v>3</v>
      </c>
      <c r="F82" s="41">
        <v>0</v>
      </c>
      <c r="G82" s="42">
        <f t="shared" si="8"/>
        <v>0</v>
      </c>
      <c r="H82" s="43">
        <v>0</v>
      </c>
      <c r="I82" s="42">
        <f t="shared" si="9"/>
        <v>0</v>
      </c>
      <c r="J82" s="40">
        <v>0.010645932</v>
      </c>
      <c r="K82" s="44">
        <f t="shared" si="10"/>
        <v>0.031937796000000004</v>
      </c>
    </row>
    <row r="83" spans="1:11" s="1" customFormat="1" ht="19.5">
      <c r="A83" s="35">
        <f t="shared" si="11"/>
        <v>62</v>
      </c>
      <c r="B83" s="37" t="s">
        <v>429</v>
      </c>
      <c r="C83" s="38" t="s">
        <v>456</v>
      </c>
      <c r="D83" s="39" t="s">
        <v>45</v>
      </c>
      <c r="E83" s="134">
        <v>10</v>
      </c>
      <c r="F83" s="41">
        <v>0</v>
      </c>
      <c r="G83" s="42">
        <f t="shared" si="8"/>
        <v>0</v>
      </c>
      <c r="H83" s="43">
        <v>0</v>
      </c>
      <c r="I83" s="42">
        <f t="shared" si="9"/>
        <v>0</v>
      </c>
      <c r="J83" s="40">
        <v>0.01217625</v>
      </c>
      <c r="K83" s="44">
        <f t="shared" si="10"/>
        <v>0.1217625</v>
      </c>
    </row>
    <row r="84" spans="1:11" s="17" customFormat="1" ht="11.25" customHeight="1">
      <c r="A84" s="53"/>
      <c r="B84" s="54">
        <v>9</v>
      </c>
      <c r="C84" s="55" t="s">
        <v>101</v>
      </c>
      <c r="D84" s="56"/>
      <c r="E84" s="56"/>
      <c r="F84" s="57"/>
      <c r="G84" s="58">
        <f>SUM(G74:G83)</f>
        <v>0</v>
      </c>
      <c r="H84" s="59"/>
      <c r="I84" s="60">
        <f>SUM(I74:I83)</f>
        <v>0</v>
      </c>
      <c r="J84" s="59"/>
      <c r="K84" s="61">
        <f>SUM(K74:K83)</f>
        <v>0.68330287</v>
      </c>
    </row>
    <row r="85" spans="1:11" s="17" customFormat="1" ht="11.25" customHeight="1">
      <c r="A85" s="28"/>
      <c r="B85" s="29" t="s">
        <v>102</v>
      </c>
      <c r="C85" s="30" t="s">
        <v>103</v>
      </c>
      <c r="D85" s="27"/>
      <c r="E85" s="27"/>
      <c r="F85" s="31"/>
      <c r="G85" s="32"/>
      <c r="H85" s="33"/>
      <c r="I85" s="26"/>
      <c r="J85" s="33"/>
      <c r="K85" s="34"/>
    </row>
    <row r="86" spans="1:11" s="1" customFormat="1" ht="9.75">
      <c r="A86" s="35">
        <f>A83+1</f>
        <v>63</v>
      </c>
      <c r="B86" s="37" t="s">
        <v>104</v>
      </c>
      <c r="C86" s="38" t="s">
        <v>105</v>
      </c>
      <c r="D86" s="39" t="s">
        <v>29</v>
      </c>
      <c r="E86" s="134">
        <v>900</v>
      </c>
      <c r="F86" s="41">
        <v>0</v>
      </c>
      <c r="G86" s="42">
        <f aca="true" t="shared" si="12" ref="G86:G93">E86*F86</f>
        <v>0</v>
      </c>
      <c r="H86" s="43">
        <v>0</v>
      </c>
      <c r="I86" s="42">
        <f aca="true" t="shared" si="13" ref="I86:I93">E86*H86</f>
        <v>0</v>
      </c>
      <c r="J86" s="40">
        <v>1.04E-06</v>
      </c>
      <c r="K86" s="44">
        <f aca="true" t="shared" si="14" ref="K86:K93">E86*J86</f>
        <v>0.000936</v>
      </c>
    </row>
    <row r="87" spans="1:11" s="1" customFormat="1" ht="9.75">
      <c r="A87" s="35">
        <f aca="true" t="shared" si="15" ref="A87:A93">A86+1</f>
        <v>64</v>
      </c>
      <c r="B87" s="37" t="s">
        <v>106</v>
      </c>
      <c r="C87" s="38" t="s">
        <v>457</v>
      </c>
      <c r="D87" s="39" t="s">
        <v>29</v>
      </c>
      <c r="E87" s="134">
        <v>2700</v>
      </c>
      <c r="F87" s="41">
        <v>0</v>
      </c>
      <c r="G87" s="42">
        <f t="shared" si="12"/>
        <v>0</v>
      </c>
      <c r="H87" s="43">
        <v>0</v>
      </c>
      <c r="I87" s="42">
        <f t="shared" si="13"/>
        <v>0</v>
      </c>
      <c r="J87" s="40">
        <v>0.00174656</v>
      </c>
      <c r="K87" s="44">
        <f t="shared" si="14"/>
        <v>4.715712</v>
      </c>
    </row>
    <row r="88" spans="1:11" s="1" customFormat="1" ht="9.75">
      <c r="A88" s="35">
        <f t="shared" si="15"/>
        <v>65</v>
      </c>
      <c r="B88" s="37" t="s">
        <v>107</v>
      </c>
      <c r="C88" s="38" t="s">
        <v>108</v>
      </c>
      <c r="D88" s="39" t="s">
        <v>29</v>
      </c>
      <c r="E88" s="134">
        <v>900</v>
      </c>
      <c r="F88" s="41">
        <v>0</v>
      </c>
      <c r="G88" s="42">
        <f t="shared" si="12"/>
        <v>0</v>
      </c>
      <c r="H88" s="43">
        <v>0</v>
      </c>
      <c r="I88" s="42">
        <f t="shared" si="13"/>
        <v>0</v>
      </c>
      <c r="J88" s="40">
        <v>0</v>
      </c>
      <c r="K88" s="44">
        <f t="shared" si="14"/>
        <v>0</v>
      </c>
    </row>
    <row r="89" spans="1:11" s="1" customFormat="1" ht="9.75">
      <c r="A89" s="35">
        <f t="shared" si="15"/>
        <v>66</v>
      </c>
      <c r="B89" s="37" t="s">
        <v>109</v>
      </c>
      <c r="C89" s="38" t="s">
        <v>110</v>
      </c>
      <c r="D89" s="39" t="s">
        <v>29</v>
      </c>
      <c r="E89" s="134">
        <v>1000</v>
      </c>
      <c r="F89" s="41">
        <v>0</v>
      </c>
      <c r="G89" s="42">
        <f t="shared" si="12"/>
        <v>0</v>
      </c>
      <c r="H89" s="43">
        <v>0</v>
      </c>
      <c r="I89" s="42">
        <f t="shared" si="13"/>
        <v>0</v>
      </c>
      <c r="J89" s="40">
        <v>0.0001</v>
      </c>
      <c r="K89" s="44">
        <f t="shared" si="14"/>
        <v>0.1</v>
      </c>
    </row>
    <row r="90" spans="1:11" s="1" customFormat="1" ht="9.75">
      <c r="A90" s="35">
        <f t="shared" si="15"/>
        <v>67</v>
      </c>
      <c r="B90" s="37" t="s">
        <v>111</v>
      </c>
      <c r="C90" s="38" t="s">
        <v>458</v>
      </c>
      <c r="D90" s="39" t="s">
        <v>29</v>
      </c>
      <c r="E90" s="134">
        <v>3000</v>
      </c>
      <c r="F90" s="41">
        <v>0</v>
      </c>
      <c r="G90" s="42">
        <f t="shared" si="12"/>
        <v>0</v>
      </c>
      <c r="H90" s="43">
        <v>0</v>
      </c>
      <c r="I90" s="42">
        <f t="shared" si="13"/>
        <v>0</v>
      </c>
      <c r="J90" s="40">
        <v>2.331E-05</v>
      </c>
      <c r="K90" s="44">
        <f t="shared" si="14"/>
        <v>0.06992999999999999</v>
      </c>
    </row>
    <row r="91" spans="1:11" s="1" customFormat="1" ht="9.75">
      <c r="A91" s="35">
        <f t="shared" si="15"/>
        <v>68</v>
      </c>
      <c r="B91" s="37" t="s">
        <v>112</v>
      </c>
      <c r="C91" s="38" t="s">
        <v>113</v>
      </c>
      <c r="D91" s="39" t="s">
        <v>29</v>
      </c>
      <c r="E91" s="134">
        <v>1000</v>
      </c>
      <c r="F91" s="41">
        <v>0</v>
      </c>
      <c r="G91" s="42">
        <f t="shared" si="12"/>
        <v>0</v>
      </c>
      <c r="H91" s="43">
        <v>0</v>
      </c>
      <c r="I91" s="42">
        <f t="shared" si="13"/>
        <v>0</v>
      </c>
      <c r="J91" s="40">
        <v>0</v>
      </c>
      <c r="K91" s="44">
        <f t="shared" si="14"/>
        <v>0</v>
      </c>
    </row>
    <row r="92" spans="1:11" s="1" customFormat="1" ht="19.5">
      <c r="A92" s="35">
        <f t="shared" si="15"/>
        <v>69</v>
      </c>
      <c r="B92" s="37" t="s">
        <v>114</v>
      </c>
      <c r="C92" s="38" t="s">
        <v>459</v>
      </c>
      <c r="D92" s="39" t="s">
        <v>29</v>
      </c>
      <c r="E92" s="134">
        <v>30</v>
      </c>
      <c r="F92" s="41">
        <v>0</v>
      </c>
      <c r="G92" s="42">
        <f t="shared" si="12"/>
        <v>0</v>
      </c>
      <c r="H92" s="43">
        <v>0</v>
      </c>
      <c r="I92" s="42">
        <f t="shared" si="13"/>
        <v>0</v>
      </c>
      <c r="J92" s="40">
        <v>0.0037174</v>
      </c>
      <c r="K92" s="44">
        <f t="shared" si="14"/>
        <v>0.111522</v>
      </c>
    </row>
    <row r="93" spans="1:11" s="1" customFormat="1" ht="9.75">
      <c r="A93" s="35">
        <f t="shared" si="15"/>
        <v>70</v>
      </c>
      <c r="B93" s="37" t="s">
        <v>115</v>
      </c>
      <c r="C93" s="38" t="s">
        <v>116</v>
      </c>
      <c r="D93" s="39" t="s">
        <v>32</v>
      </c>
      <c r="E93" s="36">
        <v>4.998</v>
      </c>
      <c r="F93" s="41">
        <v>0</v>
      </c>
      <c r="G93" s="42">
        <f t="shared" si="12"/>
        <v>0</v>
      </c>
      <c r="H93" s="43">
        <v>0</v>
      </c>
      <c r="I93" s="42">
        <f t="shared" si="13"/>
        <v>0</v>
      </c>
      <c r="J93" s="40">
        <v>0</v>
      </c>
      <c r="K93" s="44">
        <f t="shared" si="14"/>
        <v>0</v>
      </c>
    </row>
    <row r="94" spans="1:11" s="17" customFormat="1" ht="11.25" customHeight="1">
      <c r="A94" s="53"/>
      <c r="B94" s="54">
        <v>94</v>
      </c>
      <c r="C94" s="55" t="s">
        <v>117</v>
      </c>
      <c r="D94" s="56"/>
      <c r="E94" s="56"/>
      <c r="F94" s="57"/>
      <c r="G94" s="58">
        <f>SUM(G86:G93)</f>
        <v>0</v>
      </c>
      <c r="H94" s="59"/>
      <c r="I94" s="60">
        <f>SUM(I86:I93)</f>
        <v>0</v>
      </c>
      <c r="J94" s="59"/>
      <c r="K94" s="61">
        <f>SUM(K86:K93)</f>
        <v>4.9981</v>
      </c>
    </row>
    <row r="95" spans="1:11" s="17" customFormat="1" ht="11.25" customHeight="1">
      <c r="A95" s="28"/>
      <c r="B95" s="29" t="s">
        <v>118</v>
      </c>
      <c r="C95" s="30" t="s">
        <v>119</v>
      </c>
      <c r="D95" s="27"/>
      <c r="E95" s="27"/>
      <c r="F95" s="31"/>
      <c r="G95" s="32"/>
      <c r="H95" s="33"/>
      <c r="I95" s="26"/>
      <c r="J95" s="33"/>
      <c r="K95" s="34"/>
    </row>
    <row r="96" spans="1:11" s="1" customFormat="1" ht="19.5">
      <c r="A96" s="35">
        <f>A93+1</f>
        <v>71</v>
      </c>
      <c r="B96" s="37" t="s">
        <v>120</v>
      </c>
      <c r="C96" s="38" t="s">
        <v>460</v>
      </c>
      <c r="D96" s="39" t="s">
        <v>29</v>
      </c>
      <c r="E96" s="134">
        <v>16.2</v>
      </c>
      <c r="F96" s="41">
        <v>0</v>
      </c>
      <c r="G96" s="42">
        <f aca="true" t="shared" si="16" ref="G96:G110">E96*F96</f>
        <v>0</v>
      </c>
      <c r="H96" s="43">
        <v>0</v>
      </c>
      <c r="I96" s="42">
        <f aca="true" t="shared" si="17" ref="I96:I110">E96*H96</f>
        <v>0</v>
      </c>
      <c r="J96" s="40">
        <v>0.2</v>
      </c>
      <c r="K96" s="44">
        <f aca="true" t="shared" si="18" ref="K96:K110">E96*J96</f>
        <v>3.24</v>
      </c>
    </row>
    <row r="97" spans="1:11" s="1" customFormat="1" ht="19.5">
      <c r="A97" s="35">
        <f aca="true" t="shared" si="19" ref="A97:A110">A96+1</f>
        <v>72</v>
      </c>
      <c r="B97" s="37" t="s">
        <v>121</v>
      </c>
      <c r="C97" s="38" t="s">
        <v>461</v>
      </c>
      <c r="D97" s="39" t="s">
        <v>29</v>
      </c>
      <c r="E97" s="134">
        <v>10</v>
      </c>
      <c r="F97" s="41">
        <v>0</v>
      </c>
      <c r="G97" s="42">
        <f t="shared" si="16"/>
        <v>0</v>
      </c>
      <c r="H97" s="43">
        <v>0</v>
      </c>
      <c r="I97" s="42">
        <f t="shared" si="17"/>
        <v>0</v>
      </c>
      <c r="J97" s="40">
        <v>0.06</v>
      </c>
      <c r="K97" s="44">
        <f t="shared" si="18"/>
        <v>0.6</v>
      </c>
    </row>
    <row r="98" spans="1:11" s="1" customFormat="1" ht="19.5">
      <c r="A98" s="35">
        <f t="shared" si="19"/>
        <v>73</v>
      </c>
      <c r="B98" s="37" t="s">
        <v>122</v>
      </c>
      <c r="C98" s="38" t="s">
        <v>462</v>
      </c>
      <c r="D98" s="39" t="s">
        <v>29</v>
      </c>
      <c r="E98" s="134">
        <v>18.21</v>
      </c>
      <c r="F98" s="41">
        <v>0</v>
      </c>
      <c r="G98" s="42">
        <f t="shared" si="16"/>
        <v>0</v>
      </c>
      <c r="H98" s="43">
        <v>0</v>
      </c>
      <c r="I98" s="42">
        <f t="shared" si="17"/>
        <v>0</v>
      </c>
      <c r="J98" s="40">
        <v>0.056407288</v>
      </c>
      <c r="K98" s="44">
        <f t="shared" si="18"/>
        <v>1.0271767144800001</v>
      </c>
    </row>
    <row r="99" spans="1:11" s="1" customFormat="1" ht="9.75">
      <c r="A99" s="35">
        <f t="shared" si="19"/>
        <v>74</v>
      </c>
      <c r="B99" s="37" t="s">
        <v>432</v>
      </c>
      <c r="C99" s="38" t="s">
        <v>480</v>
      </c>
      <c r="D99" s="39" t="s">
        <v>35</v>
      </c>
      <c r="E99" s="134">
        <v>50</v>
      </c>
      <c r="F99" s="41">
        <v>0</v>
      </c>
      <c r="G99" s="42">
        <f t="shared" si="16"/>
        <v>0</v>
      </c>
      <c r="H99" s="43">
        <v>0</v>
      </c>
      <c r="I99" s="42">
        <f t="shared" si="17"/>
        <v>0</v>
      </c>
      <c r="J99" s="40">
        <v>0.0054</v>
      </c>
      <c r="K99" s="44">
        <f t="shared" si="18"/>
        <v>0.27</v>
      </c>
    </row>
    <row r="100" spans="1:11" s="1" customFormat="1" ht="9.75">
      <c r="A100" s="35">
        <f t="shared" si="19"/>
        <v>75</v>
      </c>
      <c r="B100" s="37" t="s">
        <v>431</v>
      </c>
      <c r="C100" s="38" t="s">
        <v>123</v>
      </c>
      <c r="D100" s="39" t="s">
        <v>35</v>
      </c>
      <c r="E100" s="134">
        <v>15</v>
      </c>
      <c r="F100" s="41">
        <v>0</v>
      </c>
      <c r="G100" s="42">
        <f t="shared" si="16"/>
        <v>0</v>
      </c>
      <c r="H100" s="43">
        <v>0</v>
      </c>
      <c r="I100" s="42">
        <f t="shared" si="17"/>
        <v>0</v>
      </c>
      <c r="J100" s="40">
        <v>0.006</v>
      </c>
      <c r="K100" s="44">
        <f t="shared" si="18"/>
        <v>0.09</v>
      </c>
    </row>
    <row r="101" spans="1:11" s="1" customFormat="1" ht="9.75">
      <c r="A101" s="35">
        <f t="shared" si="19"/>
        <v>76</v>
      </c>
      <c r="B101" s="37" t="s">
        <v>124</v>
      </c>
      <c r="C101" s="38" t="s">
        <v>125</v>
      </c>
      <c r="D101" s="39" t="s">
        <v>29</v>
      </c>
      <c r="E101" s="134">
        <v>50</v>
      </c>
      <c r="F101" s="41">
        <v>0</v>
      </c>
      <c r="G101" s="42">
        <f t="shared" si="16"/>
        <v>0</v>
      </c>
      <c r="H101" s="43">
        <v>0</v>
      </c>
      <c r="I101" s="42">
        <f t="shared" si="17"/>
        <v>0</v>
      </c>
      <c r="J101" s="40">
        <v>0.006</v>
      </c>
      <c r="K101" s="44">
        <f t="shared" si="18"/>
        <v>0.3</v>
      </c>
    </row>
    <row r="102" spans="1:11" s="1" customFormat="1" ht="9.75">
      <c r="A102" s="35">
        <f t="shared" si="19"/>
        <v>77</v>
      </c>
      <c r="B102" s="37" t="s">
        <v>126</v>
      </c>
      <c r="C102" s="38" t="s">
        <v>433</v>
      </c>
      <c r="D102" s="39" t="s">
        <v>35</v>
      </c>
      <c r="E102" s="134">
        <v>10</v>
      </c>
      <c r="F102" s="41">
        <v>0</v>
      </c>
      <c r="G102" s="42">
        <f t="shared" si="16"/>
        <v>0</v>
      </c>
      <c r="H102" s="43">
        <v>0</v>
      </c>
      <c r="I102" s="42">
        <f t="shared" si="17"/>
        <v>0</v>
      </c>
      <c r="J102" s="40">
        <v>0.037</v>
      </c>
      <c r="K102" s="44">
        <f t="shared" si="18"/>
        <v>0.37</v>
      </c>
    </row>
    <row r="103" spans="1:11" s="1" customFormat="1" ht="9.75">
      <c r="A103" s="35">
        <f t="shared" si="19"/>
        <v>78</v>
      </c>
      <c r="B103" s="37" t="s">
        <v>127</v>
      </c>
      <c r="C103" s="38" t="s">
        <v>128</v>
      </c>
      <c r="D103" s="39" t="s">
        <v>32</v>
      </c>
      <c r="E103" s="36">
        <v>5.897</v>
      </c>
      <c r="F103" s="41">
        <v>0</v>
      </c>
      <c r="G103" s="42">
        <f t="shared" si="16"/>
        <v>0</v>
      </c>
      <c r="H103" s="43">
        <v>0</v>
      </c>
      <c r="I103" s="42">
        <f t="shared" si="17"/>
        <v>0</v>
      </c>
      <c r="J103" s="40">
        <v>0</v>
      </c>
      <c r="K103" s="44">
        <f t="shared" si="18"/>
        <v>0</v>
      </c>
    </row>
    <row r="104" spans="1:11" s="1" customFormat="1" ht="9.75">
      <c r="A104" s="35">
        <f t="shared" si="19"/>
        <v>79</v>
      </c>
      <c r="B104" s="37" t="s">
        <v>129</v>
      </c>
      <c r="C104" s="38" t="s">
        <v>130</v>
      </c>
      <c r="D104" s="39" t="s">
        <v>32</v>
      </c>
      <c r="E104" s="36">
        <v>5.897</v>
      </c>
      <c r="F104" s="41">
        <v>0</v>
      </c>
      <c r="G104" s="42">
        <f t="shared" si="16"/>
        <v>0</v>
      </c>
      <c r="H104" s="43">
        <v>0</v>
      </c>
      <c r="I104" s="42">
        <f t="shared" si="17"/>
        <v>0</v>
      </c>
      <c r="J104" s="40">
        <v>0</v>
      </c>
      <c r="K104" s="44">
        <f t="shared" si="18"/>
        <v>0</v>
      </c>
    </row>
    <row r="105" spans="1:11" s="1" customFormat="1" ht="9.75">
      <c r="A105" s="35">
        <f t="shared" si="19"/>
        <v>80</v>
      </c>
      <c r="B105" s="37" t="s">
        <v>131</v>
      </c>
      <c r="C105" s="38" t="s">
        <v>132</v>
      </c>
      <c r="D105" s="39" t="s">
        <v>32</v>
      </c>
      <c r="E105" s="36">
        <v>5.897</v>
      </c>
      <c r="F105" s="41">
        <v>0</v>
      </c>
      <c r="G105" s="42">
        <f t="shared" si="16"/>
        <v>0</v>
      </c>
      <c r="H105" s="43">
        <v>0</v>
      </c>
      <c r="I105" s="42">
        <f t="shared" si="17"/>
        <v>0</v>
      </c>
      <c r="J105" s="40">
        <v>0</v>
      </c>
      <c r="K105" s="44">
        <f t="shared" si="18"/>
        <v>0</v>
      </c>
    </row>
    <row r="106" spans="1:11" s="1" customFormat="1" ht="9.75">
      <c r="A106" s="35">
        <f t="shared" si="19"/>
        <v>81</v>
      </c>
      <c r="B106" s="37" t="s">
        <v>133</v>
      </c>
      <c r="C106" s="38" t="s">
        <v>134</v>
      </c>
      <c r="D106" s="39" t="s">
        <v>32</v>
      </c>
      <c r="E106" s="36">
        <v>5.897</v>
      </c>
      <c r="F106" s="41">
        <v>0</v>
      </c>
      <c r="G106" s="42">
        <f t="shared" si="16"/>
        <v>0</v>
      </c>
      <c r="H106" s="43">
        <v>0</v>
      </c>
      <c r="I106" s="42">
        <f t="shared" si="17"/>
        <v>0</v>
      </c>
      <c r="J106" s="40">
        <v>0</v>
      </c>
      <c r="K106" s="44">
        <f t="shared" si="18"/>
        <v>0</v>
      </c>
    </row>
    <row r="107" spans="1:11" s="1" customFormat="1" ht="9.75">
      <c r="A107" s="35">
        <f t="shared" si="19"/>
        <v>82</v>
      </c>
      <c r="B107" s="37" t="s">
        <v>135</v>
      </c>
      <c r="C107" s="38" t="s">
        <v>136</v>
      </c>
      <c r="D107" s="39" t="s">
        <v>32</v>
      </c>
      <c r="E107" s="36">
        <v>5.897</v>
      </c>
      <c r="F107" s="41">
        <v>0</v>
      </c>
      <c r="G107" s="42">
        <f t="shared" si="16"/>
        <v>0</v>
      </c>
      <c r="H107" s="43">
        <v>0</v>
      </c>
      <c r="I107" s="42">
        <f t="shared" si="17"/>
        <v>0</v>
      </c>
      <c r="J107" s="40">
        <v>0</v>
      </c>
      <c r="K107" s="44">
        <f t="shared" si="18"/>
        <v>0</v>
      </c>
    </row>
    <row r="108" spans="1:11" s="1" customFormat="1" ht="9.75">
      <c r="A108" s="35">
        <f t="shared" si="19"/>
        <v>83</v>
      </c>
      <c r="B108" s="37" t="s">
        <v>137</v>
      </c>
      <c r="C108" s="38" t="s">
        <v>138</v>
      </c>
      <c r="D108" s="39" t="s">
        <v>32</v>
      </c>
      <c r="E108" s="36">
        <v>5.897</v>
      </c>
      <c r="F108" s="41">
        <v>0</v>
      </c>
      <c r="G108" s="42">
        <f t="shared" si="16"/>
        <v>0</v>
      </c>
      <c r="H108" s="43">
        <v>0</v>
      </c>
      <c r="I108" s="42">
        <f t="shared" si="17"/>
        <v>0</v>
      </c>
      <c r="J108" s="40">
        <v>0</v>
      </c>
      <c r="K108" s="44">
        <f t="shared" si="18"/>
        <v>0</v>
      </c>
    </row>
    <row r="109" spans="1:11" s="1" customFormat="1" ht="9.75">
      <c r="A109" s="35">
        <f t="shared" si="19"/>
        <v>84</v>
      </c>
      <c r="B109" s="37" t="s">
        <v>139</v>
      </c>
      <c r="C109" s="38" t="s">
        <v>140</v>
      </c>
      <c r="D109" s="39" t="s">
        <v>32</v>
      </c>
      <c r="E109" s="36">
        <v>5.897</v>
      </c>
      <c r="F109" s="41">
        <v>0</v>
      </c>
      <c r="G109" s="42">
        <f t="shared" si="16"/>
        <v>0</v>
      </c>
      <c r="H109" s="43">
        <v>0</v>
      </c>
      <c r="I109" s="42">
        <f t="shared" si="17"/>
        <v>0</v>
      </c>
      <c r="J109" s="40">
        <v>0</v>
      </c>
      <c r="K109" s="44">
        <f t="shared" si="18"/>
        <v>0</v>
      </c>
    </row>
    <row r="110" spans="1:11" s="1" customFormat="1" ht="9.75">
      <c r="A110" s="35">
        <f t="shared" si="19"/>
        <v>85</v>
      </c>
      <c r="B110" s="37" t="s">
        <v>141</v>
      </c>
      <c r="C110" s="38" t="s">
        <v>142</v>
      </c>
      <c r="D110" s="39" t="s">
        <v>32</v>
      </c>
      <c r="E110" s="36">
        <v>5.897</v>
      </c>
      <c r="F110" s="41">
        <v>0</v>
      </c>
      <c r="G110" s="42">
        <f t="shared" si="16"/>
        <v>0</v>
      </c>
      <c r="H110" s="43">
        <v>0</v>
      </c>
      <c r="I110" s="42">
        <f t="shared" si="17"/>
        <v>0</v>
      </c>
      <c r="J110" s="40">
        <v>0</v>
      </c>
      <c r="K110" s="44">
        <f t="shared" si="18"/>
        <v>0</v>
      </c>
    </row>
    <row r="111" spans="1:11" s="17" customFormat="1" ht="11.25" customHeight="1">
      <c r="A111" s="53"/>
      <c r="B111" s="54">
        <v>96</v>
      </c>
      <c r="C111" s="55" t="s">
        <v>143</v>
      </c>
      <c r="D111" s="56"/>
      <c r="E111" s="56"/>
      <c r="F111" s="57"/>
      <c r="G111" s="58">
        <f>SUM(G96:G110)</f>
        <v>0</v>
      </c>
      <c r="H111" s="59"/>
      <c r="I111" s="60">
        <f>SUM(I96:I110)</f>
        <v>0</v>
      </c>
      <c r="J111" s="59"/>
      <c r="K111" s="61">
        <f>SUM(K96:K110)</f>
        <v>5.8971767144800005</v>
      </c>
    </row>
    <row r="112" spans="1:11" s="17" customFormat="1" ht="11.25" customHeight="1">
      <c r="A112" s="28"/>
      <c r="B112" s="29" t="s">
        <v>144</v>
      </c>
      <c r="C112" s="30" t="s">
        <v>145</v>
      </c>
      <c r="D112" s="27"/>
      <c r="E112" s="27"/>
      <c r="F112" s="31"/>
      <c r="G112" s="32"/>
      <c r="H112" s="33"/>
      <c r="I112" s="26"/>
      <c r="J112" s="33"/>
      <c r="K112" s="34"/>
    </row>
    <row r="113" spans="1:11" s="1" customFormat="1" ht="9.75">
      <c r="A113" s="35">
        <f>A110+1</f>
        <v>86</v>
      </c>
      <c r="B113" s="37" t="s">
        <v>146</v>
      </c>
      <c r="C113" s="38" t="s">
        <v>147</v>
      </c>
      <c r="D113" s="39" t="s">
        <v>32</v>
      </c>
      <c r="E113" s="40">
        <f>K23+K28+K60+K67+K72+K84</f>
        <v>125.14959175670002</v>
      </c>
      <c r="F113" s="41">
        <v>0</v>
      </c>
      <c r="G113" s="42">
        <f>E113*F113</f>
        <v>0</v>
      </c>
      <c r="H113" s="43">
        <v>0</v>
      </c>
      <c r="I113" s="42">
        <f>E113*H113</f>
        <v>0</v>
      </c>
      <c r="J113" s="40">
        <v>0</v>
      </c>
      <c r="K113" s="44">
        <f>E113*J113</f>
        <v>0</v>
      </c>
    </row>
    <row r="114" spans="1:11" s="17" customFormat="1" ht="11.25" customHeight="1" thickBot="1">
      <c r="A114" s="45"/>
      <c r="B114" s="47">
        <v>99</v>
      </c>
      <c r="C114" s="48" t="s">
        <v>148</v>
      </c>
      <c r="D114" s="46"/>
      <c r="E114" s="46"/>
      <c r="F114" s="49"/>
      <c r="G114" s="51">
        <f>SUM(G113:G113)</f>
        <v>0</v>
      </c>
      <c r="H114" s="50"/>
      <c r="I114" s="62">
        <f>SUM(I113:I113)</f>
        <v>0</v>
      </c>
      <c r="J114" s="50"/>
      <c r="K114" s="52">
        <f>SUM(K113:K113)</f>
        <v>0</v>
      </c>
    </row>
    <row r="115" spans="1:11" ht="13.5" thickBot="1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</row>
    <row r="116" spans="1:11" s="1" customFormat="1" ht="10.5" customHeight="1" thickTop="1">
      <c r="A116" s="4" t="s">
        <v>2</v>
      </c>
      <c r="B116" s="224" t="s">
        <v>6</v>
      </c>
      <c r="C116" s="224" t="s">
        <v>8</v>
      </c>
      <c r="D116" s="224" t="s">
        <v>10</v>
      </c>
      <c r="E116" s="224" t="s">
        <v>12</v>
      </c>
      <c r="F116" s="225" t="s">
        <v>14</v>
      </c>
      <c r="G116" s="226"/>
      <c r="H116" s="226"/>
      <c r="I116" s="226"/>
      <c r="J116" s="229" t="s">
        <v>23</v>
      </c>
      <c r="K116" s="230"/>
    </row>
    <row r="117" spans="1:11" s="1" customFormat="1" ht="9.75" customHeight="1">
      <c r="A117" s="5" t="s">
        <v>3</v>
      </c>
      <c r="B117" s="181"/>
      <c r="C117" s="181"/>
      <c r="D117" s="181"/>
      <c r="E117" s="181"/>
      <c r="F117" s="227" t="s">
        <v>15</v>
      </c>
      <c r="G117" s="150"/>
      <c r="H117" s="228" t="s">
        <v>20</v>
      </c>
      <c r="I117" s="150"/>
      <c r="J117" s="181"/>
      <c r="K117" s="231"/>
    </row>
    <row r="118" spans="1:11" s="1" customFormat="1" ht="9.75" customHeight="1">
      <c r="A118" s="5" t="s">
        <v>4</v>
      </c>
      <c r="B118" s="181"/>
      <c r="C118" s="181"/>
      <c r="D118" s="181"/>
      <c r="E118" s="181"/>
      <c r="F118" s="8" t="s">
        <v>16</v>
      </c>
      <c r="G118" s="10" t="s">
        <v>18</v>
      </c>
      <c r="H118" s="12" t="s">
        <v>16</v>
      </c>
      <c r="I118" s="10" t="s">
        <v>18</v>
      </c>
      <c r="J118" s="12" t="s">
        <v>16</v>
      </c>
      <c r="K118" s="14" t="s">
        <v>18</v>
      </c>
    </row>
    <row r="119" spans="1:11" s="1" customFormat="1" ht="10.5" customHeight="1" thickBot="1">
      <c r="A119" s="6" t="s">
        <v>5</v>
      </c>
      <c r="B119" s="7" t="s">
        <v>7</v>
      </c>
      <c r="C119" s="7" t="s">
        <v>9</v>
      </c>
      <c r="D119" s="7" t="s">
        <v>11</v>
      </c>
      <c r="E119" s="7" t="s">
        <v>13</v>
      </c>
      <c r="F119" s="9" t="s">
        <v>17</v>
      </c>
      <c r="G119" s="11" t="s">
        <v>19</v>
      </c>
      <c r="H119" s="13" t="s">
        <v>21</v>
      </c>
      <c r="I119" s="11" t="s">
        <v>22</v>
      </c>
      <c r="J119" s="13" t="s">
        <v>24</v>
      </c>
      <c r="K119" s="15" t="s">
        <v>25</v>
      </c>
    </row>
    <row r="120" spans="1:11" s="17" customFormat="1" ht="12" customHeight="1" thickTop="1">
      <c r="A120" s="19"/>
      <c r="B120" s="18"/>
      <c r="C120" s="20" t="s">
        <v>149</v>
      </c>
      <c r="D120" s="18"/>
      <c r="E120" s="18"/>
      <c r="F120" s="21"/>
      <c r="G120" s="22"/>
      <c r="H120" s="23"/>
      <c r="J120" s="23"/>
      <c r="K120" s="24"/>
    </row>
    <row r="121" spans="1:11" s="17" customFormat="1" ht="11.25" customHeight="1">
      <c r="A121" s="28"/>
      <c r="B121" s="29" t="s">
        <v>150</v>
      </c>
      <c r="C121" s="30" t="s">
        <v>151</v>
      </c>
      <c r="D121" s="27"/>
      <c r="E121" s="27"/>
      <c r="F121" s="31"/>
      <c r="G121" s="32"/>
      <c r="H121" s="33"/>
      <c r="I121" s="26"/>
      <c r="J121" s="33"/>
      <c r="K121" s="34"/>
    </row>
    <row r="122" spans="1:11" s="1" customFormat="1" ht="9.75">
      <c r="A122" s="35">
        <v>87</v>
      </c>
      <c r="B122" s="37" t="s">
        <v>152</v>
      </c>
      <c r="C122" s="38" t="s">
        <v>463</v>
      </c>
      <c r="D122" s="39" t="s">
        <v>29</v>
      </c>
      <c r="E122" s="135">
        <v>16.2</v>
      </c>
      <c r="F122" s="41">
        <v>0</v>
      </c>
      <c r="G122" s="42">
        <f>E122*F122</f>
        <v>0</v>
      </c>
      <c r="H122" s="43">
        <v>0</v>
      </c>
      <c r="I122" s="42">
        <f>E122*H122</f>
        <v>0</v>
      </c>
      <c r="J122" s="40">
        <v>0.004535</v>
      </c>
      <c r="K122" s="44">
        <f>E122*J122</f>
        <v>0.07346699999999999</v>
      </c>
    </row>
    <row r="123" spans="1:11" s="1" customFormat="1" ht="9.75">
      <c r="A123" s="35">
        <f>A122+1</f>
        <v>88</v>
      </c>
      <c r="B123" s="37" t="s">
        <v>153</v>
      </c>
      <c r="C123" s="38" t="s">
        <v>434</v>
      </c>
      <c r="D123" s="39" t="s">
        <v>29</v>
      </c>
      <c r="E123" s="135">
        <v>2.52</v>
      </c>
      <c r="F123" s="41">
        <v>0</v>
      </c>
      <c r="G123" s="42">
        <f>E123*F123</f>
        <v>0</v>
      </c>
      <c r="H123" s="43">
        <v>0</v>
      </c>
      <c r="I123" s="42">
        <f>E123*H123</f>
        <v>0</v>
      </c>
      <c r="J123" s="40">
        <v>0.004709192</v>
      </c>
      <c r="K123" s="44">
        <f>E123*J123</f>
        <v>0.01186716384</v>
      </c>
    </row>
    <row r="124" spans="1:11" s="1" customFormat="1" ht="9.75">
      <c r="A124" s="35">
        <f>A123+1</f>
        <v>89</v>
      </c>
      <c r="B124" s="37" t="s">
        <v>154</v>
      </c>
      <c r="C124" s="38" t="s">
        <v>436</v>
      </c>
      <c r="D124" s="39" t="s">
        <v>35</v>
      </c>
      <c r="E124" s="135">
        <v>12.6</v>
      </c>
      <c r="F124" s="41">
        <v>0</v>
      </c>
      <c r="G124" s="42">
        <f>E124*F124</f>
        <v>0</v>
      </c>
      <c r="H124" s="43">
        <v>0</v>
      </c>
      <c r="I124" s="42">
        <f>E124*H124</f>
        <v>0</v>
      </c>
      <c r="J124" s="40">
        <v>0.000218</v>
      </c>
      <c r="K124" s="44">
        <f>E124*J124</f>
        <v>0.0027468</v>
      </c>
    </row>
    <row r="125" spans="1:11" s="1" customFormat="1" ht="9.75">
      <c r="A125" s="35">
        <f>A124+1</f>
        <v>90</v>
      </c>
      <c r="B125" s="37" t="s">
        <v>155</v>
      </c>
      <c r="C125" s="38" t="s">
        <v>156</v>
      </c>
      <c r="D125" s="39" t="s">
        <v>32</v>
      </c>
      <c r="E125" s="36">
        <v>0.088</v>
      </c>
      <c r="F125" s="41">
        <v>0</v>
      </c>
      <c r="G125" s="42">
        <f>E125*F125</f>
        <v>0</v>
      </c>
      <c r="H125" s="43">
        <v>0</v>
      </c>
      <c r="I125" s="42">
        <f>E125*H125</f>
        <v>0</v>
      </c>
      <c r="J125" s="40">
        <v>0</v>
      </c>
      <c r="K125" s="44">
        <f>E125*J125</f>
        <v>0</v>
      </c>
    </row>
    <row r="126" spans="1:11" s="17" customFormat="1" ht="11.25" customHeight="1">
      <c r="A126" s="53"/>
      <c r="B126" s="54">
        <v>711</v>
      </c>
      <c r="C126" s="55" t="s">
        <v>157</v>
      </c>
      <c r="D126" s="56"/>
      <c r="E126" s="56"/>
      <c r="F126" s="57"/>
      <c r="G126" s="58">
        <f>SUM(G122:G125)</f>
        <v>0</v>
      </c>
      <c r="H126" s="59"/>
      <c r="I126" s="60">
        <f>SUM(I122:I125)</f>
        <v>0</v>
      </c>
      <c r="J126" s="59"/>
      <c r="K126" s="61">
        <f>SUM(K122:K125)</f>
        <v>0.08808096383999998</v>
      </c>
    </row>
    <row r="127" spans="1:11" s="17" customFormat="1" ht="11.25" customHeight="1">
      <c r="A127" s="28"/>
      <c r="B127" s="29" t="s">
        <v>158</v>
      </c>
      <c r="C127" s="30" t="s">
        <v>159</v>
      </c>
      <c r="D127" s="27"/>
      <c r="E127" s="27"/>
      <c r="F127" s="31"/>
      <c r="G127" s="32"/>
      <c r="H127" s="33"/>
      <c r="I127" s="26"/>
      <c r="J127" s="33"/>
      <c r="K127" s="34"/>
    </row>
    <row r="128" spans="1:11" s="1" customFormat="1" ht="19.5">
      <c r="A128" s="35">
        <f>A125+1</f>
        <v>91</v>
      </c>
      <c r="B128" s="37" t="s">
        <v>160</v>
      </c>
      <c r="C128" s="38" t="s">
        <v>435</v>
      </c>
      <c r="D128" s="39" t="s">
        <v>35</v>
      </c>
      <c r="E128" s="134">
        <v>59.4</v>
      </c>
      <c r="F128" s="41">
        <v>0</v>
      </c>
      <c r="G128" s="42">
        <f aca="true" t="shared" si="20" ref="G128:G134">E128*F128</f>
        <v>0</v>
      </c>
      <c r="H128" s="43">
        <v>0</v>
      </c>
      <c r="I128" s="42">
        <f aca="true" t="shared" si="21" ref="I128:I134">E128*H128</f>
        <v>0</v>
      </c>
      <c r="J128" s="40">
        <v>0.005875284</v>
      </c>
      <c r="K128" s="44">
        <f aca="true" t="shared" si="22" ref="K128:K134">E128*J128</f>
        <v>0.34899186959999995</v>
      </c>
    </row>
    <row r="129" spans="1:11" s="1" customFormat="1" ht="9.75">
      <c r="A129" s="35">
        <v>92</v>
      </c>
      <c r="B129" s="37" t="s">
        <v>161</v>
      </c>
      <c r="C129" s="38" t="s">
        <v>482</v>
      </c>
      <c r="D129" s="39" t="s">
        <v>35</v>
      </c>
      <c r="E129" s="134">
        <v>40</v>
      </c>
      <c r="F129" s="41">
        <v>0</v>
      </c>
      <c r="G129" s="42">
        <f t="shared" si="20"/>
        <v>0</v>
      </c>
      <c r="H129" s="43">
        <v>0</v>
      </c>
      <c r="I129" s="42">
        <f t="shared" si="21"/>
        <v>0</v>
      </c>
      <c r="J129" s="40">
        <v>0.004740305</v>
      </c>
      <c r="K129" s="44">
        <f t="shared" si="22"/>
        <v>0.1896122</v>
      </c>
    </row>
    <row r="130" spans="1:11" s="1" customFormat="1" ht="9.75">
      <c r="A130" s="35">
        <f>A129+1</f>
        <v>93</v>
      </c>
      <c r="B130" s="37" t="s">
        <v>162</v>
      </c>
      <c r="C130" s="38" t="s">
        <v>437</v>
      </c>
      <c r="D130" s="39" t="s">
        <v>45</v>
      </c>
      <c r="E130" s="134">
        <v>60</v>
      </c>
      <c r="F130" s="41">
        <v>0</v>
      </c>
      <c r="G130" s="42">
        <f t="shared" si="20"/>
        <v>0</v>
      </c>
      <c r="H130" s="43">
        <v>0</v>
      </c>
      <c r="I130" s="42">
        <f t="shared" si="21"/>
        <v>0</v>
      </c>
      <c r="J130" s="40">
        <v>0.00356672</v>
      </c>
      <c r="K130" s="44">
        <f t="shared" si="22"/>
        <v>0.21400319999999998</v>
      </c>
    </row>
    <row r="131" spans="1:11" s="1" customFormat="1" ht="9.75">
      <c r="A131" s="35">
        <f>A130+1</f>
        <v>94</v>
      </c>
      <c r="B131" s="37" t="s">
        <v>163</v>
      </c>
      <c r="C131" s="38" t="s">
        <v>164</v>
      </c>
      <c r="D131" s="39" t="s">
        <v>35</v>
      </c>
      <c r="E131" s="134">
        <v>10</v>
      </c>
      <c r="F131" s="41">
        <v>0</v>
      </c>
      <c r="G131" s="42">
        <f t="shared" si="20"/>
        <v>0</v>
      </c>
      <c r="H131" s="43">
        <v>0</v>
      </c>
      <c r="I131" s="42">
        <f t="shared" si="21"/>
        <v>0</v>
      </c>
      <c r="J131" s="40">
        <v>0.00145674</v>
      </c>
      <c r="K131" s="44">
        <f t="shared" si="22"/>
        <v>0.0145674</v>
      </c>
    </row>
    <row r="132" spans="1:11" s="1" customFormat="1" ht="9.75">
      <c r="A132" s="35">
        <f>A131+1</f>
        <v>95</v>
      </c>
      <c r="B132" s="37" t="s">
        <v>165</v>
      </c>
      <c r="C132" s="38" t="s">
        <v>166</v>
      </c>
      <c r="D132" s="39" t="s">
        <v>45</v>
      </c>
      <c r="E132" s="134">
        <v>2</v>
      </c>
      <c r="F132" s="41">
        <v>0</v>
      </c>
      <c r="G132" s="42">
        <f t="shared" si="20"/>
        <v>0</v>
      </c>
      <c r="H132" s="43">
        <v>0</v>
      </c>
      <c r="I132" s="42">
        <f t="shared" si="21"/>
        <v>0</v>
      </c>
      <c r="J132" s="40">
        <v>0.00532718</v>
      </c>
      <c r="K132" s="44">
        <f t="shared" si="22"/>
        <v>0.01065436</v>
      </c>
    </row>
    <row r="133" spans="1:11" s="1" customFormat="1" ht="9.75">
      <c r="A133" s="35">
        <f>A132+1</f>
        <v>96</v>
      </c>
      <c r="B133" s="37" t="s">
        <v>167</v>
      </c>
      <c r="C133" s="38" t="s">
        <v>168</v>
      </c>
      <c r="D133" s="39" t="s">
        <v>45</v>
      </c>
      <c r="E133" s="134">
        <v>30</v>
      </c>
      <c r="F133" s="41">
        <v>0</v>
      </c>
      <c r="G133" s="42">
        <f t="shared" si="20"/>
        <v>0</v>
      </c>
      <c r="H133" s="43">
        <v>0</v>
      </c>
      <c r="I133" s="42">
        <f t="shared" si="21"/>
        <v>0</v>
      </c>
      <c r="J133" s="40">
        <v>0.00067516</v>
      </c>
      <c r="K133" s="44">
        <f t="shared" si="22"/>
        <v>0.0202548</v>
      </c>
    </row>
    <row r="134" spans="1:11" s="1" customFormat="1" ht="9.75">
      <c r="A134" s="35">
        <f>A133+1</f>
        <v>97</v>
      </c>
      <c r="B134" s="37" t="s">
        <v>169</v>
      </c>
      <c r="C134" s="38" t="s">
        <v>170</v>
      </c>
      <c r="D134" s="39" t="s">
        <v>29</v>
      </c>
      <c r="E134" s="134">
        <v>4.5</v>
      </c>
      <c r="F134" s="41">
        <v>0</v>
      </c>
      <c r="G134" s="42">
        <f t="shared" si="20"/>
        <v>0</v>
      </c>
      <c r="H134" s="43">
        <v>0</v>
      </c>
      <c r="I134" s="42">
        <f t="shared" si="21"/>
        <v>0</v>
      </c>
      <c r="J134" s="40">
        <v>0.01028309</v>
      </c>
      <c r="K134" s="44">
        <f t="shared" si="22"/>
        <v>0.046273905</v>
      </c>
    </row>
    <row r="135" spans="1:11" s="17" customFormat="1" ht="11.25" customHeight="1">
      <c r="A135" s="53"/>
      <c r="B135" s="54">
        <v>764</v>
      </c>
      <c r="C135" s="55" t="s">
        <v>171</v>
      </c>
      <c r="D135" s="56"/>
      <c r="E135" s="56"/>
      <c r="F135" s="57"/>
      <c r="G135" s="58">
        <f>SUM(G128:G134)</f>
        <v>0</v>
      </c>
      <c r="H135" s="59"/>
      <c r="I135" s="60">
        <f>SUM(I128:I134)</f>
        <v>0</v>
      </c>
      <c r="J135" s="59"/>
      <c r="K135" s="61">
        <f>SUM(K128:K134)</f>
        <v>0.8443577345999999</v>
      </c>
    </row>
    <row r="136" spans="1:11" s="17" customFormat="1" ht="11.25" customHeight="1">
      <c r="A136" s="28"/>
      <c r="B136" s="29" t="s">
        <v>172</v>
      </c>
      <c r="C136" s="30" t="s">
        <v>173</v>
      </c>
      <c r="D136" s="27"/>
      <c r="E136" s="27"/>
      <c r="F136" s="31"/>
      <c r="G136" s="32"/>
      <c r="H136" s="33"/>
      <c r="I136" s="26"/>
      <c r="J136" s="33"/>
      <c r="K136" s="34"/>
    </row>
    <row r="137" spans="1:11" s="1" customFormat="1" ht="9.75">
      <c r="A137" s="35">
        <f>A134+1</f>
        <v>98</v>
      </c>
      <c r="B137" s="37" t="s">
        <v>174</v>
      </c>
      <c r="C137" s="38" t="s">
        <v>438</v>
      </c>
      <c r="D137" s="39" t="s">
        <v>45</v>
      </c>
      <c r="E137" s="134">
        <v>12</v>
      </c>
      <c r="F137" s="41">
        <v>0</v>
      </c>
      <c r="G137" s="42">
        <f aca="true" t="shared" si="23" ref="G137:G143">E137*F137</f>
        <v>0</v>
      </c>
      <c r="H137" s="43">
        <v>0</v>
      </c>
      <c r="I137" s="42">
        <f aca="true" t="shared" si="24" ref="I137:I143">E137*H137</f>
        <v>0</v>
      </c>
      <c r="J137" s="40">
        <v>0.001618008</v>
      </c>
      <c r="K137" s="44">
        <f aca="true" t="shared" si="25" ref="K137:K143">E137*J137</f>
        <v>0.019416096</v>
      </c>
    </row>
    <row r="138" spans="1:11" s="1" customFormat="1" ht="9.75">
      <c r="A138" s="35">
        <f aca="true" t="shared" si="26" ref="A138:A143">A137+1</f>
        <v>99</v>
      </c>
      <c r="B138" s="37" t="s">
        <v>175</v>
      </c>
      <c r="C138" s="38" t="s">
        <v>439</v>
      </c>
      <c r="D138" s="39" t="s">
        <v>45</v>
      </c>
      <c r="E138" s="134">
        <v>3</v>
      </c>
      <c r="F138" s="41">
        <v>0</v>
      </c>
      <c r="G138" s="42">
        <f t="shared" si="23"/>
        <v>0</v>
      </c>
      <c r="H138" s="43">
        <v>0</v>
      </c>
      <c r="I138" s="42">
        <f t="shared" si="24"/>
        <v>0</v>
      </c>
      <c r="J138" s="40">
        <v>0.001618008</v>
      </c>
      <c r="K138" s="44">
        <f t="shared" si="25"/>
        <v>0.004854024</v>
      </c>
    </row>
    <row r="139" spans="1:11" s="1" customFormat="1" ht="9.75">
      <c r="A139" s="35">
        <v>100</v>
      </c>
      <c r="B139" s="37" t="s">
        <v>176</v>
      </c>
      <c r="C139" s="38" t="s">
        <v>440</v>
      </c>
      <c r="D139" s="39" t="s">
        <v>45</v>
      </c>
      <c r="E139" s="134">
        <v>3</v>
      </c>
      <c r="F139" s="41">
        <v>0</v>
      </c>
      <c r="G139" s="42">
        <f t="shared" si="23"/>
        <v>0</v>
      </c>
      <c r="H139" s="43">
        <v>0</v>
      </c>
      <c r="I139" s="42">
        <f t="shared" si="24"/>
        <v>0</v>
      </c>
      <c r="J139" s="40">
        <v>0.002351208</v>
      </c>
      <c r="K139" s="44">
        <f t="shared" si="25"/>
        <v>0.007053624</v>
      </c>
    </row>
    <row r="140" spans="1:11" s="1" customFormat="1" ht="19.5">
      <c r="A140" s="35">
        <v>101</v>
      </c>
      <c r="B140" s="37" t="s">
        <v>476</v>
      </c>
      <c r="C140" s="38" t="s">
        <v>477</v>
      </c>
      <c r="D140" s="39" t="s">
        <v>45</v>
      </c>
      <c r="E140" s="134">
        <v>43</v>
      </c>
      <c r="F140" s="41">
        <v>0</v>
      </c>
      <c r="G140" s="42">
        <f t="shared" si="23"/>
        <v>0</v>
      </c>
      <c r="H140" s="43">
        <v>0</v>
      </c>
      <c r="I140" s="42">
        <f t="shared" si="24"/>
        <v>0</v>
      </c>
      <c r="J140" s="40">
        <v>0.002351208</v>
      </c>
      <c r="K140" s="44">
        <f t="shared" si="25"/>
        <v>0.101101944</v>
      </c>
    </row>
    <row r="141" spans="1:11" s="1" customFormat="1" ht="9.75">
      <c r="A141" s="35">
        <f t="shared" si="26"/>
        <v>102</v>
      </c>
      <c r="B141" s="37" t="s">
        <v>177</v>
      </c>
      <c r="C141" s="38" t="s">
        <v>441</v>
      </c>
      <c r="D141" s="39" t="s">
        <v>45</v>
      </c>
      <c r="E141" s="134">
        <v>12</v>
      </c>
      <c r="F141" s="41">
        <v>0</v>
      </c>
      <c r="G141" s="42">
        <f t="shared" si="23"/>
        <v>0</v>
      </c>
      <c r="H141" s="43">
        <v>0</v>
      </c>
      <c r="I141" s="42">
        <f t="shared" si="24"/>
        <v>0</v>
      </c>
      <c r="J141" s="40">
        <v>0.002841408</v>
      </c>
      <c r="K141" s="44">
        <f t="shared" si="25"/>
        <v>0.034096896</v>
      </c>
    </row>
    <row r="142" spans="1:11" s="1" customFormat="1" ht="9.75">
      <c r="A142" s="35">
        <f t="shared" si="26"/>
        <v>103</v>
      </c>
      <c r="B142" s="37" t="s">
        <v>178</v>
      </c>
      <c r="C142" s="38" t="s">
        <v>442</v>
      </c>
      <c r="D142" s="39" t="s">
        <v>45</v>
      </c>
      <c r="E142" s="134">
        <v>3</v>
      </c>
      <c r="F142" s="41">
        <v>0</v>
      </c>
      <c r="G142" s="42">
        <f t="shared" si="23"/>
        <v>0</v>
      </c>
      <c r="H142" s="43">
        <v>0</v>
      </c>
      <c r="I142" s="42">
        <f t="shared" si="24"/>
        <v>0</v>
      </c>
      <c r="J142" s="40">
        <v>0.003301524</v>
      </c>
      <c r="K142" s="44">
        <f t="shared" si="25"/>
        <v>0.009904572</v>
      </c>
    </row>
    <row r="143" spans="1:11" s="1" customFormat="1" ht="9.75">
      <c r="A143" s="35">
        <f t="shared" si="26"/>
        <v>104</v>
      </c>
      <c r="B143" s="37" t="s">
        <v>179</v>
      </c>
      <c r="C143" s="38" t="s">
        <v>180</v>
      </c>
      <c r="D143" s="39" t="s">
        <v>32</v>
      </c>
      <c r="E143" s="36">
        <v>0.176</v>
      </c>
      <c r="F143" s="41">
        <v>0</v>
      </c>
      <c r="G143" s="42">
        <f t="shared" si="23"/>
        <v>0</v>
      </c>
      <c r="H143" s="43">
        <v>0</v>
      </c>
      <c r="I143" s="42">
        <f t="shared" si="24"/>
        <v>0</v>
      </c>
      <c r="J143" s="40">
        <v>0</v>
      </c>
      <c r="K143" s="44">
        <f t="shared" si="25"/>
        <v>0</v>
      </c>
    </row>
    <row r="144" spans="1:11" s="17" customFormat="1" ht="11.25" customHeight="1">
      <c r="A144" s="53"/>
      <c r="B144" s="54">
        <v>766</v>
      </c>
      <c r="C144" s="55" t="s">
        <v>181</v>
      </c>
      <c r="D144" s="56"/>
      <c r="E144" s="56"/>
      <c r="F144" s="57"/>
      <c r="G144" s="58">
        <f>SUM(G137:G143)</f>
        <v>0</v>
      </c>
      <c r="H144" s="59"/>
      <c r="I144" s="60">
        <f>SUM(I137:I143)</f>
        <v>0</v>
      </c>
      <c r="J144" s="59"/>
      <c r="K144" s="61">
        <f>SUM(K137:K143)</f>
        <v>0.17642715599999997</v>
      </c>
    </row>
    <row r="145" spans="1:11" s="17" customFormat="1" ht="11.25" customHeight="1">
      <c r="A145" s="28"/>
      <c r="B145" s="29" t="s">
        <v>182</v>
      </c>
      <c r="C145" s="30" t="s">
        <v>183</v>
      </c>
      <c r="D145" s="27"/>
      <c r="E145" s="27"/>
      <c r="F145" s="31"/>
      <c r="G145" s="32"/>
      <c r="H145" s="33"/>
      <c r="I145" s="26"/>
      <c r="J145" s="33"/>
      <c r="K145" s="34"/>
    </row>
    <row r="146" spans="1:11" s="1" customFormat="1" ht="9.75">
      <c r="A146" s="35">
        <f>A143+1</f>
        <v>105</v>
      </c>
      <c r="B146" s="37" t="s">
        <v>184</v>
      </c>
      <c r="C146" s="38" t="s">
        <v>443</v>
      </c>
      <c r="D146" s="39" t="s">
        <v>185</v>
      </c>
      <c r="E146" s="134">
        <v>10</v>
      </c>
      <c r="F146" s="41">
        <v>0</v>
      </c>
      <c r="G146" s="42">
        <f>E146*F146</f>
        <v>0</v>
      </c>
      <c r="H146" s="43">
        <v>0</v>
      </c>
      <c r="I146" s="42">
        <f>E146*H146</f>
        <v>0</v>
      </c>
      <c r="J146" s="40">
        <v>0.03</v>
      </c>
      <c r="K146" s="44">
        <f>E146*J146</f>
        <v>0.3</v>
      </c>
    </row>
    <row r="147" spans="1:11" s="1" customFormat="1" ht="9.75">
      <c r="A147" s="35">
        <f>A146+1</f>
        <v>106</v>
      </c>
      <c r="B147" s="37" t="s">
        <v>186</v>
      </c>
      <c r="C147" s="38" t="s">
        <v>444</v>
      </c>
      <c r="D147" s="39" t="s">
        <v>185</v>
      </c>
      <c r="E147" s="134">
        <v>30</v>
      </c>
      <c r="F147" s="41">
        <v>0</v>
      </c>
      <c r="G147" s="42">
        <f>E147*F147</f>
        <v>0</v>
      </c>
      <c r="H147" s="43">
        <v>0</v>
      </c>
      <c r="I147" s="42">
        <f>E147*H147</f>
        <v>0</v>
      </c>
      <c r="J147" s="40">
        <v>0.002</v>
      </c>
      <c r="K147" s="44">
        <f>E147*J147</f>
        <v>0.06</v>
      </c>
    </row>
    <row r="148" spans="1:11" s="1" customFormat="1" ht="9.75">
      <c r="A148" s="35">
        <f>A147+1</f>
        <v>107</v>
      </c>
      <c r="B148" s="37" t="s">
        <v>187</v>
      </c>
      <c r="C148" s="38" t="s">
        <v>188</v>
      </c>
      <c r="D148" s="39" t="s">
        <v>32</v>
      </c>
      <c r="E148" s="136">
        <v>0.36</v>
      </c>
      <c r="F148" s="41">
        <v>0</v>
      </c>
      <c r="G148" s="42">
        <f>E148*F148</f>
        <v>0</v>
      </c>
      <c r="H148" s="43">
        <v>0</v>
      </c>
      <c r="I148" s="42">
        <f>E148*H148</f>
        <v>0</v>
      </c>
      <c r="J148" s="40">
        <v>0</v>
      </c>
      <c r="K148" s="44">
        <f>E148*J148</f>
        <v>0</v>
      </c>
    </row>
    <row r="149" spans="1:11" s="17" customFormat="1" ht="11.25" customHeight="1">
      <c r="A149" s="53"/>
      <c r="B149" s="54">
        <v>767</v>
      </c>
      <c r="C149" s="55" t="s">
        <v>189</v>
      </c>
      <c r="D149" s="56"/>
      <c r="E149" s="56"/>
      <c r="F149" s="57"/>
      <c r="G149" s="58">
        <f>SUM(G146:G148)</f>
        <v>0</v>
      </c>
      <c r="H149" s="59"/>
      <c r="I149" s="60">
        <f>SUM(I146:I148)</f>
        <v>0</v>
      </c>
      <c r="J149" s="59"/>
      <c r="K149" s="61">
        <f>SUM(K146:K148)</f>
        <v>0.36</v>
      </c>
    </row>
    <row r="150" spans="1:11" s="17" customFormat="1" ht="11.25" customHeight="1">
      <c r="A150" s="28"/>
      <c r="B150" s="29" t="s">
        <v>190</v>
      </c>
      <c r="C150" s="30" t="s">
        <v>191</v>
      </c>
      <c r="D150" s="27"/>
      <c r="E150" s="27"/>
      <c r="F150" s="31"/>
      <c r="G150" s="32"/>
      <c r="H150" s="33"/>
      <c r="I150" s="26"/>
      <c r="J150" s="33"/>
      <c r="K150" s="34"/>
    </row>
    <row r="151" spans="1:11" s="1" customFormat="1" ht="19.5">
      <c r="A151" s="35">
        <f>A148+1</f>
        <v>108</v>
      </c>
      <c r="B151" s="37" t="s">
        <v>192</v>
      </c>
      <c r="C151" s="38" t="s">
        <v>445</v>
      </c>
      <c r="D151" s="39" t="s">
        <v>29</v>
      </c>
      <c r="E151" s="134">
        <v>264.5</v>
      </c>
      <c r="F151" s="41">
        <v>0</v>
      </c>
      <c r="G151" s="42">
        <f>E151*F151</f>
        <v>0</v>
      </c>
      <c r="H151" s="43">
        <v>0</v>
      </c>
      <c r="I151" s="42">
        <f>E151*H151</f>
        <v>0</v>
      </c>
      <c r="J151" s="40">
        <v>0.00023642</v>
      </c>
      <c r="K151" s="44">
        <f>E151*J151</f>
        <v>0.06253309</v>
      </c>
    </row>
    <row r="152" spans="1:11" s="1" customFormat="1" ht="9.75">
      <c r="A152" s="35">
        <f>A151+1</f>
        <v>109</v>
      </c>
      <c r="B152" s="37" t="s">
        <v>193</v>
      </c>
      <c r="C152" s="38" t="s">
        <v>446</v>
      </c>
      <c r="D152" s="39" t="s">
        <v>29</v>
      </c>
      <c r="E152" s="134">
        <v>19.26</v>
      </c>
      <c r="F152" s="41">
        <v>0</v>
      </c>
      <c r="G152" s="42">
        <f>E152*F152</f>
        <v>0</v>
      </c>
      <c r="H152" s="43">
        <v>0</v>
      </c>
      <c r="I152" s="42">
        <f>E152*H152</f>
        <v>0</v>
      </c>
      <c r="J152" s="40">
        <v>0.00023642</v>
      </c>
      <c r="K152" s="44">
        <f>E152*J152</f>
        <v>0.0045534492</v>
      </c>
    </row>
    <row r="153" spans="1:11" s="1" customFormat="1" ht="19.5">
      <c r="A153" s="35">
        <f>A152+1</f>
        <v>110</v>
      </c>
      <c r="B153" s="37" t="s">
        <v>194</v>
      </c>
      <c r="C153" s="38" t="s">
        <v>464</v>
      </c>
      <c r="D153" s="39" t="s">
        <v>29</v>
      </c>
      <c r="E153" s="134">
        <v>264.5</v>
      </c>
      <c r="F153" s="41">
        <v>0</v>
      </c>
      <c r="G153" s="42">
        <f>E153*F153</f>
        <v>0</v>
      </c>
      <c r="H153" s="43">
        <v>0</v>
      </c>
      <c r="I153" s="42">
        <f>E153*H153</f>
        <v>0</v>
      </c>
      <c r="J153" s="40">
        <v>0.000660092</v>
      </c>
      <c r="K153" s="44">
        <f>E153*J153</f>
        <v>0.17459433400000002</v>
      </c>
    </row>
    <row r="154" spans="1:11" s="1" customFormat="1" ht="19.5">
      <c r="A154" s="35">
        <f>A153+1</f>
        <v>111</v>
      </c>
      <c r="B154" s="37" t="s">
        <v>195</v>
      </c>
      <c r="C154" s="38" t="s">
        <v>465</v>
      </c>
      <c r="D154" s="39" t="s">
        <v>29</v>
      </c>
      <c r="E154" s="134">
        <v>29.54</v>
      </c>
      <c r="F154" s="41">
        <v>0</v>
      </c>
      <c r="G154" s="42">
        <f>E154*F154</f>
        <v>0</v>
      </c>
      <c r="H154" s="43">
        <v>0</v>
      </c>
      <c r="I154" s="42">
        <f>E154*H154</f>
        <v>0</v>
      </c>
      <c r="J154" s="40">
        <v>0.000336092</v>
      </c>
      <c r="K154" s="44">
        <f>E154*J154</f>
        <v>0.00992815768</v>
      </c>
    </row>
    <row r="155" spans="1:11" s="1" customFormat="1" ht="19.5">
      <c r="A155" s="35">
        <v>112</v>
      </c>
      <c r="B155" s="37" t="s">
        <v>196</v>
      </c>
      <c r="C155" s="38" t="s">
        <v>466</v>
      </c>
      <c r="D155" s="39" t="s">
        <v>29</v>
      </c>
      <c r="E155" s="134">
        <v>45.2</v>
      </c>
      <c r="F155" s="41">
        <v>0</v>
      </c>
      <c r="G155" s="42">
        <f>E155*F155</f>
        <v>0</v>
      </c>
      <c r="H155" s="43">
        <v>0</v>
      </c>
      <c r="I155" s="42">
        <f>E155*H155</f>
        <v>0</v>
      </c>
      <c r="J155" s="40">
        <v>0.000299611</v>
      </c>
      <c r="K155" s="44">
        <f>E155*J155</f>
        <v>0.0135424172</v>
      </c>
    </row>
    <row r="156" spans="1:11" s="17" customFormat="1" ht="11.25" customHeight="1" thickBot="1">
      <c r="A156" s="45"/>
      <c r="B156" s="47">
        <v>783</v>
      </c>
      <c r="C156" s="48" t="s">
        <v>197</v>
      </c>
      <c r="D156" s="46"/>
      <c r="E156" s="46"/>
      <c r="F156" s="49"/>
      <c r="G156" s="51">
        <f>SUM(G151:G155)</f>
        <v>0</v>
      </c>
      <c r="H156" s="50"/>
      <c r="I156" s="62">
        <f>SUM(I151:I155)</f>
        <v>0</v>
      </c>
      <c r="J156" s="50"/>
      <c r="K156" s="52">
        <f>SUM(K151:K155)</f>
        <v>0.26515144808</v>
      </c>
    </row>
    <row r="157" spans="1:11" ht="13.5" thickBot="1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</row>
    <row r="158" spans="1:11" s="1" customFormat="1" ht="10.5" customHeight="1" thickTop="1">
      <c r="A158" s="4" t="s">
        <v>2</v>
      </c>
      <c r="B158" s="224" t="s">
        <v>6</v>
      </c>
      <c r="C158" s="224" t="s">
        <v>8</v>
      </c>
      <c r="D158" s="224" t="s">
        <v>10</v>
      </c>
      <c r="E158" s="224" t="s">
        <v>12</v>
      </c>
      <c r="F158" s="225" t="s">
        <v>14</v>
      </c>
      <c r="G158" s="226"/>
      <c r="H158" s="226"/>
      <c r="I158" s="226"/>
      <c r="J158" s="229" t="s">
        <v>23</v>
      </c>
      <c r="K158" s="230"/>
    </row>
    <row r="159" spans="1:11" s="1" customFormat="1" ht="9.75" customHeight="1">
      <c r="A159" s="5" t="s">
        <v>3</v>
      </c>
      <c r="B159" s="181"/>
      <c r="C159" s="181"/>
      <c r="D159" s="181"/>
      <c r="E159" s="181"/>
      <c r="F159" s="227" t="s">
        <v>15</v>
      </c>
      <c r="G159" s="150"/>
      <c r="H159" s="228" t="s">
        <v>20</v>
      </c>
      <c r="I159" s="150"/>
      <c r="J159" s="181"/>
      <c r="K159" s="231"/>
    </row>
    <row r="160" spans="1:11" s="1" customFormat="1" ht="9.75" customHeight="1">
      <c r="A160" s="5" t="s">
        <v>4</v>
      </c>
      <c r="B160" s="181"/>
      <c r="C160" s="181"/>
      <c r="D160" s="181"/>
      <c r="E160" s="181"/>
      <c r="F160" s="8" t="s">
        <v>16</v>
      </c>
      <c r="G160" s="10" t="s">
        <v>18</v>
      </c>
      <c r="H160" s="12" t="s">
        <v>16</v>
      </c>
      <c r="I160" s="10" t="s">
        <v>18</v>
      </c>
      <c r="J160" s="12" t="s">
        <v>16</v>
      </c>
      <c r="K160" s="14" t="s">
        <v>18</v>
      </c>
    </row>
    <row r="161" spans="1:11" s="1" customFormat="1" ht="10.5" customHeight="1" thickBot="1">
      <c r="A161" s="6" t="s">
        <v>5</v>
      </c>
      <c r="B161" s="7" t="s">
        <v>7</v>
      </c>
      <c r="C161" s="7" t="s">
        <v>9</v>
      </c>
      <c r="D161" s="7" t="s">
        <v>11</v>
      </c>
      <c r="E161" s="7" t="s">
        <v>13</v>
      </c>
      <c r="F161" s="9" t="s">
        <v>17</v>
      </c>
      <c r="G161" s="11" t="s">
        <v>19</v>
      </c>
      <c r="H161" s="13" t="s">
        <v>21</v>
      </c>
      <c r="I161" s="11" t="s">
        <v>22</v>
      </c>
      <c r="J161" s="13" t="s">
        <v>24</v>
      </c>
      <c r="K161" s="15" t="s">
        <v>25</v>
      </c>
    </row>
    <row r="162" spans="1:11" s="17" customFormat="1" ht="12" customHeight="1" thickTop="1">
      <c r="A162" s="19"/>
      <c r="B162" s="18"/>
      <c r="C162" s="20" t="s">
        <v>198</v>
      </c>
      <c r="D162" s="18"/>
      <c r="E162" s="18"/>
      <c r="F162" s="21"/>
      <c r="G162" s="22"/>
      <c r="H162" s="23"/>
      <c r="J162" s="23"/>
      <c r="K162" s="24"/>
    </row>
    <row r="163" spans="1:11" s="17" customFormat="1" ht="11.25" customHeight="1">
      <c r="A163" s="28"/>
      <c r="B163" s="29" t="s">
        <v>199</v>
      </c>
      <c r="C163" s="30" t="s">
        <v>200</v>
      </c>
      <c r="D163" s="27"/>
      <c r="E163" s="27"/>
      <c r="F163" s="31"/>
      <c r="G163" s="32"/>
      <c r="H163" s="33"/>
      <c r="I163" s="26"/>
      <c r="J163" s="33"/>
      <c r="K163" s="34"/>
    </row>
    <row r="164" spans="1:11" s="1" customFormat="1" ht="9.75">
      <c r="A164" s="35">
        <f>A155+1</f>
        <v>113</v>
      </c>
      <c r="B164" s="37" t="s">
        <v>201</v>
      </c>
      <c r="C164" s="38" t="s">
        <v>467</v>
      </c>
      <c r="D164" s="39" t="s">
        <v>202</v>
      </c>
      <c r="E164" s="134">
        <v>4.5</v>
      </c>
      <c r="F164" s="41">
        <v>0</v>
      </c>
      <c r="G164" s="42">
        <f aca="true" t="shared" si="27" ref="G164:G179">E164*F164</f>
        <v>0</v>
      </c>
      <c r="H164" s="43">
        <v>0</v>
      </c>
      <c r="I164" s="42">
        <f aca="true" t="shared" si="28" ref="I164:I179">E164*H164</f>
        <v>0</v>
      </c>
      <c r="J164" s="40">
        <v>0</v>
      </c>
      <c r="K164" s="44">
        <f aca="true" t="shared" si="29" ref="K164:K179">E164*J164</f>
        <v>0</v>
      </c>
    </row>
    <row r="165" spans="1:11" s="1" customFormat="1" ht="9.75">
      <c r="A165" s="35">
        <f aca="true" t="shared" si="30" ref="A165:A179">A164+1</f>
        <v>114</v>
      </c>
      <c r="B165" s="37" t="s">
        <v>203</v>
      </c>
      <c r="C165" s="38" t="s">
        <v>468</v>
      </c>
      <c r="D165" s="39" t="s">
        <v>35</v>
      </c>
      <c r="E165" s="134">
        <v>10</v>
      </c>
      <c r="F165" s="41">
        <v>0</v>
      </c>
      <c r="G165" s="42">
        <f t="shared" si="27"/>
        <v>0</v>
      </c>
      <c r="H165" s="43">
        <v>0</v>
      </c>
      <c r="I165" s="42">
        <f t="shared" si="28"/>
        <v>0</v>
      </c>
      <c r="J165" s="40">
        <v>0</v>
      </c>
      <c r="K165" s="44">
        <f t="shared" si="29"/>
        <v>0</v>
      </c>
    </row>
    <row r="166" spans="1:11" s="1" customFormat="1" ht="9.75">
      <c r="A166" s="35">
        <f t="shared" si="30"/>
        <v>115</v>
      </c>
      <c r="B166" s="37" t="s">
        <v>204</v>
      </c>
      <c r="C166" s="38" t="s">
        <v>205</v>
      </c>
      <c r="D166" s="39" t="s">
        <v>35</v>
      </c>
      <c r="E166" s="134">
        <v>6</v>
      </c>
      <c r="F166" s="41">
        <v>0</v>
      </c>
      <c r="G166" s="42">
        <f t="shared" si="27"/>
        <v>0</v>
      </c>
      <c r="H166" s="43">
        <v>0</v>
      </c>
      <c r="I166" s="42">
        <f t="shared" si="28"/>
        <v>0</v>
      </c>
      <c r="J166" s="40">
        <v>0</v>
      </c>
      <c r="K166" s="44">
        <f t="shared" si="29"/>
        <v>0</v>
      </c>
    </row>
    <row r="167" spans="1:11" s="1" customFormat="1" ht="9.75">
      <c r="A167" s="35">
        <f t="shared" si="30"/>
        <v>116</v>
      </c>
      <c r="B167" s="37" t="s">
        <v>206</v>
      </c>
      <c r="C167" s="38" t="s">
        <v>207</v>
      </c>
      <c r="D167" s="39" t="s">
        <v>45</v>
      </c>
      <c r="E167" s="134">
        <v>4</v>
      </c>
      <c r="F167" s="41">
        <v>0</v>
      </c>
      <c r="G167" s="42">
        <f t="shared" si="27"/>
        <v>0</v>
      </c>
      <c r="H167" s="43">
        <v>0</v>
      </c>
      <c r="I167" s="42">
        <f t="shared" si="28"/>
        <v>0</v>
      </c>
      <c r="J167" s="40">
        <v>0</v>
      </c>
      <c r="K167" s="44">
        <f t="shared" si="29"/>
        <v>0</v>
      </c>
    </row>
    <row r="168" spans="1:11" s="1" customFormat="1" ht="9.75">
      <c r="A168" s="35">
        <f t="shared" si="30"/>
        <v>117</v>
      </c>
      <c r="B168" s="37" t="s">
        <v>208</v>
      </c>
      <c r="C168" s="38" t="s">
        <v>209</v>
      </c>
      <c r="D168" s="39" t="s">
        <v>45</v>
      </c>
      <c r="E168" s="134">
        <v>8</v>
      </c>
      <c r="F168" s="41">
        <v>0</v>
      </c>
      <c r="G168" s="42">
        <f t="shared" si="27"/>
        <v>0</v>
      </c>
      <c r="H168" s="43">
        <v>0</v>
      </c>
      <c r="I168" s="42">
        <f t="shared" si="28"/>
        <v>0</v>
      </c>
      <c r="J168" s="40">
        <v>0</v>
      </c>
      <c r="K168" s="44">
        <f t="shared" si="29"/>
        <v>0</v>
      </c>
    </row>
    <row r="169" spans="1:11" s="1" customFormat="1" ht="9.75">
      <c r="A169" s="35">
        <f t="shared" si="30"/>
        <v>118</v>
      </c>
      <c r="B169" s="37" t="s">
        <v>210</v>
      </c>
      <c r="C169" s="38" t="s">
        <v>211</v>
      </c>
      <c r="D169" s="39" t="s">
        <v>45</v>
      </c>
      <c r="E169" s="134">
        <v>2</v>
      </c>
      <c r="F169" s="41">
        <v>0</v>
      </c>
      <c r="G169" s="42">
        <f t="shared" si="27"/>
        <v>0</v>
      </c>
      <c r="H169" s="43">
        <v>0</v>
      </c>
      <c r="I169" s="42">
        <f t="shared" si="28"/>
        <v>0</v>
      </c>
      <c r="J169" s="40">
        <v>0</v>
      </c>
      <c r="K169" s="44">
        <f t="shared" si="29"/>
        <v>0</v>
      </c>
    </row>
    <row r="170" spans="1:11" s="1" customFormat="1" ht="9.75">
      <c r="A170" s="35">
        <f t="shared" si="30"/>
        <v>119</v>
      </c>
      <c r="B170" s="37" t="s">
        <v>212</v>
      </c>
      <c r="C170" s="38" t="s">
        <v>213</v>
      </c>
      <c r="D170" s="39" t="s">
        <v>45</v>
      </c>
      <c r="E170" s="134">
        <v>2</v>
      </c>
      <c r="F170" s="41">
        <v>0</v>
      </c>
      <c r="G170" s="42">
        <f t="shared" si="27"/>
        <v>0</v>
      </c>
      <c r="H170" s="43">
        <v>0</v>
      </c>
      <c r="I170" s="42">
        <f t="shared" si="28"/>
        <v>0</v>
      </c>
      <c r="J170" s="40">
        <v>0</v>
      </c>
      <c r="K170" s="44">
        <f t="shared" si="29"/>
        <v>0</v>
      </c>
    </row>
    <row r="171" spans="1:11" s="1" customFormat="1" ht="9.75">
      <c r="A171" s="35">
        <f t="shared" si="30"/>
        <v>120</v>
      </c>
      <c r="B171" s="37" t="s">
        <v>214</v>
      </c>
      <c r="C171" s="38" t="s">
        <v>215</v>
      </c>
      <c r="D171" s="39" t="s">
        <v>45</v>
      </c>
      <c r="E171" s="134">
        <v>2</v>
      </c>
      <c r="F171" s="41">
        <v>0</v>
      </c>
      <c r="G171" s="42">
        <f t="shared" si="27"/>
        <v>0</v>
      </c>
      <c r="H171" s="43">
        <v>0</v>
      </c>
      <c r="I171" s="42">
        <f t="shared" si="28"/>
        <v>0</v>
      </c>
      <c r="J171" s="40">
        <v>0</v>
      </c>
      <c r="K171" s="44">
        <f t="shared" si="29"/>
        <v>0</v>
      </c>
    </row>
    <row r="172" spans="1:11" s="1" customFormat="1" ht="9.75">
      <c r="A172" s="35">
        <f t="shared" si="30"/>
        <v>121</v>
      </c>
      <c r="B172" s="37" t="s">
        <v>216</v>
      </c>
      <c r="C172" s="38" t="s">
        <v>217</v>
      </c>
      <c r="D172" s="39" t="s">
        <v>45</v>
      </c>
      <c r="E172" s="134">
        <v>2</v>
      </c>
      <c r="F172" s="41">
        <v>0</v>
      </c>
      <c r="G172" s="42">
        <f t="shared" si="27"/>
        <v>0</v>
      </c>
      <c r="H172" s="43">
        <v>0</v>
      </c>
      <c r="I172" s="42">
        <f t="shared" si="28"/>
        <v>0</v>
      </c>
      <c r="J172" s="40">
        <v>0</v>
      </c>
      <c r="K172" s="44">
        <f t="shared" si="29"/>
        <v>0</v>
      </c>
    </row>
    <row r="173" spans="1:11" s="1" customFormat="1" ht="9.75">
      <c r="A173" s="35">
        <f t="shared" si="30"/>
        <v>122</v>
      </c>
      <c r="B173" s="37" t="s">
        <v>218</v>
      </c>
      <c r="C173" s="38" t="s">
        <v>219</v>
      </c>
      <c r="D173" s="39" t="s">
        <v>45</v>
      </c>
      <c r="E173" s="134">
        <v>4</v>
      </c>
      <c r="F173" s="41">
        <v>0</v>
      </c>
      <c r="G173" s="42">
        <f t="shared" si="27"/>
        <v>0</v>
      </c>
      <c r="H173" s="43">
        <v>0</v>
      </c>
      <c r="I173" s="42">
        <f t="shared" si="28"/>
        <v>0</v>
      </c>
      <c r="J173" s="40">
        <v>0</v>
      </c>
      <c r="K173" s="44">
        <f t="shared" si="29"/>
        <v>0</v>
      </c>
    </row>
    <row r="174" spans="1:11" s="1" customFormat="1" ht="9.75">
      <c r="A174" s="35">
        <f t="shared" si="30"/>
        <v>123</v>
      </c>
      <c r="B174" s="37" t="s">
        <v>220</v>
      </c>
      <c r="C174" s="38" t="s">
        <v>221</v>
      </c>
      <c r="D174" s="39" t="s">
        <v>45</v>
      </c>
      <c r="E174" s="134">
        <v>8</v>
      </c>
      <c r="F174" s="41">
        <v>0</v>
      </c>
      <c r="G174" s="42">
        <f t="shared" si="27"/>
        <v>0</v>
      </c>
      <c r="H174" s="43">
        <v>0</v>
      </c>
      <c r="I174" s="42">
        <f t="shared" si="28"/>
        <v>0</v>
      </c>
      <c r="J174" s="40">
        <v>0</v>
      </c>
      <c r="K174" s="44">
        <f t="shared" si="29"/>
        <v>0</v>
      </c>
    </row>
    <row r="175" spans="1:11" s="1" customFormat="1" ht="9.75">
      <c r="A175" s="35">
        <f t="shared" si="30"/>
        <v>124</v>
      </c>
      <c r="B175" s="37" t="s">
        <v>222</v>
      </c>
      <c r="C175" s="38" t="s">
        <v>223</v>
      </c>
      <c r="D175" s="39" t="s">
        <v>29</v>
      </c>
      <c r="E175" s="134">
        <v>20</v>
      </c>
      <c r="F175" s="41">
        <v>0</v>
      </c>
      <c r="G175" s="42">
        <f t="shared" si="27"/>
        <v>0</v>
      </c>
      <c r="H175" s="43">
        <v>0</v>
      </c>
      <c r="I175" s="42">
        <f t="shared" si="28"/>
        <v>0</v>
      </c>
      <c r="J175" s="40">
        <v>0</v>
      </c>
      <c r="K175" s="44">
        <f t="shared" si="29"/>
        <v>0</v>
      </c>
    </row>
    <row r="176" spans="1:11" s="1" customFormat="1" ht="9.75">
      <c r="A176" s="35">
        <f t="shared" si="30"/>
        <v>125</v>
      </c>
      <c r="B176" s="37" t="s">
        <v>224</v>
      </c>
      <c r="C176" s="38" t="s">
        <v>225</v>
      </c>
      <c r="D176" s="39" t="s">
        <v>45</v>
      </c>
      <c r="E176" s="134">
        <v>2</v>
      </c>
      <c r="F176" s="41">
        <v>0</v>
      </c>
      <c r="G176" s="42">
        <f t="shared" si="27"/>
        <v>0</v>
      </c>
      <c r="H176" s="43">
        <v>0</v>
      </c>
      <c r="I176" s="42">
        <f t="shared" si="28"/>
        <v>0</v>
      </c>
      <c r="J176" s="40">
        <v>0</v>
      </c>
      <c r="K176" s="44">
        <f t="shared" si="29"/>
        <v>0</v>
      </c>
    </row>
    <row r="177" spans="1:11" s="1" customFormat="1" ht="9.75">
      <c r="A177" s="35">
        <f t="shared" si="30"/>
        <v>126</v>
      </c>
      <c r="B177" s="37" t="s">
        <v>226</v>
      </c>
      <c r="C177" s="38" t="s">
        <v>227</v>
      </c>
      <c r="D177" s="39" t="s">
        <v>45</v>
      </c>
      <c r="E177" s="134">
        <v>3</v>
      </c>
      <c r="F177" s="41">
        <v>0</v>
      </c>
      <c r="G177" s="42">
        <f t="shared" si="27"/>
        <v>0</v>
      </c>
      <c r="H177" s="43">
        <v>0</v>
      </c>
      <c r="I177" s="42">
        <f t="shared" si="28"/>
        <v>0</v>
      </c>
      <c r="J177" s="40">
        <v>0</v>
      </c>
      <c r="K177" s="44">
        <f t="shared" si="29"/>
        <v>0</v>
      </c>
    </row>
    <row r="178" spans="1:11" s="1" customFormat="1" ht="9.75">
      <c r="A178" s="35">
        <f t="shared" si="30"/>
        <v>127</v>
      </c>
      <c r="B178" s="37" t="s">
        <v>228</v>
      </c>
      <c r="C178" s="38" t="s">
        <v>229</v>
      </c>
      <c r="D178" s="39" t="s">
        <v>45</v>
      </c>
      <c r="E178" s="134">
        <v>2</v>
      </c>
      <c r="F178" s="41">
        <v>0</v>
      </c>
      <c r="G178" s="42">
        <f t="shared" si="27"/>
        <v>0</v>
      </c>
      <c r="H178" s="43">
        <v>0</v>
      </c>
      <c r="I178" s="42">
        <f t="shared" si="28"/>
        <v>0</v>
      </c>
      <c r="J178" s="40">
        <v>0</v>
      </c>
      <c r="K178" s="44">
        <f t="shared" si="29"/>
        <v>0</v>
      </c>
    </row>
    <row r="179" spans="1:11" s="1" customFormat="1" ht="9.75">
      <c r="A179" s="35">
        <f t="shared" si="30"/>
        <v>128</v>
      </c>
      <c r="B179" s="37" t="s">
        <v>230</v>
      </c>
      <c r="C179" s="38" t="s">
        <v>231</v>
      </c>
      <c r="D179" s="39" t="s">
        <v>45</v>
      </c>
      <c r="E179" s="134">
        <v>2</v>
      </c>
      <c r="F179" s="41">
        <v>0</v>
      </c>
      <c r="G179" s="42">
        <f t="shared" si="27"/>
        <v>0</v>
      </c>
      <c r="H179" s="43">
        <v>0</v>
      </c>
      <c r="I179" s="42">
        <f t="shared" si="28"/>
        <v>0</v>
      </c>
      <c r="J179" s="40">
        <v>0.0065</v>
      </c>
      <c r="K179" s="44">
        <f t="shared" si="29"/>
        <v>0.013</v>
      </c>
    </row>
    <row r="180" spans="1:11" s="17" customFormat="1" ht="11.25" customHeight="1">
      <c r="A180" s="53"/>
      <c r="B180" s="54" t="s">
        <v>232</v>
      </c>
      <c r="C180" s="55" t="s">
        <v>233</v>
      </c>
      <c r="D180" s="56"/>
      <c r="E180" s="56"/>
      <c r="F180" s="57"/>
      <c r="G180" s="58">
        <f>SUM(G164:G179)</f>
        <v>0</v>
      </c>
      <c r="H180" s="59"/>
      <c r="I180" s="60">
        <f>SUM(I164:I179)</f>
        <v>0</v>
      </c>
      <c r="J180" s="59"/>
      <c r="K180" s="61">
        <f>SUM(K164:K179)</f>
        <v>0.013</v>
      </c>
    </row>
    <row r="181" spans="1:11" s="17" customFormat="1" ht="11.25" customHeight="1">
      <c r="A181" s="28"/>
      <c r="B181" s="29" t="s">
        <v>234</v>
      </c>
      <c r="C181" s="30" t="s">
        <v>235</v>
      </c>
      <c r="D181" s="27"/>
      <c r="E181" s="27"/>
      <c r="F181" s="31"/>
      <c r="G181" s="32"/>
      <c r="H181" s="33"/>
      <c r="I181" s="26"/>
      <c r="J181" s="33"/>
      <c r="K181" s="34"/>
    </row>
    <row r="182" spans="1:11" s="1" customFormat="1" ht="9.75">
      <c r="A182" s="35">
        <f>A179+1</f>
        <v>129</v>
      </c>
      <c r="B182" s="37" t="s">
        <v>236</v>
      </c>
      <c r="C182" s="38" t="s">
        <v>237</v>
      </c>
      <c r="D182" s="39" t="s">
        <v>45</v>
      </c>
      <c r="E182" s="134">
        <v>2</v>
      </c>
      <c r="F182" s="41">
        <v>0</v>
      </c>
      <c r="G182" s="42">
        <f aca="true" t="shared" si="31" ref="G182:G188">E182*F182</f>
        <v>0</v>
      </c>
      <c r="H182" s="43">
        <v>0</v>
      </c>
      <c r="I182" s="42">
        <f aca="true" t="shared" si="32" ref="I182:I188">E182*H182</f>
        <v>0</v>
      </c>
      <c r="J182" s="40">
        <v>0</v>
      </c>
      <c r="K182" s="44">
        <f aca="true" t="shared" si="33" ref="K182:K188">E182*J182</f>
        <v>0</v>
      </c>
    </row>
    <row r="183" spans="1:11" s="1" customFormat="1" ht="9.75">
      <c r="A183" s="35">
        <f aca="true" t="shared" si="34" ref="A183:A188">A182+1</f>
        <v>130</v>
      </c>
      <c r="B183" s="37" t="s">
        <v>238</v>
      </c>
      <c r="C183" s="38" t="s">
        <v>469</v>
      </c>
      <c r="D183" s="39" t="s">
        <v>45</v>
      </c>
      <c r="E183" s="134">
        <v>2</v>
      </c>
      <c r="F183" s="41">
        <v>0</v>
      </c>
      <c r="G183" s="42">
        <f t="shared" si="31"/>
        <v>0</v>
      </c>
      <c r="H183" s="43">
        <v>0</v>
      </c>
      <c r="I183" s="42">
        <f t="shared" si="32"/>
        <v>0</v>
      </c>
      <c r="J183" s="40">
        <v>0</v>
      </c>
      <c r="K183" s="44">
        <f t="shared" si="33"/>
        <v>0</v>
      </c>
    </row>
    <row r="184" spans="1:11" s="1" customFormat="1" ht="9.75">
      <c r="A184" s="35">
        <f t="shared" si="34"/>
        <v>131</v>
      </c>
      <c r="B184" s="37" t="s">
        <v>239</v>
      </c>
      <c r="C184" s="38" t="s">
        <v>240</v>
      </c>
      <c r="D184" s="39" t="s">
        <v>45</v>
      </c>
      <c r="E184" s="134">
        <v>4</v>
      </c>
      <c r="F184" s="41">
        <v>0</v>
      </c>
      <c r="G184" s="42">
        <f t="shared" si="31"/>
        <v>0</v>
      </c>
      <c r="H184" s="43">
        <v>0</v>
      </c>
      <c r="I184" s="42">
        <f t="shared" si="32"/>
        <v>0</v>
      </c>
      <c r="J184" s="40">
        <v>0</v>
      </c>
      <c r="K184" s="44">
        <f t="shared" si="33"/>
        <v>0</v>
      </c>
    </row>
    <row r="185" spans="1:11" s="1" customFormat="1" ht="9.75">
      <c r="A185" s="35">
        <f t="shared" si="34"/>
        <v>132</v>
      </c>
      <c r="B185" s="37" t="s">
        <v>241</v>
      </c>
      <c r="C185" s="38" t="s">
        <v>242</v>
      </c>
      <c r="D185" s="39" t="s">
        <v>45</v>
      </c>
      <c r="E185" s="134">
        <v>4</v>
      </c>
      <c r="F185" s="41">
        <v>0</v>
      </c>
      <c r="G185" s="42">
        <f t="shared" si="31"/>
        <v>0</v>
      </c>
      <c r="H185" s="43">
        <v>0</v>
      </c>
      <c r="I185" s="42">
        <f t="shared" si="32"/>
        <v>0</v>
      </c>
      <c r="J185" s="40">
        <v>0</v>
      </c>
      <c r="K185" s="44">
        <f t="shared" si="33"/>
        <v>0</v>
      </c>
    </row>
    <row r="186" spans="1:11" s="1" customFormat="1" ht="9.75">
      <c r="A186" s="35">
        <f t="shared" si="34"/>
        <v>133</v>
      </c>
      <c r="B186" s="37" t="s">
        <v>243</v>
      </c>
      <c r="C186" s="38" t="s">
        <v>244</v>
      </c>
      <c r="D186" s="39" t="s">
        <v>45</v>
      </c>
      <c r="E186" s="134">
        <v>4</v>
      </c>
      <c r="F186" s="41">
        <v>0</v>
      </c>
      <c r="G186" s="42">
        <f t="shared" si="31"/>
        <v>0</v>
      </c>
      <c r="H186" s="43">
        <v>0</v>
      </c>
      <c r="I186" s="42">
        <f t="shared" si="32"/>
        <v>0</v>
      </c>
      <c r="J186" s="40">
        <v>0</v>
      </c>
      <c r="K186" s="44">
        <f t="shared" si="33"/>
        <v>0</v>
      </c>
    </row>
    <row r="187" spans="1:11" s="1" customFormat="1" ht="9.75">
      <c r="A187" s="35">
        <f t="shared" si="34"/>
        <v>134</v>
      </c>
      <c r="B187" s="37" t="s">
        <v>245</v>
      </c>
      <c r="C187" s="38" t="s">
        <v>471</v>
      </c>
      <c r="D187" s="39" t="s">
        <v>472</v>
      </c>
      <c r="E187" s="134">
        <v>1</v>
      </c>
      <c r="F187" s="41">
        <v>0</v>
      </c>
      <c r="G187" s="42">
        <f t="shared" si="31"/>
        <v>0</v>
      </c>
      <c r="H187" s="43">
        <v>0</v>
      </c>
      <c r="I187" s="42">
        <f t="shared" si="32"/>
        <v>0</v>
      </c>
      <c r="J187" s="40">
        <v>0</v>
      </c>
      <c r="K187" s="44">
        <f t="shared" si="33"/>
        <v>0</v>
      </c>
    </row>
    <row r="188" spans="1:11" s="1" customFormat="1" ht="9.75">
      <c r="A188" s="35">
        <f t="shared" si="34"/>
        <v>135</v>
      </c>
      <c r="B188" s="37" t="s">
        <v>246</v>
      </c>
      <c r="C188" s="38" t="s">
        <v>470</v>
      </c>
      <c r="D188" s="39" t="s">
        <v>45</v>
      </c>
      <c r="E188" s="134">
        <v>2</v>
      </c>
      <c r="F188" s="41">
        <v>0</v>
      </c>
      <c r="G188" s="42">
        <f t="shared" si="31"/>
        <v>0</v>
      </c>
      <c r="H188" s="43">
        <v>0</v>
      </c>
      <c r="I188" s="42">
        <f t="shared" si="32"/>
        <v>0</v>
      </c>
      <c r="J188" s="40">
        <v>0</v>
      </c>
      <c r="K188" s="44">
        <f t="shared" si="33"/>
        <v>0</v>
      </c>
    </row>
    <row r="189" spans="1:11" s="17" customFormat="1" ht="11.25" customHeight="1" thickBot="1">
      <c r="A189" s="45"/>
      <c r="B189" s="47" t="s">
        <v>247</v>
      </c>
      <c r="C189" s="48" t="s">
        <v>248</v>
      </c>
      <c r="D189" s="46"/>
      <c r="E189" s="46"/>
      <c r="F189" s="49"/>
      <c r="G189" s="51">
        <f>SUM(G182:G188)</f>
        <v>0</v>
      </c>
      <c r="H189" s="50"/>
      <c r="I189" s="62">
        <f>SUM(I182:I188)</f>
        <v>0</v>
      </c>
      <c r="J189" s="50"/>
      <c r="K189" s="52">
        <f>SUM(K182:K188)</f>
        <v>0</v>
      </c>
    </row>
    <row r="190" spans="1:11" ht="13.5" thickBot="1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</row>
    <row r="191" spans="1:11" ht="13.5" thickBot="1">
      <c r="A191" s="67"/>
      <c r="B191" s="68"/>
      <c r="C191" s="70" t="s">
        <v>249</v>
      </c>
      <c r="D191" s="69"/>
      <c r="E191" s="69"/>
      <c r="F191" s="69"/>
      <c r="G191" s="69"/>
      <c r="H191" s="69"/>
      <c r="I191" s="69"/>
      <c r="J191" s="232">
        <f>'KRYCÍ LIST'!C19</f>
        <v>0</v>
      </c>
      <c r="K191" s="162"/>
    </row>
  </sheetData>
  <mergeCells count="26">
    <mergeCell ref="J191:K191"/>
    <mergeCell ref="F158:I158"/>
    <mergeCell ref="F159:G159"/>
    <mergeCell ref="H159:I159"/>
    <mergeCell ref="J158:K159"/>
    <mergeCell ref="B158:B160"/>
    <mergeCell ref="C158:C160"/>
    <mergeCell ref="D158:D160"/>
    <mergeCell ref="E158:E160"/>
    <mergeCell ref="F116:I116"/>
    <mergeCell ref="F117:G117"/>
    <mergeCell ref="H117:I117"/>
    <mergeCell ref="J116:K117"/>
    <mergeCell ref="B116:B118"/>
    <mergeCell ref="C116:C118"/>
    <mergeCell ref="D116:D118"/>
    <mergeCell ref="E116:E118"/>
    <mergeCell ref="A4:K4"/>
    <mergeCell ref="B6:B8"/>
    <mergeCell ref="C6:C8"/>
    <mergeCell ref="D6:D8"/>
    <mergeCell ref="E6:E8"/>
    <mergeCell ref="F6:I6"/>
    <mergeCell ref="F7:G7"/>
    <mergeCell ref="H7:I7"/>
    <mergeCell ref="J6:K7"/>
  </mergeCells>
  <printOptions horizontalCentered="1"/>
  <pageMargins left="0.75" right="0.75" top="1" bottom="1" header="0.4921259845" footer="0.4921259845"/>
  <pageSetup horizontalDpi="600" verticalDpi="600" orientation="landscape" paperSize="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Doma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Lada</dc:creator>
  <cp:keywords/>
  <dc:description/>
  <cp:lastModifiedBy>HP Lada</cp:lastModifiedBy>
  <dcterms:created xsi:type="dcterms:W3CDTF">2018-02-19T22:00:12Z</dcterms:created>
  <dcterms:modified xsi:type="dcterms:W3CDTF">2018-02-20T23:19:51Z</dcterms:modified>
  <cp:category/>
  <cp:version/>
  <cp:contentType/>
  <cp:contentStatus/>
</cp:coreProperties>
</file>