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2121PL - Vnitřní plynovod" sheetId="2" r:id="rId2"/>
    <sheet name="172121UT - Vytápění" sheetId="3" r:id="rId3"/>
    <sheet name="172121VN - Vedlejší náklady" sheetId="4" r:id="rId4"/>
    <sheet name="172121ZT - Zdravotní tech..." sheetId="5" r:id="rId5"/>
    <sheet name="172121TZ - Technická zaří..." sheetId="6" r:id="rId6"/>
    <sheet name="172121ST - Stavební část" sheetId="7" r:id="rId7"/>
    <sheet name="EZS - Elektrická zabezečo..." sheetId="8" r:id="rId8"/>
    <sheet name="EPS - Elektrická požární ..." sheetId="9" r:id="rId9"/>
    <sheet name="CCTV - Kamerový systém" sheetId="10" r:id="rId10"/>
    <sheet name="172121ELSIL - Elektroinst..." sheetId="11" r:id="rId11"/>
    <sheet name="17212uz2 - Vlašský dvůr s..." sheetId="12" r:id="rId12"/>
    <sheet name="172122ZT - Zdravotní tech..." sheetId="13" r:id="rId13"/>
    <sheet name="172122VN - Vedlejší náklady" sheetId="14" r:id="rId14"/>
    <sheet name="172122ST - Stavební část" sheetId="15" r:id="rId15"/>
    <sheet name="CCTV - Kamerový systém_01" sheetId="16" r:id="rId16"/>
    <sheet name="EZS - Elektrická zabezpeč..." sheetId="17" r:id="rId17"/>
    <sheet name="EPS - Elektrická požární ..._01" sheetId="18" r:id="rId18"/>
    <sheet name="172122ELSIL - Elektro sil..." sheetId="19" r:id="rId19"/>
    <sheet name="17212ne2 - Vlašský dvůr n..." sheetId="20" r:id="rId20"/>
    <sheet name="17212ne3 - Vlašský dvůr- ..." sheetId="21" r:id="rId21"/>
    <sheet name="Pokyny pro vyplnění" sheetId="22" r:id="rId22"/>
  </sheets>
  <definedNames>
    <definedName name="_xlnm.Print_Area" localSheetId="0">'Rekapitulace stavby'!$D$4:$AO$33,'Rekapitulace stavby'!$C$39:$AQ$80</definedName>
    <definedName name="_xlnm._FilterDatabase" localSheetId="1" hidden="1">'172121PL - Vnitřní plynovod'!$C$91:$K$110</definedName>
    <definedName name="_xlnm.Print_Area" localSheetId="1">'172121PL - Vnitřní plynovod'!$C$4:$J$40,'172121PL - Vnitřní plynovod'!$C$46:$J$69,'172121PL - Vnitřní plynovod'!$C$75:$K$110</definedName>
    <definedName name="_xlnm._FilterDatabase" localSheetId="2" hidden="1">'172121UT - Vytápění'!$C$95:$K$166</definedName>
    <definedName name="_xlnm.Print_Area" localSheetId="2">'172121UT - Vytápění'!$C$4:$J$40,'172121UT - Vytápění'!$C$46:$J$73,'172121UT - Vytápění'!$C$79:$K$166</definedName>
    <definedName name="_xlnm._FilterDatabase" localSheetId="3" hidden="1">'172121VN - Vedlejší náklady'!$C$92:$K$110</definedName>
    <definedName name="_xlnm.Print_Area" localSheetId="3">'172121VN - Vedlejší náklady'!$C$4:$J$40,'172121VN - Vedlejší náklady'!$C$46:$J$70,'172121VN - Vedlejší náklady'!$C$76:$K$110</definedName>
    <definedName name="_xlnm._FilterDatabase" localSheetId="4" hidden="1">'172121ZT - Zdravotní tech...'!$C$102:$K$312</definedName>
    <definedName name="_xlnm.Print_Area" localSheetId="4">'172121ZT - Zdravotní tech...'!$C$4:$J$40,'172121ZT - Zdravotní tech...'!$C$46:$J$80,'172121ZT - Zdravotní tech...'!$C$86:$K$312</definedName>
    <definedName name="_xlnm._FilterDatabase" localSheetId="5" hidden="1">'172121TZ - Technická zaří...'!$C$89:$K$95</definedName>
    <definedName name="_xlnm.Print_Area" localSheetId="5">'172121TZ - Technická zaří...'!$C$4:$J$40,'172121TZ - Technická zaří...'!$C$46:$J$67,'172121TZ - Technická zaří...'!$C$73:$K$95</definedName>
    <definedName name="_xlnm._FilterDatabase" localSheetId="6" hidden="1">'172121ST - Stavební část'!$C$117:$K$1475</definedName>
    <definedName name="_xlnm.Print_Area" localSheetId="6">'172121ST - Stavební část'!$C$4:$J$40,'172121ST - Stavební část'!$C$46:$J$95,'172121ST - Stavební část'!$C$101:$K$1475</definedName>
    <definedName name="_xlnm._FilterDatabase" localSheetId="7" hidden="1">'EZS - Elektrická zabezečo...'!$C$87:$K$222</definedName>
    <definedName name="_xlnm.Print_Area" localSheetId="7">'EZS - Elektrická zabezečo...'!$C$4:$J$40,'EZS - Elektrická zabezečo...'!$C$46:$J$65,'EZS - Elektrická zabezečo...'!$C$71:$K$222</definedName>
    <definedName name="_xlnm._FilterDatabase" localSheetId="8" hidden="1">'EPS - Elektrická požární ...'!$C$87:$K$222</definedName>
    <definedName name="_xlnm.Print_Area" localSheetId="8">'EPS - Elektrická požární ...'!$C$4:$J$40,'EPS - Elektrická požární ...'!$C$46:$J$65,'EPS - Elektrická požární ...'!$C$71:$K$222</definedName>
    <definedName name="_xlnm._FilterDatabase" localSheetId="9" hidden="1">'CCTV - Kamerový systém'!$C$87:$K$219</definedName>
    <definedName name="_xlnm.Print_Area" localSheetId="9">'CCTV - Kamerový systém'!$C$4:$J$40,'CCTV - Kamerový systém'!$C$46:$J$65,'CCTV - Kamerový systém'!$C$71:$K$219</definedName>
    <definedName name="_xlnm._FilterDatabase" localSheetId="10" hidden="1">'172121ELSIL - Elektroinst...'!$C$90:$K$244</definedName>
    <definedName name="_xlnm.Print_Area" localSheetId="10">'172121ELSIL - Elektroinst...'!$C$4:$J$40,'172121ELSIL - Elektroinst...'!$C$46:$J$68,'172121ELSIL - Elektroinst...'!$C$74:$K$244</definedName>
    <definedName name="_xlnm._FilterDatabase" localSheetId="11" hidden="1">'17212uz2 - Vlašský dvůr s...'!$C$83:$K$104</definedName>
    <definedName name="_xlnm.Print_Area" localSheetId="11">'17212uz2 - Vlašský dvůr s...'!$C$4:$J$38,'17212uz2 - Vlašský dvůr s...'!$C$44:$J$63,'17212uz2 - Vlašský dvůr s...'!$C$69:$K$104</definedName>
    <definedName name="_xlnm._FilterDatabase" localSheetId="12" hidden="1">'172122ZT - Zdravotní tech...'!$C$95:$K$191</definedName>
    <definedName name="_xlnm.Print_Area" localSheetId="12">'172122ZT - Zdravotní tech...'!$C$4:$J$40,'172122ZT - Zdravotní tech...'!$C$46:$J$73,'172122ZT - Zdravotní tech...'!$C$79:$K$191</definedName>
    <definedName name="_xlnm._FilterDatabase" localSheetId="13" hidden="1">'172122VN - Vedlejší náklady'!$C$92:$K$109</definedName>
    <definedName name="_xlnm.Print_Area" localSheetId="13">'172122VN - Vedlejší náklady'!$C$4:$J$40,'172122VN - Vedlejší náklady'!$C$46:$J$70,'172122VN - Vedlejší náklady'!$C$76:$K$109</definedName>
    <definedName name="_xlnm._FilterDatabase" localSheetId="14" hidden="1">'172122ST - Stavební část'!$C$104:$K$700</definedName>
    <definedName name="_xlnm.Print_Area" localSheetId="14">'172122ST - Stavební část'!$C$4:$J$40,'172122ST - Stavební část'!$C$46:$J$82,'172122ST - Stavební část'!$C$88:$K$700</definedName>
    <definedName name="_xlnm._FilterDatabase" localSheetId="15" hidden="1">'CCTV - Kamerový systém_01'!$C$87:$K$196</definedName>
    <definedName name="_xlnm.Print_Area" localSheetId="15">'CCTV - Kamerový systém_01'!$C$4:$J$40,'CCTV - Kamerový systém_01'!$C$46:$J$65,'CCTV - Kamerový systém_01'!$C$71:$K$196</definedName>
    <definedName name="_xlnm._FilterDatabase" localSheetId="16" hidden="1">'EZS - Elektrická zabezpeč...'!$C$87:$K$188</definedName>
    <definedName name="_xlnm.Print_Area" localSheetId="16">'EZS - Elektrická zabezpeč...'!$C$4:$J$40,'EZS - Elektrická zabezpeč...'!$C$46:$J$65,'EZS - Elektrická zabezpeč...'!$C$71:$K$188</definedName>
    <definedName name="_xlnm._FilterDatabase" localSheetId="17" hidden="1">'EPS - Elektrická požární ..._01'!$C$87:$K$193</definedName>
    <definedName name="_xlnm.Print_Area" localSheetId="17">'EPS - Elektrická požární ..._01'!$C$4:$J$40,'EPS - Elektrická požární ..._01'!$C$46:$J$65,'EPS - Elektrická požární ..._01'!$C$71:$K$193</definedName>
    <definedName name="_xlnm._FilterDatabase" localSheetId="18" hidden="1">'172122ELSIL - Elektro sil...'!$C$90:$K$225</definedName>
    <definedName name="_xlnm.Print_Area" localSheetId="18">'172122ELSIL - Elektro sil...'!$C$4:$J$40,'172122ELSIL - Elektro sil...'!$C$46:$J$68,'172122ELSIL - Elektro sil...'!$C$74:$K$225</definedName>
    <definedName name="_xlnm._FilterDatabase" localSheetId="19" hidden="1">'17212ne2 - Vlašský dvůr n...'!$C$81:$K$83</definedName>
    <definedName name="_xlnm.Print_Area" localSheetId="19">'17212ne2 - Vlašský dvůr n...'!$C$4:$J$38,'17212ne2 - Vlašský dvůr n...'!$C$44:$J$61,'17212ne2 - Vlašský dvůr n...'!$C$67:$K$83</definedName>
    <definedName name="_xlnm._FilterDatabase" localSheetId="20" hidden="1">'17212ne3 - Vlašský dvůr- ...'!$C$89:$K$133</definedName>
    <definedName name="_xlnm.Print_Area" localSheetId="20">'17212ne3 - Vlašský dvůr- ...'!$C$4:$J$38,'17212ne3 - Vlašský dvůr- ...'!$C$44:$J$69,'17212ne3 - Vlašský dvůr- ...'!$C$75:$K$133</definedName>
    <definedName name="_xlnm.Print_Area" localSheetId="21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'172121PL - Vnitřní plynovod'!$91:$91</definedName>
    <definedName name="_xlnm.Print_Titles" localSheetId="2">'172121UT - Vytápění'!$95:$95</definedName>
    <definedName name="_xlnm.Print_Titles" localSheetId="3">'172121VN - Vedlejší náklady'!$92:$92</definedName>
    <definedName name="_xlnm.Print_Titles" localSheetId="4">'172121ZT - Zdravotní tech...'!$102:$102</definedName>
    <definedName name="_xlnm.Print_Titles" localSheetId="5">'172121TZ - Technická zaří...'!$89:$89</definedName>
    <definedName name="_xlnm.Print_Titles" localSheetId="6">'172121ST - Stavební část'!$117:$117</definedName>
    <definedName name="_xlnm.Print_Titles" localSheetId="7">'EZS - Elektrická zabezečo...'!$87:$87</definedName>
    <definedName name="_xlnm.Print_Titles" localSheetId="8">'EPS - Elektrická požární ...'!$87:$87</definedName>
    <definedName name="_xlnm.Print_Titles" localSheetId="9">'CCTV - Kamerový systém'!$87:$87</definedName>
    <definedName name="_xlnm.Print_Titles" localSheetId="10">'172121ELSIL - Elektroinst...'!$90:$90</definedName>
    <definedName name="_xlnm.Print_Titles" localSheetId="11">'17212uz2 - Vlašský dvůr s...'!$83:$83</definedName>
    <definedName name="_xlnm.Print_Titles" localSheetId="12">'172122ZT - Zdravotní tech...'!$95:$95</definedName>
    <definedName name="_xlnm.Print_Titles" localSheetId="13">'172122VN - Vedlejší náklady'!$92:$92</definedName>
    <definedName name="_xlnm.Print_Titles" localSheetId="14">'172122ST - Stavební část'!$104:$104</definedName>
    <definedName name="_xlnm.Print_Titles" localSheetId="15">'CCTV - Kamerový systém_01'!$87:$87</definedName>
    <definedName name="_xlnm.Print_Titles" localSheetId="16">'EZS - Elektrická zabezpeč...'!$87:$87</definedName>
    <definedName name="_xlnm.Print_Titles" localSheetId="17">'EPS - Elektrická požární ..._01'!$87:$87</definedName>
    <definedName name="_xlnm.Print_Titles" localSheetId="18">'172122ELSIL - Elektro sil...'!$90:$90</definedName>
    <definedName name="_xlnm.Print_Titles" localSheetId="19">'17212ne2 - Vlašský dvůr n...'!$81:$81</definedName>
    <definedName name="_xlnm.Print_Titles" localSheetId="20">'17212ne3 - Vlašský dvůr- ...'!$89:$89</definedName>
  </definedNames>
  <calcPr fullCalcOnLoad="1"/>
</workbook>
</file>

<file path=xl/sharedStrings.xml><?xml version="1.0" encoding="utf-8"?>
<sst xmlns="http://schemas.openxmlformats.org/spreadsheetml/2006/main" count="44880" uniqueCount="6076">
  <si>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</si>
  <si>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</si>
  <si>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</si>
  <si>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</si>
  <si>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</si>
  <si>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</si>
  <si>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</si>
  <si>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{4a40cfb4-b01f-451a-8cf6-d26ed52ae9dd}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</si>
  <si>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</si>
  <si>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</si>
  <si>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</si>
  <si>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</si>
  <si>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</si>
  <si>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</si>
  <si>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</si>
  <si>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</si>
  <si>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17212sout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</si>
  <si>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</si>
  <si>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</si>
  <si>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NKP Vlašský dvůr stavba</t>
  </si>
  <si>
    <t>KSO:</t>
  </si>
  <si>
    <t/>
  </si>
  <si>
    <t>CC-CZ:</t>
  </si>
  <si>
    <t>Místo:</t>
  </si>
  <si>
    <t>Kutná Hora</t>
  </si>
  <si>
    <t>Datum:</t>
  </si>
  <si>
    <t>22. 2. 2018</t>
  </si>
  <si>
    <t>Zadavatel:</t>
  </si>
  <si>
    <t>IČ:</t>
  </si>
  <si>
    <t>00236195</t>
  </si>
  <si>
    <t>0,1</t>
  </si>
  <si>
    <t>Město Kutná Hora,Havlíčkovo nám. 552</t>
  </si>
  <si>
    <t>DIČ:</t>
  </si>
  <si>
    <t>Uchazeč:</t>
  </si>
  <si>
    <t>Vyplň údaj</t>
  </si>
  <si>
    <t>Projektant:</t>
  </si>
  <si>
    <t>45144788</t>
  </si>
  <si>
    <t>Kutnohorská stavební s.r.o</t>
  </si>
  <si>
    <t>CZ 45144788</t>
  </si>
  <si>
    <t>True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</si>
  <si>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</si>
  <si>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Pokud stanovení technických podmínek nemohlo být dostatečně přesné a srozumitelné, byla uvedena konkrétní specifikace výrobku. V tomto případě zadavatel připouští nabídnutí rovnocenného řešení jiného výrobce.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</si>
  <si>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</si>
  <si>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</si>
  <si>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</si>
  <si>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</si>
  <si>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</si>
  <si>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</si>
  <si>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</si>
  <si>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</si>
  <si>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</si>
  <si>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</si>
  <si>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</si>
  <si>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</si>
  <si>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</si>
  <si>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</si>
  <si>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</si>
  <si>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</si>
  <si>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</si>
  <si>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</si>
  <si>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</si>
  <si>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</si>
  <si>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</si>
  <si>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</si>
  <si>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</si>
  <si>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</si>
  <si>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</si>
  <si>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</si>
  <si>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</si>
  <si>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</si>
  <si>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</si>
  <si>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</si>
  <si>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</si>
  <si>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</si>
  <si>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</si>
  <si>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</si>
  <si>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</si>
  <si>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</si>
  <si>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</si>
  <si>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</si>
  <si>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17212uz</t>
  </si>
  <si>
    <t>Uznatelné náklady</t>
  </si>
  <si>
    <t>STA</t>
  </si>
  <si>
    <t>1</t>
  </si>
  <si>
    <t>{6cbdc938-e02a-4d2c-9f75-2c0edc6c6399}</t>
  </si>
  <si>
    <t>2</t>
  </si>
  <si>
    <t>17212uz1</t>
  </si>
  <si>
    <t>Vlašský dvůr</t>
  </si>
  <si>
    <t>Soupis</t>
  </si>
  <si>
    <t>{a6123f66-3a0a-4d8d-8b43-456b443b27f7}</t>
  </si>
  <si>
    <t>17212uz1st</t>
  </si>
  <si>
    <t>Revitalizace NKP Vlašský dvůr - stavba</t>
  </si>
  <si>
    <t>3</t>
  </si>
  <si>
    <t>{b31bdb9a-6f12-4bc2-8bf9-010c1837d6a6}</t>
  </si>
  <si>
    <t>801451</t>
  </si>
  <si>
    <t>/</t>
  </si>
  <si>
    <t>172121PL</t>
  </si>
  <si>
    <t>Vnitřní plynovod</t>
  </si>
  <si>
    <t>4</t>
  </si>
  <si>
    <t>{feba62b5-38f6-45c8-8215-3e6f85c3b081}</t>
  </si>
  <si>
    <t>172121UT</t>
  </si>
  <si>
    <t>Vytápění</t>
  </si>
  <si>
    <t>{b59936d5-2939-404e-be1f-0fb8ad4f7809}</t>
  </si>
  <si>
    <t>172121VN</t>
  </si>
  <si>
    <t>Vedlejší náklady</t>
  </si>
  <si>
    <t>{2be8f330-7ece-4f7e-b304-a36466c731c0}</t>
  </si>
  <si>
    <t>172121ZT</t>
  </si>
  <si>
    <t>Zdravotní technika</t>
  </si>
  <si>
    <t>{1534555c-9028-4cb5-9d8f-6cf236aecb88}</t>
  </si>
  <si>
    <t>172121TZ</t>
  </si>
  <si>
    <t>Technická zařízení</t>
  </si>
  <si>
    <t>{37dc86ce-72b9-42d0-8e98-3528d51678ae}</t>
  </si>
  <si>
    <t>172121ST</t>
  </si>
  <si>
    <t>Stavební část</t>
  </si>
  <si>
    <t>{02d8951b-dede-42ee-b07e-d63dc2144de3}</t>
  </si>
  <si>
    <t>801 61</t>
  </si>
  <si>
    <t>172121ELSLA</t>
  </si>
  <si>
    <t>Elektroinstalace slaboproud</t>
  </si>
  <si>
    <t>{f4034e42-0d57-4096-89c3-96bae55c1955}</t>
  </si>
  <si>
    <t>EZS</t>
  </si>
  <si>
    <t>Elektrická zabezečovací signalizace</t>
  </si>
  <si>
    <t>5</t>
  </si>
  <si>
    <t>{0cbba3df-3708-4495-8dc4-75971fd92c2d}</t>
  </si>
  <si>
    <t>EPS</t>
  </si>
  <si>
    <t>Elektrická požární signalizace</t>
  </si>
  <si>
    <t>{92b0a856-4058-4aa0-95e9-a0cdd685ce70}</t>
  </si>
  <si>
    <t>CCTV</t>
  </si>
  <si>
    <t>Kamerový systém</t>
  </si>
  <si>
    <t>{38c4c98b-91bc-42b0-970e-8d95850550b6}</t>
  </si>
  <si>
    <t>172121ELSIL</t>
  </si>
  <si>
    <t>Elektroinstalace-silnoproud</t>
  </si>
  <si>
    <t>{b02983a5-dd37-4493-8987-ce92b3c183ff}</t>
  </si>
  <si>
    <t>17212uz2</t>
  </si>
  <si>
    <t>Vlašský dvůr slavnostní osvětlení</t>
  </si>
  <si>
    <t>{fe561f05-e812-4e24-9c89-d3c2fc29cc05}</t>
  </si>
  <si>
    <t>17212ne</t>
  </si>
  <si>
    <t>Neuznatelné náklady</t>
  </si>
  <si>
    <t>{515c0c1f-b454-4d0e-a596-fc474c4a0028}</t>
  </si>
  <si>
    <t>17212ne1</t>
  </si>
  <si>
    <t>{94260b23-1f7e-4a2c-b35d-30ac171f9ac2}</t>
  </si>
  <si>
    <t>17212ne1st</t>
  </si>
  <si>
    <t xml:space="preserve"> Vlašský dvůr - stavba</t>
  </si>
  <si>
    <t>{bd2c841a-0ebd-41b6-b3c7-ceaa0ab0a91c}</t>
  </si>
  <si>
    <t>172122ZT</t>
  </si>
  <si>
    <t>{e574ac5e-ad4b-46dd-8de1-270f332460af}</t>
  </si>
  <si>
    <t>172122VN</t>
  </si>
  <si>
    <t>{22d71563-2d3b-449c-91bc-cba9850fd946}</t>
  </si>
  <si>
    <t>172122ST</t>
  </si>
  <si>
    <t>{588b2f85-e175-4a0c-a433-20647f9eb5a6}</t>
  </si>
  <si>
    <t>172122ELSLA</t>
  </si>
  <si>
    <t>Elektro slaboproud</t>
  </si>
  <si>
    <t>{8729b9fc-e4b0-481d-b62f-b6a97878bea8}</t>
  </si>
  <si>
    <t>{b876408c-e092-4f8c-960c-c59f3fc8410b}</t>
  </si>
  <si>
    <t>Elektrická zabezpečovací signalizace</t>
  </si>
  <si>
    <t>{bc965fc8-6143-4850-95b4-d9042fcc56a0}</t>
  </si>
  <si>
    <t>{38ce5ca8-089c-4afc-a930-c6d27bcf0d8e}</t>
  </si>
  <si>
    <t>172122ELSIL</t>
  </si>
  <si>
    <t>Elektro silnoproud</t>
  </si>
  <si>
    <t>{b9df7dc5-2d9e-431b-a64f-743891e02752}</t>
  </si>
  <si>
    <t>17212ne2</t>
  </si>
  <si>
    <t>Vlašský dvůr náhradní zdroj</t>
  </si>
  <si>
    <t>{7cb78b21-2ad7-4f94-b9cd-0220db907304}</t>
  </si>
  <si>
    <t>17212ne3</t>
  </si>
  <si>
    <t>Vlašský dvůr- okna kanceláře</t>
  </si>
  <si>
    <t>{49112993-421b-4d29-9516-61730a002782}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</si>
  <si>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</si>
  <si>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</si>
  <si>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</si>
  <si>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</si>
  <si>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</si>
  <si>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</si>
  <si>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</si>
  <si>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17212uz - Uznatelné náklady</t>
  </si>
  <si>
    <t>Soupis:</t>
  </si>
  <si>
    <t>17212uz1 - Vlašský dvůr</t>
  </si>
  <si>
    <t>Úroveň 4:</t>
  </si>
  <si>
    <t>172121PL - Vnitřní plynovod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</si>
  <si>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Pokud stanovení technických podmínek nemohlo být dostatečně přesné a srozumitelné, byla uvedena konkrétní specifikace výrobku. V tomto případě zadavatel připouští nabídnutí rovnocenného řešení jiného výrobce. 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</si>
  <si>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</si>
  <si>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</si>
  <si>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</si>
  <si>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</si>
  <si>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</si>
  <si>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</si>
  <si>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723 - Zdravotechnika - vnitřní plynovod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</si>
  <si>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</si>
  <si>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</si>
  <si>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</si>
  <si>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</si>
  <si>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</si>
  <si>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</si>
  <si>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</si>
  <si>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</si>
  <si>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</si>
  <si>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</si>
  <si>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</si>
  <si>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</si>
  <si>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</si>
  <si>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</si>
  <si>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</si>
  <si>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</si>
  <si>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</si>
  <si>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</si>
  <si>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</si>
  <si>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723</t>
  </si>
  <si>
    <t>Zdravotechnika - vnitřní plynovod</t>
  </si>
  <si>
    <t>K</t>
  </si>
  <si>
    <t>722130919A</t>
  </si>
  <si>
    <t>Potrubí hladké přeřezání ocelové trubky do DN 100</t>
  </si>
  <si>
    <t>kus</t>
  </si>
  <si>
    <t>CS ÚRS 2017 02</t>
  </si>
  <si>
    <t>16</t>
  </si>
  <si>
    <t>-411164132</t>
  </si>
  <si>
    <t>723150315</t>
  </si>
  <si>
    <t>Potrubí ocelové hladké černé bezešvé spojované svařováním tvářené za tepla D 108x4 mm</t>
  </si>
  <si>
    <t>m</t>
  </si>
  <si>
    <t>1457563718</t>
  </si>
  <si>
    <t>723150372</t>
  </si>
  <si>
    <t>Chránička D 133x4,5 mm</t>
  </si>
  <si>
    <t>2095438729</t>
  </si>
  <si>
    <t>723150804</t>
  </si>
  <si>
    <t>Demontáž potrubí ocelové hladké svařované do D 108</t>
  </si>
  <si>
    <t>-481424850</t>
  </si>
  <si>
    <t>723190901</t>
  </si>
  <si>
    <t>Uzavření,otevření plynovodního potrubí při opravě</t>
  </si>
  <si>
    <t>1727533694</t>
  </si>
  <si>
    <t>6</t>
  </si>
  <si>
    <t>723190907</t>
  </si>
  <si>
    <t>Odvzdušnění+napuštění plynovodního potrubí</t>
  </si>
  <si>
    <t>1001214775</t>
  </si>
  <si>
    <t>7</t>
  </si>
  <si>
    <t>723190909</t>
  </si>
  <si>
    <t>Tlaková zkouška plynovodního potrubí</t>
  </si>
  <si>
    <t>1256035223</t>
  </si>
  <si>
    <t>8</t>
  </si>
  <si>
    <t>723190919A</t>
  </si>
  <si>
    <t>Navaření odbočky na potrubí plynovodní DN 100</t>
  </si>
  <si>
    <t>1048416369</t>
  </si>
  <si>
    <t>9</t>
  </si>
  <si>
    <t>723290823</t>
  </si>
  <si>
    <t>Přemístění vnitrostaveništní demontovaných hmot pro vnitřní plynovod v objektech výšky do 24 m</t>
  </si>
  <si>
    <t>t</t>
  </si>
  <si>
    <t>608266288</t>
  </si>
  <si>
    <t>10</t>
  </si>
  <si>
    <t>998723203</t>
  </si>
  <si>
    <t>Přesun hmot procentní pro vnitřní plynovod v objektech v do 24 m</t>
  </si>
  <si>
    <t>%</t>
  </si>
  <si>
    <t>851298294</t>
  </si>
  <si>
    <t>783</t>
  </si>
  <si>
    <t>Dokončovací práce - nátěry</t>
  </si>
  <si>
    <t>11</t>
  </si>
  <si>
    <t>783624561</t>
  </si>
  <si>
    <t>Základní nátěr armatur a kovových potrubí jednonásobný potrubí přes DN 50 do DN 100 mm akrylátový</t>
  </si>
  <si>
    <t>1687812845</t>
  </si>
  <si>
    <t>12</t>
  </si>
  <si>
    <t>783627621</t>
  </si>
  <si>
    <t>Krycí nátěr (email) armatur a kovových potrubí potrubí přes DN 50 do DN 100 mm jednonásobný syntetický akrylátový</t>
  </si>
  <si>
    <t>1309338048</t>
  </si>
  <si>
    <t>HZS</t>
  </si>
  <si>
    <t>Hodinové zúčtovací sazby</t>
  </si>
  <si>
    <t>13</t>
  </si>
  <si>
    <t>HZS1301</t>
  </si>
  <si>
    <t>Hodinové zúčtovací sazby profesí HSV provádění konstrukcí zedník</t>
  </si>
  <si>
    <t>hod</t>
  </si>
  <si>
    <t>512</t>
  </si>
  <si>
    <t>793799218</t>
  </si>
  <si>
    <t>14</t>
  </si>
  <si>
    <t>HZS2212</t>
  </si>
  <si>
    <t>Hodinové zúčtovací sazby profesí PSV provádění stavebních instalací instalatér odborný</t>
  </si>
  <si>
    <t>633708190</t>
  </si>
  <si>
    <t>172121UT - Vytápění</t>
  </si>
  <si>
    <t>HSV - Práce a dodávky HSV</t>
  </si>
  <si>
    <t xml:space="preserve">    713 - Izolace tepelné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</si>
  <si>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</si>
  <si>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</si>
  <si>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</si>
  <si>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</si>
  <si>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>HSV</t>
  </si>
  <si>
    <t>Práce a dodávky HSV</t>
  </si>
  <si>
    <t>713</t>
  </si>
  <si>
    <t>Izolace tepelné</t>
  </si>
  <si>
    <t>713463411</t>
  </si>
  <si>
    <t>Montáž izolace tepelné potrubí a ohybů návlekovými izolačními pouzdry</t>
  </si>
  <si>
    <t>1089209747</t>
  </si>
  <si>
    <t>M</t>
  </si>
  <si>
    <t>283770970</t>
  </si>
  <si>
    <t>izolace potrubí izolačními trubicemi 15 x 20 mm s Al - fólií</t>
  </si>
  <si>
    <t>32</t>
  </si>
  <si>
    <t>-1550182016</t>
  </si>
  <si>
    <t>283771070</t>
  </si>
  <si>
    <t>izolace potrubí 18 x 20 mm s Al - fólií</t>
  </si>
  <si>
    <t>-1700239542</t>
  </si>
  <si>
    <t>283770950</t>
  </si>
  <si>
    <t>izolace potrubí izolačními trubicemi 15 x 10 mm</t>
  </si>
  <si>
    <t>-1694417462</t>
  </si>
  <si>
    <t>283771350</t>
  </si>
  <si>
    <t>páska samolepící po 20 m</t>
  </si>
  <si>
    <t>-1395714101</t>
  </si>
  <si>
    <t>998713203</t>
  </si>
  <si>
    <t>Přesun hmot procentní pro izolace tepelné v objektech v do 24 m</t>
  </si>
  <si>
    <t>759707798</t>
  </si>
  <si>
    <t>732</t>
  </si>
  <si>
    <t>Ústřední vytápění - strojovny</t>
  </si>
  <si>
    <t>732320812</t>
  </si>
  <si>
    <t>Demontáž nádrží beztlakých nebo tlakových odpojení od rozvodů potrubí nádrže o obsahu do 100 l</t>
  </si>
  <si>
    <t>105530288</t>
  </si>
  <si>
    <t>732324812</t>
  </si>
  <si>
    <t>Demontáž nádrží beztlakých nebo tlakových vypuštění vody z nádrží o obsahu do 100 l</t>
  </si>
  <si>
    <t>-1205550928</t>
  </si>
  <si>
    <t>732331771A</t>
  </si>
  <si>
    <t>Montáž tlakové expanzní nádoby do 100 l</t>
  </si>
  <si>
    <t>soubor</t>
  </si>
  <si>
    <t>104613512</t>
  </si>
  <si>
    <t>998732201</t>
  </si>
  <si>
    <t>Přesun hmot pro strojovny stanovený procentní sazbou (%) z ceny vodorovná dopravní vzdálenost do 50 m v objektech výšky do 6 m</t>
  </si>
  <si>
    <t>-360271786</t>
  </si>
  <si>
    <t>733</t>
  </si>
  <si>
    <t>Ústřední vytápění - potrubí</t>
  </si>
  <si>
    <t>733110806</t>
  </si>
  <si>
    <t>Demontáž potrubí z trubek ocelových závitových DN přes 15 do 32</t>
  </si>
  <si>
    <t>1597286345</t>
  </si>
  <si>
    <t>733111116</t>
  </si>
  <si>
    <t>Potrubí z trubek ocelových závitových bezešvých běžných nízkotlakých v kotelnách a strojovnách DN 32</t>
  </si>
  <si>
    <t>1390870578</t>
  </si>
  <si>
    <t>733113116</t>
  </si>
  <si>
    <t>Potrubí z trubek ocelových závitových Příplatek k ceně za zhotovení přípojky z ocelových trubek závitových DN 32</t>
  </si>
  <si>
    <t>-624213984</t>
  </si>
  <si>
    <t>733190107</t>
  </si>
  <si>
    <t>Zkoušky těsnosti potrubí, manžety prostupové z trubek ocelových zkoušky těsnosti potrubí (za provozu) z trubek ocelových závitových DN do 40</t>
  </si>
  <si>
    <t>-1476019478</t>
  </si>
  <si>
    <t>733191926</t>
  </si>
  <si>
    <t>Opravy rozvodů potrubí z trubek ocelových závitových normálních i zesílených navaření odbočky na stávající potrubí, odbočka DN 32</t>
  </si>
  <si>
    <t>1374964863</t>
  </si>
  <si>
    <t>733222101</t>
  </si>
  <si>
    <t>Potrubí měděné polotvrdé spojované měkkým pájením D 12x1</t>
  </si>
  <si>
    <t>-452320913</t>
  </si>
  <si>
    <t>17</t>
  </si>
  <si>
    <t>733222102</t>
  </si>
  <si>
    <t>Potrubí měděné polotvrdé spojované měkkým pájením D 15x1</t>
  </si>
  <si>
    <t>-767609018</t>
  </si>
  <si>
    <t>18</t>
  </si>
  <si>
    <t>733222103</t>
  </si>
  <si>
    <t>Potrubí měděné polotvrdé spojované měkkým pájením D 18x1</t>
  </si>
  <si>
    <t>-66573423</t>
  </si>
  <si>
    <t>19</t>
  </si>
  <si>
    <t>733222104</t>
  </si>
  <si>
    <t>Potrubí měděné polotvrdé spojované měkkým pájením D 22x1</t>
  </si>
  <si>
    <t>1400059505</t>
  </si>
  <si>
    <t>20</t>
  </si>
  <si>
    <t>551273230</t>
  </si>
  <si>
    <t>svorkové šroubení pr.15 mm/G 3/4</t>
  </si>
  <si>
    <t>KUS</t>
  </si>
  <si>
    <t>309384641</t>
  </si>
  <si>
    <t>551273231</t>
  </si>
  <si>
    <t>opěrné pouzdro ke svorkovému šroubení pr.15 mm</t>
  </si>
  <si>
    <t>188696478</t>
  </si>
  <si>
    <t>22</t>
  </si>
  <si>
    <t>196323617</t>
  </si>
  <si>
    <t>Pájka pro měkké pájení L-SnAg 5</t>
  </si>
  <si>
    <t>ks</t>
  </si>
  <si>
    <t>1389776076</t>
  </si>
  <si>
    <t>23</t>
  </si>
  <si>
    <t>196323618</t>
  </si>
  <si>
    <t>Pasta pro měkké pájení P 4943 SUP</t>
  </si>
  <si>
    <t>-1074235443</t>
  </si>
  <si>
    <t>24</t>
  </si>
  <si>
    <t>733224221</t>
  </si>
  <si>
    <t>Potrubí z trubek měděných Příplatek k cenám za zhotovení přípojky z trubek měděných D do 12/1</t>
  </si>
  <si>
    <t>911716969</t>
  </si>
  <si>
    <t>25</t>
  </si>
  <si>
    <t>733224222</t>
  </si>
  <si>
    <t>Příplatek k potrubí měděnému za zhotovení přípojky z trubek měděných D 15x1</t>
  </si>
  <si>
    <t>-27573544</t>
  </si>
  <si>
    <t>26</t>
  </si>
  <si>
    <t>733290801</t>
  </si>
  <si>
    <t>Demontáž potrubí z trubek měděných D do 35/1,5</t>
  </si>
  <si>
    <t>123693585</t>
  </si>
  <si>
    <t>27</t>
  </si>
  <si>
    <t>733291101</t>
  </si>
  <si>
    <t>Zkouška těsnosti potrubí měděné do D 35x1,5</t>
  </si>
  <si>
    <t>1788587452</t>
  </si>
  <si>
    <t>28</t>
  </si>
  <si>
    <t>733291901</t>
  </si>
  <si>
    <t>Opravy rozvodů potrubí z trubek měděných propojení potrubí D 12/1</t>
  </si>
  <si>
    <t>373507591</t>
  </si>
  <si>
    <t>29</t>
  </si>
  <si>
    <t>733291904</t>
  </si>
  <si>
    <t>Opravy rozvodů potrubí z trubek měděných propojení potrubí D 22/1,5</t>
  </si>
  <si>
    <t>-218327834</t>
  </si>
  <si>
    <t>30</t>
  </si>
  <si>
    <t>733292902</t>
  </si>
  <si>
    <t>Opravy rozvodů potrubí z trubek měděných zaslepení potrubí D 15/1</t>
  </si>
  <si>
    <t>-198887304</t>
  </si>
  <si>
    <t>31</t>
  </si>
  <si>
    <t>733293904</t>
  </si>
  <si>
    <t>Vsazení odbočky na potrubí měděné o rozměru D 22x1,5 mm</t>
  </si>
  <si>
    <t>159618887</t>
  </si>
  <si>
    <t>733293905</t>
  </si>
  <si>
    <t>Vsazení odbočky na potrubí měděné o rozměru D 28x1,5 mm</t>
  </si>
  <si>
    <t>-187020083</t>
  </si>
  <si>
    <t>33</t>
  </si>
  <si>
    <t>733293906</t>
  </si>
  <si>
    <t>Vsazení odbočky na potrubí měděné o rozměru D 35x1,5 mm</t>
  </si>
  <si>
    <t>1098536073</t>
  </si>
  <si>
    <t>34</t>
  </si>
  <si>
    <t>733293907</t>
  </si>
  <si>
    <t>Vsazení odbočky na potrubí měděné o rozměru D 42x1,5 mm</t>
  </si>
  <si>
    <t>2045915670</t>
  </si>
  <si>
    <t>35</t>
  </si>
  <si>
    <t>733890803</t>
  </si>
  <si>
    <t>Vnitrostaveništní přemístění vybouraných (demontovaných) hmot rozvodů potrubí vodorovně do 100 m v objektech výšky přes 6 do 24 m</t>
  </si>
  <si>
    <t>-1570992450</t>
  </si>
  <si>
    <t>36</t>
  </si>
  <si>
    <t>998733203</t>
  </si>
  <si>
    <t>Přesun hmot procentní pro rozvody potrubí v objektech v do 24 m</t>
  </si>
  <si>
    <t>-1766855796</t>
  </si>
  <si>
    <t>734</t>
  </si>
  <si>
    <t>Ústřední vytápění - armatury</t>
  </si>
  <si>
    <t>37</t>
  </si>
  <si>
    <t>734200811</t>
  </si>
  <si>
    <t>Demontáž armatur závitových s jedním závitem do G 1/2</t>
  </si>
  <si>
    <t>1576490098</t>
  </si>
  <si>
    <t>38</t>
  </si>
  <si>
    <t>734200821</t>
  </si>
  <si>
    <t>Demontáž armatur závitových se dvěma závity do G 1/2</t>
  </si>
  <si>
    <t>-904639664</t>
  </si>
  <si>
    <t>39</t>
  </si>
  <si>
    <t>734209113</t>
  </si>
  <si>
    <t>Montáž armatura 2 závity G 1/2</t>
  </si>
  <si>
    <t>-1656020671</t>
  </si>
  <si>
    <t>40</t>
  </si>
  <si>
    <t>551273225</t>
  </si>
  <si>
    <t>Připoj. šroubení dvojité přímé (dvoutrubka)</t>
  </si>
  <si>
    <t>-526904501</t>
  </si>
  <si>
    <t>41</t>
  </si>
  <si>
    <t>551273225A</t>
  </si>
  <si>
    <t>Připoj. šroubení dvojité rohové (dvoutrubka)</t>
  </si>
  <si>
    <t>1627758888</t>
  </si>
  <si>
    <t>42</t>
  </si>
  <si>
    <t>551273242</t>
  </si>
  <si>
    <t>Krytka na šroubení</t>
  </si>
  <si>
    <t>-170806384</t>
  </si>
  <si>
    <t>43</t>
  </si>
  <si>
    <t>551273241</t>
  </si>
  <si>
    <t>termostatická hlavice pro úřady, s ochr. proti odc., rozsah teplot</t>
  </si>
  <si>
    <t>-355868247</t>
  </si>
  <si>
    <t>44</t>
  </si>
  <si>
    <t>734890803</t>
  </si>
  <si>
    <t>Vnitrostaveništní přemístění vybouraných (demontovaných) hmot armatur vodorovně do 100 m v objektech výšky přes 6 do 24 m</t>
  </si>
  <si>
    <t>-574936843</t>
  </si>
  <si>
    <t>45</t>
  </si>
  <si>
    <t>998734203</t>
  </si>
  <si>
    <t>Přesun hmot procentní pro armatury v objektech v do 24 m</t>
  </si>
  <si>
    <t>-1078712492</t>
  </si>
  <si>
    <t>735</t>
  </si>
  <si>
    <t>Ústřední vytápění - otopná tělesa</t>
  </si>
  <si>
    <t>46</t>
  </si>
  <si>
    <t>735000912</t>
  </si>
  <si>
    <t>Vyregulování ventilů a kohoutů s termostatickým ovládáním</t>
  </si>
  <si>
    <t>436456884</t>
  </si>
  <si>
    <t>47</t>
  </si>
  <si>
    <t>735111810</t>
  </si>
  <si>
    <t>Demontáž otopných těles litinových článkových</t>
  </si>
  <si>
    <t>m2</t>
  </si>
  <si>
    <t>2005993647</t>
  </si>
  <si>
    <t>48</t>
  </si>
  <si>
    <t>735119140</t>
  </si>
  <si>
    <t>Otopná tělesa litinová montáž těles článkových</t>
  </si>
  <si>
    <t>471017155</t>
  </si>
  <si>
    <t>49</t>
  </si>
  <si>
    <t>735151831</t>
  </si>
  <si>
    <t>Demontáž otopných těles panelových třířadých stavební délky do 1500 mm</t>
  </si>
  <si>
    <t>2034022206</t>
  </si>
  <si>
    <t>50</t>
  </si>
  <si>
    <t>735152275</t>
  </si>
  <si>
    <t>Otopné těleso panelové Ventil Kompakt typ 11 VK výška/délka 600/800 mm</t>
  </si>
  <si>
    <t>1475345029</t>
  </si>
  <si>
    <t>51</t>
  </si>
  <si>
    <t>735152277</t>
  </si>
  <si>
    <t>Otopné těleso panelové Ventil Kompakt typ 11 VK výška/délka 600/1000 mm</t>
  </si>
  <si>
    <t>988073931</t>
  </si>
  <si>
    <t>52</t>
  </si>
  <si>
    <t>735152475</t>
  </si>
  <si>
    <t>Otopné těleso panelové Ventil Kompakt typ 21 VK výška/délka 600/800 mm</t>
  </si>
  <si>
    <t>1879812234</t>
  </si>
  <si>
    <t>53</t>
  </si>
  <si>
    <t>735152476</t>
  </si>
  <si>
    <t>Otopné těleso panelové Ventil Kompakt typ 21 VK výška/délka 600/900 mm</t>
  </si>
  <si>
    <t>410877043</t>
  </si>
  <si>
    <t>54</t>
  </si>
  <si>
    <t>735152477</t>
  </si>
  <si>
    <t>Otopné těleso panelové Ventil Kompakt typ 21 VK výška/délka 600/1000 mm</t>
  </si>
  <si>
    <t>-223566364</t>
  </si>
  <si>
    <t>55</t>
  </si>
  <si>
    <t>735152679</t>
  </si>
  <si>
    <t>Otopné těleso panelové Ventil Kompakt typ 33 VK výška/délka 600/1200mm</t>
  </si>
  <si>
    <t>-1074481162</t>
  </si>
  <si>
    <t>56</t>
  </si>
  <si>
    <t>735191905</t>
  </si>
  <si>
    <t>Odvzdušnění otopných těles</t>
  </si>
  <si>
    <t>372172351</t>
  </si>
  <si>
    <t>57</t>
  </si>
  <si>
    <t>735191910</t>
  </si>
  <si>
    <t>Napuštění vody do otopných těles</t>
  </si>
  <si>
    <t>-1625846609</t>
  </si>
  <si>
    <t>58</t>
  </si>
  <si>
    <t>735494811</t>
  </si>
  <si>
    <t>Vypuštění vody z otopných těles</t>
  </si>
  <si>
    <t>-741565362</t>
  </si>
  <si>
    <t>59</t>
  </si>
  <si>
    <t>735890803</t>
  </si>
  <si>
    <t>Vnitrostaveništní přemístění vybouraných (demontovaných) hmot otopných těles vodorovně do 100 m v objektech výšky přes 12 do 24 m</t>
  </si>
  <si>
    <t>-1984445626</t>
  </si>
  <si>
    <t>60</t>
  </si>
  <si>
    <t>998735203</t>
  </si>
  <si>
    <t>Přesun hmot procentní pro otopná tělesa v objektech v do 24 m</t>
  </si>
  <si>
    <t>-821348819</t>
  </si>
  <si>
    <t>61</t>
  </si>
  <si>
    <t>529310543</t>
  </si>
  <si>
    <t>62</t>
  </si>
  <si>
    <t>235873101</t>
  </si>
  <si>
    <t>172121VN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</si>
  <si>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</si>
  <si>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</si>
  <si>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</si>
  <si>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</si>
  <si>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</si>
  <si>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</si>
  <si>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</si>
  <si>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</si>
  <si>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</si>
  <si>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011324000</t>
  </si>
  <si>
    <t>Průzkumné, geodetické a projektové práce průzkumné práce archeologická činnost archeologický průzkum</t>
  </si>
  <si>
    <t>…</t>
  </si>
  <si>
    <t>Nabídka dodavatele</t>
  </si>
  <si>
    <t>1024</t>
  </si>
  <si>
    <t>-1044473607</t>
  </si>
  <si>
    <t>013254000</t>
  </si>
  <si>
    <t>Průzkumné, geodetické a projektové práce projektové práce dokumentace stavby (výkresová a textová) skutečného provedení stavby</t>
  </si>
  <si>
    <t>2073299761</t>
  </si>
  <si>
    <t>VRN3</t>
  </si>
  <si>
    <t>Zařízení staveniště</t>
  </si>
  <si>
    <t>032103000</t>
  </si>
  <si>
    <t>Zařízení staveniště vybavení staveniště náklady na stavební buňky</t>
  </si>
  <si>
    <t>147074836</t>
  </si>
  <si>
    <t>032903000</t>
  </si>
  <si>
    <t>Zařízení staveniště vybavení staveniště náklady na provoz a údržbu vybavení staveniště</t>
  </si>
  <si>
    <t>725612552</t>
  </si>
  <si>
    <t>034103000</t>
  </si>
  <si>
    <t>Zařízení staveniště zabezpečení staveniště energie pro zařízení staveniště</t>
  </si>
  <si>
    <t>7063473</t>
  </si>
  <si>
    <t>034203000</t>
  </si>
  <si>
    <t>Zařízení staveniště zabezpečení staveniště oplocení staveniště</t>
  </si>
  <si>
    <t>-1991985570</t>
  </si>
  <si>
    <t>034403000</t>
  </si>
  <si>
    <t>Zařízení staveniště zabezpečení staveniště dopravní značení na staveništi</t>
  </si>
  <si>
    <t>1389474678</t>
  </si>
  <si>
    <t>034503000</t>
  </si>
  <si>
    <t>Zařízení staveniště zabezpečení staveniště informační tabule</t>
  </si>
  <si>
    <t>-910246592</t>
  </si>
  <si>
    <t>034703000</t>
  </si>
  <si>
    <t>Zařízení staveniště zabezpečení staveniště osvětlení staveniště</t>
  </si>
  <si>
    <t>-2138158355</t>
  </si>
  <si>
    <t>039103000</t>
  </si>
  <si>
    <t>Zařízení staveniště zrušení zařízení staveniště rozebrání, bourání a odvoz</t>
  </si>
  <si>
    <t>1751589962</t>
  </si>
  <si>
    <t>VRN4</t>
  </si>
  <si>
    <t>Inženýrská činnost</t>
  </si>
  <si>
    <t>VRN5</t>
  </si>
  <si>
    <t>Finanční náklady</t>
  </si>
  <si>
    <t>051002000</t>
  </si>
  <si>
    <t>Hlavní tituly průvodních činností a nákladů finanční náklady pojistné</t>
  </si>
  <si>
    <t>1404717820</t>
  </si>
  <si>
    <t>056002000</t>
  </si>
  <si>
    <t>Hlavní tituly průvodních činností a nákladů finanční náklady bankovní záruka</t>
  </si>
  <si>
    <t>-653288783</t>
  </si>
  <si>
    <t>172121ZT - Zdravotní technika</t>
  </si>
  <si>
    <t xml:space="preserve">    1 - Zemní práce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</si>
  <si>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</si>
  <si>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</si>
  <si>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</si>
  <si>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</si>
  <si>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</si>
  <si>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</si>
  <si>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</si>
  <si>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</si>
  <si>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</si>
  <si>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</si>
  <si>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>Zemní práce</t>
  </si>
  <si>
    <t>113106211</t>
  </si>
  <si>
    <t>Rozebrání dlažeb vozovek pl přes 50 do 200 m2 z velkých kostek do lože z kameniva</t>
  </si>
  <si>
    <t>358488832</t>
  </si>
  <si>
    <t>VV</t>
  </si>
  <si>
    <t>37*0,8+18*0,8+2*0,8+8*0,8+6*0,8+17,5*1+7*1+3*1,5+3,1415*(1,5)^2/4</t>
  </si>
  <si>
    <t>132201202</t>
  </si>
  <si>
    <t>Hloubení rýh š do 2000 mm v hornině tř. 3 objemu do 1000 m3</t>
  </si>
  <si>
    <t>m3</t>
  </si>
  <si>
    <t>-329167652</t>
  </si>
  <si>
    <t>(37*1,3+18*1,3+4*1,4+2*1,3+13*0,8+6*1,3)*0,8 +(3*1,4+15,5*1,8+13*1,7)*1</t>
  </si>
  <si>
    <t>132201209</t>
  </si>
  <si>
    <t>Příplatek za lepivost k hloubení rýh š do 2000 mm v hornině tř. 3</t>
  </si>
  <si>
    <t>1389084189</t>
  </si>
  <si>
    <t>133201101</t>
  </si>
  <si>
    <t>Hloubení šachet v hornině tř. 3 objemu do 100 m3</t>
  </si>
  <si>
    <t>1577358793</t>
  </si>
  <si>
    <t>3*1,5*1,7+3,1415*(1,5)^2/4*1,5</t>
  </si>
  <si>
    <t>133201109</t>
  </si>
  <si>
    <t>Příplatek za lepivost u hloubení šachet v hornině tř. 3</t>
  </si>
  <si>
    <t>419926645</t>
  </si>
  <si>
    <t>161101101</t>
  </si>
  <si>
    <t>Svislé přemístění výkopku z horniny tř. 1 až 4 hl výkopu do 2,5 m</t>
  </si>
  <si>
    <t>-1981085564</t>
  </si>
  <si>
    <t>(37*0,3+18*0,3+2*0,3+4*0,413*0,3+6*0,3)*0,8+(3*0,4+15,5*0,8+13*0,7)*1+10,301</t>
  </si>
  <si>
    <t>162201102</t>
  </si>
  <si>
    <t>Vodorovné přemístění výkopku z horniny tříd 1 až 4 do 50 m</t>
  </si>
  <si>
    <t>103504336</t>
  </si>
  <si>
    <t>31,5*1*0,1+14*3,1415*(0,16)^2/4+17,5*3,1415*(0,2)^2/4+3,1415*(1,25)^2/4*3,3</t>
  </si>
  <si>
    <t>80*0,8*0,1+37*3,1415*(0,063)^2/4+22*3,1415*(0,032)^2/4+2*3,1415*(0,025)^2/4+13*3,1415*(0,05)^2/4</t>
  </si>
  <si>
    <t>Součet</t>
  </si>
  <si>
    <t>171201209</t>
  </si>
  <si>
    <t>Uložení sypaniny na skládku vč. skládkovného</t>
  </si>
  <si>
    <t>-620587979</t>
  </si>
  <si>
    <t>174101101</t>
  </si>
  <si>
    <t>Zásyp zhutněný jam šachet rýh nebo kolem objektů</t>
  </si>
  <si>
    <t>1927907813</t>
  </si>
  <si>
    <t>132,52-10,301-55,742</t>
  </si>
  <si>
    <t>175101101</t>
  </si>
  <si>
    <t>Obsyp potrubí bez prohození sypaniny</t>
  </si>
  <si>
    <t>176516413</t>
  </si>
  <si>
    <t>14*0,66*1+17,5*0,7*1-14*3,1415*(0,16)^2/4-17*3,1415*(0,2)^2/4</t>
  </si>
  <si>
    <t>37*0,563*0,8+22*0,532*0,8+2*0,525*0,8-37*3,1415*(0,063)^2/4-22*3,1415*(0,032)^2/4-2*3,1415*(0,025)^2/4+19*0,55*0,8-13*3,1415*(0,05)^2/4</t>
  </si>
  <si>
    <t>175101109</t>
  </si>
  <si>
    <t>Příplatek za prohození sypaniny u obsypu potrubí</t>
  </si>
  <si>
    <t>-888150221</t>
  </si>
  <si>
    <t>181101102</t>
  </si>
  <si>
    <t>Úprava pláně v zářezech v hornině tř. 1 až 4 se zhutněním</t>
  </si>
  <si>
    <t>-916028251</t>
  </si>
  <si>
    <t>80*0,8</t>
  </si>
  <si>
    <t>Vodorovné konstrukce</t>
  </si>
  <si>
    <t>451573111</t>
  </si>
  <si>
    <t>Lože pod potrubí otevřený výkop ze štěrkopísku</t>
  </si>
  <si>
    <t>-1031674119</t>
  </si>
  <si>
    <t>80*0,8*0,1+31,5*1*0,1</t>
  </si>
  <si>
    <t>452313111</t>
  </si>
  <si>
    <t>Podkladní bloky z betonu prostého tř. B7,5 otevřený výkop</t>
  </si>
  <si>
    <t>1750727652</t>
  </si>
  <si>
    <t>0,2*0,2*0,2*15</t>
  </si>
  <si>
    <t>Komunikace</t>
  </si>
  <si>
    <t>591111111</t>
  </si>
  <si>
    <t>Kladení dlažby z kostek velkých z kamene do lože z kameniva těženého tl 50 mm</t>
  </si>
  <si>
    <t>-1234060048</t>
  </si>
  <si>
    <t>Úpravy povrchů, podlahy a osazování výplní</t>
  </si>
  <si>
    <t>636311112</t>
  </si>
  <si>
    <t>Kladení dlažby z betonových dlaždic 40x40cm na sucho na terče z umělé hmoty o výšce do 70 mm</t>
  </si>
  <si>
    <t>-787855150</t>
  </si>
  <si>
    <t>Trubní vedení</t>
  </si>
  <si>
    <t>817314111</t>
  </si>
  <si>
    <t>Montáž betonových útesů s hrdlem DN 150</t>
  </si>
  <si>
    <t>-84562093</t>
  </si>
  <si>
    <t>817354111</t>
  </si>
  <si>
    <t>Montáž betonových útesů s hrdlem DN 200</t>
  </si>
  <si>
    <t>-1492567949</t>
  </si>
  <si>
    <t>831263195</t>
  </si>
  <si>
    <t>Příplatek za zřízení kanalizační přípojky DN 100 až 300</t>
  </si>
  <si>
    <t>-250034543</t>
  </si>
  <si>
    <t>851241192A</t>
  </si>
  <si>
    <t>Příplatek za práci v kanálech na potrubí vody a kanalizace DN do 250</t>
  </si>
  <si>
    <t>-981162233</t>
  </si>
  <si>
    <t>286131090</t>
  </si>
  <si>
    <t>potrubí vodovodní PE100 PN16 SDR11 6 m, 100 m, 25 x 2,3 mm</t>
  </si>
  <si>
    <t>1945459833</t>
  </si>
  <si>
    <t>871151121</t>
  </si>
  <si>
    <t>Montáž potrubí z trubek z tlakového polyetylénu otevřený výkop svařovaných vnější průměr 25 mm</t>
  </si>
  <si>
    <t>-144939581</t>
  </si>
  <si>
    <t>286542980</t>
  </si>
  <si>
    <t>přechodka s vnějším závitem dGK PPR D 25 x 3/4"</t>
  </si>
  <si>
    <t>-948938895</t>
  </si>
  <si>
    <t>286131100</t>
  </si>
  <si>
    <t>potrubí vodovodní PE100 PN16 SDR11 6 m, 100 m, 32 x 3,0 mm</t>
  </si>
  <si>
    <t>-1164451729</t>
  </si>
  <si>
    <t>871161121</t>
  </si>
  <si>
    <t>Montáž potrubí z trubek z tlakového polyetylénu otevřený výkop svařovaných vnější průměr 32 mm</t>
  </si>
  <si>
    <t>2080553619</t>
  </si>
  <si>
    <t>286542990</t>
  </si>
  <si>
    <t>přechodka s vnějším závitem D 32 x 1"</t>
  </si>
  <si>
    <t>271034880</t>
  </si>
  <si>
    <t>286535450A</t>
  </si>
  <si>
    <t>tvarovka T PE D 32/25 mm</t>
  </si>
  <si>
    <t>-1673785988</t>
  </si>
  <si>
    <t>871181121</t>
  </si>
  <si>
    <t>Montáž potrubí z trubek z tlakového polyetylénu otevřený výkop svařovaných vnější průměr 50 mm</t>
  </si>
  <si>
    <t>302201413</t>
  </si>
  <si>
    <t>286131120</t>
  </si>
  <si>
    <t>potrubí vodovodní PE100 PN16 SDR11 6 m, 100 m, 50 x 4,6 mm</t>
  </si>
  <si>
    <t>235061384</t>
  </si>
  <si>
    <t>286543010</t>
  </si>
  <si>
    <t>přechodka s vnějším závitem dGK PPR D 50 x 6/4"</t>
  </si>
  <si>
    <t>2082847363</t>
  </si>
  <si>
    <t>286139620A</t>
  </si>
  <si>
    <t>trubka ochranná pro vodovodní potrubí 50 mm PEHD 63 x 3,0 mm</t>
  </si>
  <si>
    <t>-369235729</t>
  </si>
  <si>
    <t>871211121</t>
  </si>
  <si>
    <t>Montáž potrubí z trubek z tlakového polyetylénu otevřený výkop svařovaných vnější průměr 63 mm</t>
  </si>
  <si>
    <t>-550806235</t>
  </si>
  <si>
    <t>286131130</t>
  </si>
  <si>
    <t>potrubí vodovodní PE100 PN16 SDR11 6 m, 100 m, 63 x 5,8 mm</t>
  </si>
  <si>
    <t>1144684505</t>
  </si>
  <si>
    <t>286543020</t>
  </si>
  <si>
    <t>přechodka s vnějším závitem dGK PPR D 63 x 2"</t>
  </si>
  <si>
    <t>95501523</t>
  </si>
  <si>
    <t>871315211</t>
  </si>
  <si>
    <t>Kanalizační potrubí z tvrdého PVC-systém KG tuhost třídy SN4 DN150</t>
  </si>
  <si>
    <t>-2139631968</t>
  </si>
  <si>
    <t>871355211</t>
  </si>
  <si>
    <t>Kanalizační potrubí z tvrdého PVC-systém KG tuhost třídy SN4 DN200</t>
  </si>
  <si>
    <t>-1835207101</t>
  </si>
  <si>
    <t>879181111</t>
  </si>
  <si>
    <t>Montáž vodovodní přípojky na potrubí DN 40</t>
  </si>
  <si>
    <t>-503705443</t>
  </si>
  <si>
    <t>879221111</t>
  </si>
  <si>
    <t>Montáž vodovodní přípojky na potrubí DN 63</t>
  </si>
  <si>
    <t>-1351015618</t>
  </si>
  <si>
    <t>891181111</t>
  </si>
  <si>
    <t>Montáž vodovodních šoupátek otevřený výkop DN 40</t>
  </si>
  <si>
    <t>2104490266</t>
  </si>
  <si>
    <t>422206201</t>
  </si>
  <si>
    <t>šoupátko IKO-Plus ze ŠL třmenové m/m 501 DN40x140 mm</t>
  </si>
  <si>
    <t>-1943303636</t>
  </si>
  <si>
    <t>422910531</t>
  </si>
  <si>
    <t>souprava zemní  pro  šoupátko , Z a K Rd 1,5 m</t>
  </si>
  <si>
    <t>1844424218</t>
  </si>
  <si>
    <t>422913521</t>
  </si>
  <si>
    <t>poklop litinový typ 504-šoupátkový</t>
  </si>
  <si>
    <t>-340655427</t>
  </si>
  <si>
    <t>891249111</t>
  </si>
  <si>
    <t>Montáž navrtávacích pasů na potrubí z jakýchkoli trub DN 80</t>
  </si>
  <si>
    <t>-469488792</t>
  </si>
  <si>
    <t>422735400</t>
  </si>
  <si>
    <t>navrtávací pasy  se závitovým výstupem z tvárné litiny, pro vodovodní PE a PVC potrubí 63-6/4”</t>
  </si>
  <si>
    <t>224201817</t>
  </si>
  <si>
    <t>892233111</t>
  </si>
  <si>
    <t>Proplach a desinfekce vodovodního potrubí DN od 40 do 70</t>
  </si>
  <si>
    <t>1163980763</t>
  </si>
  <si>
    <t>892241111</t>
  </si>
  <si>
    <t>Tlaková zkouška vodovodního potrubí do 80</t>
  </si>
  <si>
    <t>1287043923</t>
  </si>
  <si>
    <t>894231117A</t>
  </si>
  <si>
    <t>Šachty kanalizační z betonových skruží na stokách vejčitých pr. 1 m, hl. 1,5 m, dno beton tř. C 25/30, poklop 60 cm</t>
  </si>
  <si>
    <t>1473259996</t>
  </si>
  <si>
    <t>894231120</t>
  </si>
  <si>
    <t>Šachty kanalizační z bet se zvýš nároky C 25/30 na stokách vejčitých nad 1100/1650 dno beton C 25/30</t>
  </si>
  <si>
    <t>-871976142</t>
  </si>
  <si>
    <t>895983419A</t>
  </si>
  <si>
    <t>Zřízení vpusti kanalizační dvorní DN 150</t>
  </si>
  <si>
    <t>1315920549</t>
  </si>
  <si>
    <t>562311660</t>
  </si>
  <si>
    <t>vpusť dvorní se záp.klapkou a lapač.písku HL606/2 DN 160</t>
  </si>
  <si>
    <t>-949515360</t>
  </si>
  <si>
    <t>Ostatní konstrukce a práce-bourání</t>
  </si>
  <si>
    <t>181</t>
  </si>
  <si>
    <t>Hodinové zúčtovací sazby profesí PSV provádění stavebních instalací instalatér odbornýStavební přípomoci - drážky ve stěnách (voda cca 90 m, kanalizace cca 40 m), drážky v podlahách (voda cca 60 m, kanalizace cca 10 m), vyspravení, začištění</t>
  </si>
  <si>
    <t>CS ÚRS 2016 01</t>
  </si>
  <si>
    <t>64</t>
  </si>
  <si>
    <t>1433125144</t>
  </si>
  <si>
    <t>183</t>
  </si>
  <si>
    <t>HZS2492</t>
  </si>
  <si>
    <t>Hodinové zúčtovací sazby profesí PSV zednické výpomoci a pomocné práce PSV pomocný dělník PSVStavební přípomoci - prostupy stěnami a stropy pro vodu a kanalizaci (cca 10x), vyspravení, začištění</t>
  </si>
  <si>
    <t>1822141646</t>
  </si>
  <si>
    <t>182</t>
  </si>
  <si>
    <t>HZS2211</t>
  </si>
  <si>
    <t>Hodinové zúčtovací sazby profesí PSV provádění stavebních instalací instalatérStavební přípomoci - demontáž stávajících šachet s vtokovou mříží na stávajícím kanalizačním kanále (2x), vyspravení, dobetonávky</t>
  </si>
  <si>
    <t>-1475657606</t>
  </si>
  <si>
    <t>99</t>
  </si>
  <si>
    <t>Přesun hmot</t>
  </si>
  <si>
    <t>998276101</t>
  </si>
  <si>
    <t>Přesun hmot pro trubní vedení z trub z plastických hmot otevřený výkop</t>
  </si>
  <si>
    <t>2121881513</t>
  </si>
  <si>
    <t>-1729254075</t>
  </si>
  <si>
    <t>283771020</t>
  </si>
  <si>
    <t>izolace potrubí 22 x 6 mm</t>
  </si>
  <si>
    <t>-894617053</t>
  </si>
  <si>
    <t>283771090</t>
  </si>
  <si>
    <t>izolace potrubí 28 x 6 mm</t>
  </si>
  <si>
    <t>-2125968105</t>
  </si>
  <si>
    <t>283770490</t>
  </si>
  <si>
    <t>izolace potrubí izolačními trubicemi 28 x 20 mm s Al - fólií</t>
  </si>
  <si>
    <t>1598954715</t>
  </si>
  <si>
    <t>283771130</t>
  </si>
  <si>
    <t>izolace potrubí 35 x 6 mm</t>
  </si>
  <si>
    <t>1685950207</t>
  </si>
  <si>
    <t>283770560</t>
  </si>
  <si>
    <t>izolace potrubí izolačními trubicemi 35 x 20 mm s Al - fólií</t>
  </si>
  <si>
    <t>1943913131</t>
  </si>
  <si>
    <t>283771190</t>
  </si>
  <si>
    <t>izolace potrubí 45 x 10 mm</t>
  </si>
  <si>
    <t>-827834183</t>
  </si>
  <si>
    <t>283771230</t>
  </si>
  <si>
    <t>izolace potrubí 54 x 10 mm</t>
  </si>
  <si>
    <t>1573127432</t>
  </si>
  <si>
    <t>63</t>
  </si>
  <si>
    <t>283770650</t>
  </si>
  <si>
    <t>izolace potrubí izolačními trubicemi 54 x 20 mm s Al - fólií</t>
  </si>
  <si>
    <t>99501802</t>
  </si>
  <si>
    <t>283771270</t>
  </si>
  <si>
    <t>izolace potrubí izolačními trubicemi 65 x 10 mm</t>
  </si>
  <si>
    <t>-849105359</t>
  </si>
  <si>
    <t>65</t>
  </si>
  <si>
    <t>558376963</t>
  </si>
  <si>
    <t>66</t>
  </si>
  <si>
    <t>46836766</t>
  </si>
  <si>
    <t>721</t>
  </si>
  <si>
    <t>Zdravotechnika - vnitřní kanalizace</t>
  </si>
  <si>
    <t>67</t>
  </si>
  <si>
    <t>721100911</t>
  </si>
  <si>
    <t>Zazátkování hrdla potrubí kanalizačního</t>
  </si>
  <si>
    <t>1707616918</t>
  </si>
  <si>
    <t>68</t>
  </si>
  <si>
    <t>721140802</t>
  </si>
  <si>
    <t>Demontáž potrubí litinové do DN 100</t>
  </si>
  <si>
    <t>-1350208680</t>
  </si>
  <si>
    <t>69</t>
  </si>
  <si>
    <t>721171803</t>
  </si>
  <si>
    <t>Demontáž potrubí z PVC do D 75</t>
  </si>
  <si>
    <t>318270331</t>
  </si>
  <si>
    <t>70</t>
  </si>
  <si>
    <t>721171905</t>
  </si>
  <si>
    <t>Potrubí z PP vsazení odbočky do hrdla DN 110</t>
  </si>
  <si>
    <t>-1676456064</t>
  </si>
  <si>
    <t>71</t>
  </si>
  <si>
    <t>721171913</t>
  </si>
  <si>
    <t>Potrubí z PP propojení potrubí DN 50</t>
  </si>
  <si>
    <t>-96068667</t>
  </si>
  <si>
    <t>72</t>
  </si>
  <si>
    <t>721171914</t>
  </si>
  <si>
    <t>Potrubí z PP propojení potrubí DN 75</t>
  </si>
  <si>
    <t>2036964061</t>
  </si>
  <si>
    <t>73</t>
  </si>
  <si>
    <t>721171915</t>
  </si>
  <si>
    <t>Potrubí z PP propojení potrubí DN 110</t>
  </si>
  <si>
    <t>-23175161</t>
  </si>
  <si>
    <t>74</t>
  </si>
  <si>
    <t>721171917</t>
  </si>
  <si>
    <t>Potrubí z PP propojení potrubí DN 160</t>
  </si>
  <si>
    <t>-2146603918</t>
  </si>
  <si>
    <t>75</t>
  </si>
  <si>
    <t>721171918</t>
  </si>
  <si>
    <t>Potrubí z PVC propojení potrubí DN 200</t>
  </si>
  <si>
    <t>223347132</t>
  </si>
  <si>
    <t>76</t>
  </si>
  <si>
    <t>721173402</t>
  </si>
  <si>
    <t>Potrubí kanalizační z PVC hrdlové ležaté vnitřní DN 125 systém KG</t>
  </si>
  <si>
    <t>-554312857</t>
  </si>
  <si>
    <t>77</t>
  </si>
  <si>
    <t>721173403</t>
  </si>
  <si>
    <t>Potrubí kanalizační z PVC hrdlové ležaté vnitřní DN 150 systém KG</t>
  </si>
  <si>
    <t>-346934571</t>
  </si>
  <si>
    <t>78</t>
  </si>
  <si>
    <t>721174024</t>
  </si>
  <si>
    <t>Potrubí kanalizační z PP odpadní DN 70</t>
  </si>
  <si>
    <t>-720529903</t>
  </si>
  <si>
    <t>79</t>
  </si>
  <si>
    <t>721174025</t>
  </si>
  <si>
    <t>Potrubí kanalizační z PP hrdlové odpadní DN 100</t>
  </si>
  <si>
    <t>-274360825</t>
  </si>
  <si>
    <t>80</t>
  </si>
  <si>
    <t>721174042</t>
  </si>
  <si>
    <t>Potrubí kanalizační z PP připojovací DN 40</t>
  </si>
  <si>
    <t>-537326390</t>
  </si>
  <si>
    <t>81</t>
  </si>
  <si>
    <t>721174043</t>
  </si>
  <si>
    <t>Potrubí kanalizační z PP připojovací DN 50</t>
  </si>
  <si>
    <t>-1951385873</t>
  </si>
  <si>
    <t>82</t>
  </si>
  <si>
    <t>721179192A</t>
  </si>
  <si>
    <t>Příplatek ke kanalizačním svodům z plastů za práci v kanálech</t>
  </si>
  <si>
    <t>723823521</t>
  </si>
  <si>
    <t>83</t>
  </si>
  <si>
    <t>721194104</t>
  </si>
  <si>
    <t>Vyvedení a upevnění odpadních výpustek D 40x1,8 mm</t>
  </si>
  <si>
    <t>-425371822</t>
  </si>
  <si>
    <t>84</t>
  </si>
  <si>
    <t>721194105</t>
  </si>
  <si>
    <t>Vyvedení a upevnění odpadních výpustek D 50x1,8 mm</t>
  </si>
  <si>
    <t>-1862912134</t>
  </si>
  <si>
    <t>85</t>
  </si>
  <si>
    <t>721194109</t>
  </si>
  <si>
    <t>Vyvedení a upevnění odpadních výpustek D 110x2,3 mm</t>
  </si>
  <si>
    <t>-1502352761</t>
  </si>
  <si>
    <t>86</t>
  </si>
  <si>
    <t>721273153</t>
  </si>
  <si>
    <t>Hlavice ventilační polypropylen PP DN 110</t>
  </si>
  <si>
    <t>-1618425090</t>
  </si>
  <si>
    <t>87</t>
  </si>
  <si>
    <t>721274103</t>
  </si>
  <si>
    <t xml:space="preserve">Ventily přivzdušňovací odpadních potrubí venkovní DN 110 </t>
  </si>
  <si>
    <t>-1177838460</t>
  </si>
  <si>
    <t>88</t>
  </si>
  <si>
    <t>721274121A</t>
  </si>
  <si>
    <t>Přivzdušňovací ventil odpadních potrubí DN 50 do niky s dvířky</t>
  </si>
  <si>
    <t>1587422237</t>
  </si>
  <si>
    <t>89</t>
  </si>
  <si>
    <t>721290111</t>
  </si>
  <si>
    <t>Zkouška těsnosti potrubí kanalizace vodou do DN 125</t>
  </si>
  <si>
    <t>-764402510</t>
  </si>
  <si>
    <t>90</t>
  </si>
  <si>
    <t>721290112</t>
  </si>
  <si>
    <t>Zkouška těsnosti potrubí kanalizační vodou do DN 200</t>
  </si>
  <si>
    <t>810604950</t>
  </si>
  <si>
    <t>91</t>
  </si>
  <si>
    <t>721290823</t>
  </si>
  <si>
    <t>Přemístění vnitrostaveništní demontovaných hmot vnitřní kanalizace v objektech výšky do 24 m</t>
  </si>
  <si>
    <t>-1170808128</t>
  </si>
  <si>
    <t>92</t>
  </si>
  <si>
    <t>721300922</t>
  </si>
  <si>
    <t>Pročištění svodů ležatých do DN 300</t>
  </si>
  <si>
    <t>137341733</t>
  </si>
  <si>
    <t>93</t>
  </si>
  <si>
    <t>998721203</t>
  </si>
  <si>
    <t>Přesun hmot procentní pro vnitřní kanalizace v objektech v do 24 m</t>
  </si>
  <si>
    <t>-1987214954</t>
  </si>
  <si>
    <t>722</t>
  </si>
  <si>
    <t>Zdravotechnika - vnitřní vodovod</t>
  </si>
  <si>
    <t>94</t>
  </si>
  <si>
    <t>722110811</t>
  </si>
  <si>
    <t>Demontáž potrubí litinové přírubové do DN 80</t>
  </si>
  <si>
    <t>-1706899669</t>
  </si>
  <si>
    <t>95</t>
  </si>
  <si>
    <t>722130233</t>
  </si>
  <si>
    <t>Potrubí vodovodní ocelové závitové pozinkované svařované běžné DN 25</t>
  </si>
  <si>
    <t>1354534870</t>
  </si>
  <si>
    <t>96</t>
  </si>
  <si>
    <t>722130801</t>
  </si>
  <si>
    <t>Demontáž potrubí ocelové pozinkované závitové do DN 25</t>
  </si>
  <si>
    <t>-660528497</t>
  </si>
  <si>
    <t>97</t>
  </si>
  <si>
    <t>722130803</t>
  </si>
  <si>
    <t>Demontáž potrubí ocelové pozinkované závitové do DN 50</t>
  </si>
  <si>
    <t>1553296109</t>
  </si>
  <si>
    <t>98</t>
  </si>
  <si>
    <t>722130913</t>
  </si>
  <si>
    <t>Potrubí pozinkované závitové přeřezání ocelové trubky do DN 25</t>
  </si>
  <si>
    <t>652595439</t>
  </si>
  <si>
    <t>722130916</t>
  </si>
  <si>
    <t>Potrubí pozinkované závitové přeřezání ocelové trubky do DN 50</t>
  </si>
  <si>
    <t>-1504599396</t>
  </si>
  <si>
    <t>100</t>
  </si>
  <si>
    <t>722131913</t>
  </si>
  <si>
    <t>Potrubí pozinkované závitové vsazení odbočky do potrubí DN 25</t>
  </si>
  <si>
    <t>1865945731</t>
  </si>
  <si>
    <t>101</t>
  </si>
  <si>
    <t>722131916</t>
  </si>
  <si>
    <t>Potrubí pozinkované závitové vsazení odbočky do potrubí DN 50</t>
  </si>
  <si>
    <t>-311994270</t>
  </si>
  <si>
    <t>102</t>
  </si>
  <si>
    <t>722131933</t>
  </si>
  <si>
    <t>Potrubí pozinkované závitové propojení potrubí DN 25</t>
  </si>
  <si>
    <t>442147010</t>
  </si>
  <si>
    <t>103</t>
  </si>
  <si>
    <t>72216022A</t>
  </si>
  <si>
    <t>Potrubí měděné d 12/1,0 - připojení stoj. baterií</t>
  </si>
  <si>
    <t>2063739797</t>
  </si>
  <si>
    <t>104</t>
  </si>
  <si>
    <t>722170804</t>
  </si>
  <si>
    <t>Demontáž rozvodů vody z plastů do D 50</t>
  </si>
  <si>
    <t>-1795378087</t>
  </si>
  <si>
    <t>105</t>
  </si>
  <si>
    <t>722171914</t>
  </si>
  <si>
    <t>Potrubí plastové odříznutí trubky D do 32 mm</t>
  </si>
  <si>
    <t>-1918975854</t>
  </si>
  <si>
    <t>106</t>
  </si>
  <si>
    <t>722171934</t>
  </si>
  <si>
    <t>Potrubí plastové výměna trub nebo tvarovek D do 32 mm</t>
  </si>
  <si>
    <t>-1754294225</t>
  </si>
  <si>
    <t>107</t>
  </si>
  <si>
    <t>722174002</t>
  </si>
  <si>
    <t>Potrubí vodovodní plastové PPR svar polyfuze PN 16 D 20 x 2,8 mm</t>
  </si>
  <si>
    <t>-906370127</t>
  </si>
  <si>
    <t>108</t>
  </si>
  <si>
    <t>722174003</t>
  </si>
  <si>
    <t>Potrubí vodovodní plastové PPR svar polyfuze PN 16 D 25 x 3,5 mm</t>
  </si>
  <si>
    <t>-480372147</t>
  </si>
  <si>
    <t>109</t>
  </si>
  <si>
    <t>722174004</t>
  </si>
  <si>
    <t>Potrubí vodovodní plastové PPR svar polyfuze PN 16 D 32 x 4,4 mm</t>
  </si>
  <si>
    <t>329778083</t>
  </si>
  <si>
    <t>110</t>
  </si>
  <si>
    <t>722174005</t>
  </si>
  <si>
    <t>Potrubí vodovodní plastové PPR svar polyfuze PN 16 D 40 x 5,5 mm</t>
  </si>
  <si>
    <t>236724088</t>
  </si>
  <si>
    <t>111</t>
  </si>
  <si>
    <t>722174006</t>
  </si>
  <si>
    <t>Potrubí vodovodní plastové PPR svar polyfuze PN 16 D 50 x 6,9 mm</t>
  </si>
  <si>
    <t>1078632682</t>
  </si>
  <si>
    <t>112</t>
  </si>
  <si>
    <t>722174007</t>
  </si>
  <si>
    <t>Potrubí vodovodní plastové PPR svar polyfuze PN 16 D 63 x 8,6 mm</t>
  </si>
  <si>
    <t>-1790032348</t>
  </si>
  <si>
    <t>113</t>
  </si>
  <si>
    <t>722179192A</t>
  </si>
  <si>
    <t>Příplatek k rozvodu vody z plastů za práci v kanálech</t>
  </si>
  <si>
    <t>-631393058</t>
  </si>
  <si>
    <t>114</t>
  </si>
  <si>
    <t>722190401</t>
  </si>
  <si>
    <t>Vyvedení a upevnění výpustku do DN 25</t>
  </si>
  <si>
    <t>-1280730017</t>
  </si>
  <si>
    <t>115</t>
  </si>
  <si>
    <t>722190901</t>
  </si>
  <si>
    <t>Uzavření nebo otevření vodovodního potrubí při opravách</t>
  </si>
  <si>
    <t>-870847811</t>
  </si>
  <si>
    <t>116</t>
  </si>
  <si>
    <t>722211813A</t>
  </si>
  <si>
    <t>Demontáž armatury se zemní soupravou a poklopem do DN 80</t>
  </si>
  <si>
    <t>1247787265</t>
  </si>
  <si>
    <t>117</t>
  </si>
  <si>
    <t>722220855</t>
  </si>
  <si>
    <t>Demontáž armatur závitových s jedním závitem G do 2 1/2</t>
  </si>
  <si>
    <t>-1599606621</t>
  </si>
  <si>
    <t>118</t>
  </si>
  <si>
    <t>722220862</t>
  </si>
  <si>
    <t>Demontáž armatur závitových se dvěma závity G do 5/4</t>
  </si>
  <si>
    <t>-1850447739</t>
  </si>
  <si>
    <t>119</t>
  </si>
  <si>
    <t>722220864</t>
  </si>
  <si>
    <t>Demontáž armatur závitových se dvěma závity G 2</t>
  </si>
  <si>
    <t>167755504</t>
  </si>
  <si>
    <t>120</t>
  </si>
  <si>
    <t>722224152</t>
  </si>
  <si>
    <t>Kulový kohout zahradní s vnějším závitem a páčkou PN 15, T 120 °C G 1/2 - 3/4"</t>
  </si>
  <si>
    <t>1558519557</t>
  </si>
  <si>
    <t>121</t>
  </si>
  <si>
    <t>722231074</t>
  </si>
  <si>
    <t>Ventil závitový zpětný R 60 G 1</t>
  </si>
  <si>
    <t>-857087600</t>
  </si>
  <si>
    <t>122</t>
  </si>
  <si>
    <t>722231077</t>
  </si>
  <si>
    <t>Ventil zpětný G 2 PN 10 do 110°C se dvěma závity</t>
  </si>
  <si>
    <t>1724373095</t>
  </si>
  <si>
    <t>123</t>
  </si>
  <si>
    <t>722232044</t>
  </si>
  <si>
    <t>Kohout kulový přímý G 3/4</t>
  </si>
  <si>
    <t>-653335042</t>
  </si>
  <si>
    <t>124</t>
  </si>
  <si>
    <t>722232061</t>
  </si>
  <si>
    <t>Kohout kulový přímý G 1/2 PN 42 do 185°C vnitřní závit s vypouštěním</t>
  </si>
  <si>
    <t>-1182127568</t>
  </si>
  <si>
    <t>125</t>
  </si>
  <si>
    <t>722232062</t>
  </si>
  <si>
    <t>Kohout kulový přímý G 3/4 PN 42 do 185°C vnitřní závit s vypouštěním</t>
  </si>
  <si>
    <t>1941118127</t>
  </si>
  <si>
    <t>126</t>
  </si>
  <si>
    <t>722232063</t>
  </si>
  <si>
    <t>Kohout kulový přímý G 1 PN 42 do 185°C vnitřní závit s vypouštěním</t>
  </si>
  <si>
    <t>-931519808</t>
  </si>
  <si>
    <t>127</t>
  </si>
  <si>
    <t>722232065</t>
  </si>
  <si>
    <t>Kohout kulový přímý G 1 1/2 PN 42 do 185°C vnitřní závit s vypouštěním</t>
  </si>
  <si>
    <t>-196454967</t>
  </si>
  <si>
    <t>128</t>
  </si>
  <si>
    <t>722232103</t>
  </si>
  <si>
    <t>Kohout kulový přímý G 1/2PN 42 do 185°C s vnějším a vnitřním závitem</t>
  </si>
  <si>
    <t>1327501956</t>
  </si>
  <si>
    <t>129</t>
  </si>
  <si>
    <t>722239102</t>
  </si>
  <si>
    <t>Montáž armatur vodovodních se dvěma závity G 3/4</t>
  </si>
  <si>
    <t>2055535941</t>
  </si>
  <si>
    <t>130</t>
  </si>
  <si>
    <t>722250133</t>
  </si>
  <si>
    <t>Hydrantový systém s tvarově stálou hadicí D 25 x 30 m celoplechový</t>
  </si>
  <si>
    <t>757301676</t>
  </si>
  <si>
    <t>131</t>
  </si>
  <si>
    <t>722290226</t>
  </si>
  <si>
    <t>Zkouška tlaková vodovodního potrubí závitového DN 50</t>
  </si>
  <si>
    <t>-203143412</t>
  </si>
  <si>
    <t>132</t>
  </si>
  <si>
    <t>722290234</t>
  </si>
  <si>
    <t>Proplach a dezinfekce vodovodního potrubí do DN 80</t>
  </si>
  <si>
    <t>-725531547</t>
  </si>
  <si>
    <t>133</t>
  </si>
  <si>
    <t>722290823</t>
  </si>
  <si>
    <t>Přemístění vnitrostaveništní demontovaných hmot pro vnitřní vodovod v objektech výšky do 24 m</t>
  </si>
  <si>
    <t>1895606511</t>
  </si>
  <si>
    <t>134</t>
  </si>
  <si>
    <t>998722203</t>
  </si>
  <si>
    <t>Přesun hmot procentní pro vnitřní vodovod v objektech v do 24 m</t>
  </si>
  <si>
    <t>1304266193</t>
  </si>
  <si>
    <t>724</t>
  </si>
  <si>
    <t>Zdravotechnika - strojní vybavení</t>
  </si>
  <si>
    <t>135</t>
  </si>
  <si>
    <t>724211207A</t>
  </si>
  <si>
    <t>Zařízení pro fontánu - filtrační monoblok, dávkovací čerpadlo, membránový ventil, algicid, vystrojení, spuštění - mtž, dod., doprava</t>
  </si>
  <si>
    <t>Kalkulace a cenová nabídka</t>
  </si>
  <si>
    <t>-1571971840</t>
  </si>
  <si>
    <t>136</t>
  </si>
  <si>
    <t>998724201</t>
  </si>
  <si>
    <t>Přesun hmot procentní pro strojní vybavení v objektech v do 6 m</t>
  </si>
  <si>
    <t>1406911422</t>
  </si>
  <si>
    <t>725</t>
  </si>
  <si>
    <t>Zdravotechnika - zařizovací předměty</t>
  </si>
  <si>
    <t>137</t>
  </si>
  <si>
    <t>725110811</t>
  </si>
  <si>
    <t>Demontáž klozetů splachovací s nádrží</t>
  </si>
  <si>
    <t>1423669250</t>
  </si>
  <si>
    <t>138</t>
  </si>
  <si>
    <t>725112182</t>
  </si>
  <si>
    <t>Kombi klozet s úspornou armaturou odpad svislý</t>
  </si>
  <si>
    <t>1481602616</t>
  </si>
  <si>
    <t>139</t>
  </si>
  <si>
    <t>551673940</t>
  </si>
  <si>
    <t>sedátko záchodové antibakteriální duroplast bílé pro závěsné WC</t>
  </si>
  <si>
    <t>-506436192</t>
  </si>
  <si>
    <t>140</t>
  </si>
  <si>
    <t>725119122</t>
  </si>
  <si>
    <t>Montáž klozetových mís kombi</t>
  </si>
  <si>
    <t>-1604885719</t>
  </si>
  <si>
    <t>141</t>
  </si>
  <si>
    <t>642388190</t>
  </si>
  <si>
    <t>mísa klosetová keramická kombi pro TP s hlubokým splachováním bílá</t>
  </si>
  <si>
    <t>-515933985</t>
  </si>
  <si>
    <t>142</t>
  </si>
  <si>
    <t>551673890</t>
  </si>
  <si>
    <t>sedátko klozetové bílé</t>
  </si>
  <si>
    <t>2111704642</t>
  </si>
  <si>
    <t>143</t>
  </si>
  <si>
    <t>725210821</t>
  </si>
  <si>
    <t>Demontáž umyvadel bez výtokových armatur</t>
  </si>
  <si>
    <t>948625791</t>
  </si>
  <si>
    <t>144</t>
  </si>
  <si>
    <t>725210826</t>
  </si>
  <si>
    <t>Demontáž umývátek bez výtokových armatu</t>
  </si>
  <si>
    <t>-1427483301</t>
  </si>
  <si>
    <t>145</t>
  </si>
  <si>
    <t>725211602</t>
  </si>
  <si>
    <t>Umyvadlo keramické připevněné na stěnu šrouby bílé bez krytu na sifon 550 mm</t>
  </si>
  <si>
    <t>373321506</t>
  </si>
  <si>
    <t>146</t>
  </si>
  <si>
    <t>642913910</t>
  </si>
  <si>
    <t>kryt keramický k umyvadlům bílý</t>
  </si>
  <si>
    <t>-185172445</t>
  </si>
  <si>
    <t>147</t>
  </si>
  <si>
    <t>725211701</t>
  </si>
  <si>
    <t>Umývátko keramické stěnové 400 mm</t>
  </si>
  <si>
    <t>-1440841754</t>
  </si>
  <si>
    <t>148</t>
  </si>
  <si>
    <t>725219102</t>
  </si>
  <si>
    <t>Montáž umyvadla připevněného na šrouby do zdiva</t>
  </si>
  <si>
    <t>-1387954664</t>
  </si>
  <si>
    <t>149</t>
  </si>
  <si>
    <t>642110500</t>
  </si>
  <si>
    <t>umyvadlo keramické závěsné bez otvoru invalidní 64 cm bílé</t>
  </si>
  <si>
    <t>1865238655</t>
  </si>
  <si>
    <t>150</t>
  </si>
  <si>
    <t>725291511</t>
  </si>
  <si>
    <t>Doplňky zařízení koupelen a záchodů - dávkovač tekutého mýdla nerez na 1,2 l</t>
  </si>
  <si>
    <t>1962394880</t>
  </si>
  <si>
    <t>151</t>
  </si>
  <si>
    <t>725291621</t>
  </si>
  <si>
    <t>Doplňky zařízení koupelen a záchodů - zásobník toaletních papírů nerez</t>
  </si>
  <si>
    <t>1019685399</t>
  </si>
  <si>
    <t>152</t>
  </si>
  <si>
    <t>725291631</t>
  </si>
  <si>
    <t>Doplňky zařízení koupelen a záchodů - zásobník papírových ručníků nerez</t>
  </si>
  <si>
    <t>862836724</t>
  </si>
  <si>
    <t>153</t>
  </si>
  <si>
    <t>725291631A</t>
  </si>
  <si>
    <t>Odpadkový koš nášlapný 20 l nerez</t>
  </si>
  <si>
    <t>2122104224</t>
  </si>
  <si>
    <t>154</t>
  </si>
  <si>
    <t>725291631B</t>
  </si>
  <si>
    <t>Zrcadlo 60 x 60 cm</t>
  </si>
  <si>
    <t>278356431</t>
  </si>
  <si>
    <t>155</t>
  </si>
  <si>
    <t>725291712A</t>
  </si>
  <si>
    <t>Doplňky zařízení koupelen a záchodů smaltované madlo pevné dl cca 834 mm</t>
  </si>
  <si>
    <t>-1100632460</t>
  </si>
  <si>
    <t>156</t>
  </si>
  <si>
    <t>725291722</t>
  </si>
  <si>
    <t>Doplňky zařízení koupelen a záchodů smaltované madlo krakorcové sklopné dl 834 mm</t>
  </si>
  <si>
    <t>2075065536</t>
  </si>
  <si>
    <t>157</t>
  </si>
  <si>
    <t>725311121A</t>
  </si>
  <si>
    <t>Dřez jednoduchý nerezový pro montáž na stěnu</t>
  </si>
  <si>
    <t>105925368</t>
  </si>
  <si>
    <t>158</t>
  </si>
  <si>
    <t>725319111</t>
  </si>
  <si>
    <t>Dřezy bez výtokových armatur montáž dřezů ostatních typů</t>
  </si>
  <si>
    <t>-692238834</t>
  </si>
  <si>
    <t>159</t>
  </si>
  <si>
    <t>725331111</t>
  </si>
  <si>
    <t>Výlevka bez výtokových armatur keramická se sklopnou plastovou mřížkou 425 mm</t>
  </si>
  <si>
    <t>-2120019908</t>
  </si>
  <si>
    <t>160</t>
  </si>
  <si>
    <t>725530811</t>
  </si>
  <si>
    <t>Demontáž ohřívač elektrický přepadový do 12 litrů</t>
  </si>
  <si>
    <t>1806329573</t>
  </si>
  <si>
    <t>161</t>
  </si>
  <si>
    <t>725531102A</t>
  </si>
  <si>
    <t>Elektrický ohřívač zásobníkový přepadový beztlakový 10 l / 2 kW s výtokovou baterií</t>
  </si>
  <si>
    <t>-2113687309</t>
  </si>
  <si>
    <t>162</t>
  </si>
  <si>
    <t>725532120</t>
  </si>
  <si>
    <t>Elektrický ohřívač zásobníkový akumulační závěsný svislý 125 l / 2 kW</t>
  </si>
  <si>
    <t>394317252</t>
  </si>
  <si>
    <t>163</t>
  </si>
  <si>
    <t>725590813</t>
  </si>
  <si>
    <t>Přemístění vnitrostaveništní demontovaných pro zařizovací předměty v objektech výšky do 24 m</t>
  </si>
  <si>
    <t>-1988030830</t>
  </si>
  <si>
    <t>164</t>
  </si>
  <si>
    <t>725810811</t>
  </si>
  <si>
    <t>Demontáž ventilů výtokových nástěnných</t>
  </si>
  <si>
    <t>-1805123431</t>
  </si>
  <si>
    <t>165</t>
  </si>
  <si>
    <t>725819402</t>
  </si>
  <si>
    <t>Montáž ventilu rohového G 1/2 bez připojovací trubičky</t>
  </si>
  <si>
    <t>-1647441774</t>
  </si>
  <si>
    <t>166</t>
  </si>
  <si>
    <t>551410601</t>
  </si>
  <si>
    <t>Kulový kohout ´ R782 1/2"</t>
  </si>
  <si>
    <t>-140160636</t>
  </si>
  <si>
    <t>167</t>
  </si>
  <si>
    <t>725820801</t>
  </si>
  <si>
    <t>Demontáž baterie nástěnné do G 3/4</t>
  </si>
  <si>
    <t>-1636195962</t>
  </si>
  <si>
    <t>168</t>
  </si>
  <si>
    <t>725821312</t>
  </si>
  <si>
    <t>Baterie dřezové nástěnné pákové s otáčivým kulatým ústím a délkou ramínka 300 mm</t>
  </si>
  <si>
    <t>1054540206</t>
  </si>
  <si>
    <t>169</t>
  </si>
  <si>
    <t>725860811</t>
  </si>
  <si>
    <t>Demontáž uzávěrů zápachu jednoduchých</t>
  </si>
  <si>
    <t>-581850848</t>
  </si>
  <si>
    <t>170</t>
  </si>
  <si>
    <t>725861102</t>
  </si>
  <si>
    <t>Zápachová uzávěrka pro umyvadla DN 40</t>
  </si>
  <si>
    <t>-644446113</t>
  </si>
  <si>
    <t>171</t>
  </si>
  <si>
    <t>725862103</t>
  </si>
  <si>
    <t>Zápachová uzávěrka pro dřezy DN 50</t>
  </si>
  <si>
    <t>1108133171</t>
  </si>
  <si>
    <t>172</t>
  </si>
  <si>
    <t>725869101</t>
  </si>
  <si>
    <t>Montáž zápachových uzávěrek umyvadlových do DN 40</t>
  </si>
  <si>
    <t>1605161699</t>
  </si>
  <si>
    <t>173</t>
  </si>
  <si>
    <t>551613150</t>
  </si>
  <si>
    <t>uzávěrka zápachová umyvadl.podomítková HL134.0DN40</t>
  </si>
  <si>
    <t>1752190736</t>
  </si>
  <si>
    <t>174</t>
  </si>
  <si>
    <t>725869218</t>
  </si>
  <si>
    <t>Montáž zápachových uzávěrek U-sifonů</t>
  </si>
  <si>
    <t>1621852578</t>
  </si>
  <si>
    <t>175</t>
  </si>
  <si>
    <t>551618301</t>
  </si>
  <si>
    <t>záchytná ZU DN 40 HL136N pro odvod kondenzátu a přepadu od pojistných ventilů</t>
  </si>
  <si>
    <t>230599069</t>
  </si>
  <si>
    <t>176</t>
  </si>
  <si>
    <t>725980121</t>
  </si>
  <si>
    <t>Dvířka 15/15</t>
  </si>
  <si>
    <t>1596603809</t>
  </si>
  <si>
    <t>177</t>
  </si>
  <si>
    <t>725980123</t>
  </si>
  <si>
    <t>Dvířka 30/30</t>
  </si>
  <si>
    <t>533871047</t>
  </si>
  <si>
    <t>178</t>
  </si>
  <si>
    <t>998725203</t>
  </si>
  <si>
    <t>Přesun hmot procentní pro zařizovací předměty v objektech v do 24 m</t>
  </si>
  <si>
    <t>1983089478</t>
  </si>
  <si>
    <t>179</t>
  </si>
  <si>
    <t>732420811</t>
  </si>
  <si>
    <t>Demontáž čerpadla oběhového spirálního DN 25</t>
  </si>
  <si>
    <t>1885742539</t>
  </si>
  <si>
    <t>180</t>
  </si>
  <si>
    <t>732890801</t>
  </si>
  <si>
    <t>Přesun demontovaných strojoven vodorovně 100 m v objektech výšky do 6 m</t>
  </si>
  <si>
    <t>490146887</t>
  </si>
  <si>
    <t>172121TZ - Technická zařízení</t>
  </si>
  <si>
    <t>M - Práce a dodávky M</t>
  </si>
  <si>
    <t xml:space="preserve">    33-M - Montáže dopr.zaříz.,sklad. zař. a váh</t>
  </si>
  <si>
    <t>Práce a dodávky M</t>
  </si>
  <si>
    <t>33-M</t>
  </si>
  <si>
    <t>Montáže dopr.zaříz.,sklad. zař. a váh</t>
  </si>
  <si>
    <t>330030901</t>
  </si>
  <si>
    <t>Montáž+ dodávka výtah osobní nosnost 1000 kg, 13 osob,rychlost 1 m/s, 3 stanice,výška 10 m, 6 kW, výstupy do dvou navzájem kolmých stran, kabina 1500x15000 pro TP, požárně odolné dveře</t>
  </si>
  <si>
    <t>nabídka dodavatele</t>
  </si>
  <si>
    <t>1591587392</t>
  </si>
  <si>
    <t>330030902</t>
  </si>
  <si>
    <t>Montáž+dodávka výtah nákladní 300 kg, 0 osob,2 stanice+ 2 nákladiště,plošina 1300x2100,výška 5400,elektrohydraulický, 1.5 kW</t>
  </si>
  <si>
    <t>1113210941</t>
  </si>
  <si>
    <t>331100090</t>
  </si>
  <si>
    <t>Dodávka schodolez pásový,nosnost 130 kg, otáčení o 360 deg, dojezd 60 poschodí pro rovná i točitá schodiště,včetně mechanického vozíku</t>
  </si>
  <si>
    <t>265934569</t>
  </si>
  <si>
    <t>172121ST - Stavební část</t>
  </si>
  <si>
    <t>1220</t>
  </si>
  <si>
    <t xml:space="preserve">    2 - Zakládání</t>
  </si>
  <si>
    <t xml:space="preserve">    3 - Svislé a kompletní konstrukce</t>
  </si>
  <si>
    <t xml:space="preserve">      31 - Zdi podpěrné a volné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</si>
  <si>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</si>
  <si>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</si>
  <si>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</si>
  <si>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714 - Akustická a protiotřesová opatření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</si>
  <si>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</si>
  <si>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</si>
  <si>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</si>
  <si>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</si>
  <si>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</si>
  <si>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</si>
  <si>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</si>
  <si>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 (parkety, vlysy, lamely aj.)</t>
  </si>
  <si>
    <t xml:space="preserve">    777 - Podlahy lité</t>
  </si>
  <si>
    <t xml:space="preserve">    781 - Dokončovací práce - obklady keramické</t>
  </si>
  <si>
    <t xml:space="preserve">    784 - Dokončovací práce - malby a tapety</t>
  </si>
  <si>
    <t xml:space="preserve">    990 - Práce restaurátorské</t>
  </si>
  <si>
    <t>113106111</t>
  </si>
  <si>
    <t>Rozebrání dlažeb a dílců komunikací pro pěší, vozovek a ploch s přemístěním hmot na skládku na vzdálenost do 3 m nebo s naložením na dopravní prostředek komunikací pro pěší s ložem z kameniva nebo živice a s výplní spár z mozaiky</t>
  </si>
  <si>
    <t>897965451</t>
  </si>
  <si>
    <t>" nad klenbou m.č. 012b" 7,8*8,0</t>
  </si>
  <si>
    <t>113107122</t>
  </si>
  <si>
    <t>Odstranění podkladů nebo krytů s přemístěním hmot na skládku na vzdálenost do 3 m nebo s naložením na dopravní prostředek v ploše jednotlivě do 50 m2 z kameniva hrubého drceného, o tl. vrstvy přes 100 do 200 mm</t>
  </si>
  <si>
    <t>1538949530</t>
  </si>
  <si>
    <t>122201101</t>
  </si>
  <si>
    <t>Odkopávky a prokopávky nezapažené s přehozením výkopku na vzdálenost do 3 m nebo s naložením na dopravní prostředek v hornině tř. 3 do 100 m3</t>
  </si>
  <si>
    <t>-763521771</t>
  </si>
  <si>
    <t>" nad klenbou m.č. 012b"  (7,8*8,0)*0,8</t>
  </si>
  <si>
    <t>132201401</t>
  </si>
  <si>
    <t>Hloubená vykopávka pod základy ručně s přehozením výkopku na vzdálenost 3 m nebo s naložením na ruční dopravní prostředek v hornině tř. 3</t>
  </si>
  <si>
    <t>820419565</t>
  </si>
  <si>
    <t>"127 zákl. výtahu " (4,65+2,655)/2*3,85*1,605</t>
  </si>
  <si>
    <t>139711101</t>
  </si>
  <si>
    <t>Vykopávka v uzavřených prostorách s naložením výkopku na dopravní prostředek v hornině tř. 1 až 4</t>
  </si>
  <si>
    <t>-901558132</t>
  </si>
  <si>
    <t>"012aG" 32,6*0,6</t>
  </si>
  <si>
    <t>"012bG" 14,9*0,6</t>
  </si>
  <si>
    <t>"013G" 18,2*0,6</t>
  </si>
  <si>
    <t>"014G" 28,5*0,6</t>
  </si>
  <si>
    <t>"012aG" 1,4*0,6*0,8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</si>
  <si>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</si>
  <si>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</si>
  <si>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386749618</t>
  </si>
  <si>
    <t>22,570+57,192</t>
  </si>
  <si>
    <t>162201201</t>
  </si>
  <si>
    <t>Vodorovné přemístění výkopku nošením s vyprázdněním nádoby na hromady nebo do dopravního prostředku na vzdálenost do 10 m z horniny tř. 1 až 4</t>
  </si>
  <si>
    <t>-2027703947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</si>
  <si>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</si>
  <si>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</si>
  <si>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495150765</t>
  </si>
  <si>
    <t>57,192+22,57</t>
  </si>
  <si>
    <t>49,92-43,68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</si>
  <si>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</si>
  <si>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</si>
  <si>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1855229277</t>
  </si>
  <si>
    <t>86,02*2</t>
  </si>
  <si>
    <t>167101101</t>
  </si>
  <si>
    <t>Nakládání, skládání a překládání neulehlého výkopku nebo sypaniny nakládání, množství do 100 m3, z hornin tř. 1 až 4</t>
  </si>
  <si>
    <t>143388343</t>
  </si>
  <si>
    <t>171201211</t>
  </si>
  <si>
    <t>Uložení sypaniny poplatek za uložení sypaniny na skládce ( skládkovné )</t>
  </si>
  <si>
    <t>1445120536</t>
  </si>
  <si>
    <t>86,002*1,6</t>
  </si>
  <si>
    <t>Zásyp sypaninou z jakékoliv horniny s uložením výkopku ve vrstvách se zhutněním jam, šachet, rýh nebo kolem objektů v těchto vykopávkách</t>
  </si>
  <si>
    <t>1317640409</t>
  </si>
  <si>
    <t>" nad klenbou m.č. 012b"  (7,8*8,0)*0,7</t>
  </si>
  <si>
    <t>Zakládání</t>
  </si>
  <si>
    <t>212755214</t>
  </si>
  <si>
    <t>Trativody bez lože z drenážních trubek plastových flexibilních D 100 mm</t>
  </si>
  <si>
    <t>867870393</t>
  </si>
  <si>
    <t>" nad klenbou m.č. 012b"   10,0*2</t>
  </si>
  <si>
    <t>213141111</t>
  </si>
  <si>
    <t>Zřízení vrstvy z geotextilie filtrační, separační, odvodňovací, ochranné, výztužné nebo protierozní v rovině nebo ve sklonu do 1:5, šířky do 3 m</t>
  </si>
  <si>
    <t>348575002</t>
  </si>
  <si>
    <t>" nad klenbou m.č. 012b - drenáž"   10,0*2*0,5</t>
  </si>
  <si>
    <t>213141112</t>
  </si>
  <si>
    <t>Zřízení vrstvy z geotextilie filtrační, separační, odvodňovací, ochranné, výztužné nebo protierozní v rovině nebo ve sklonu do 1:5, šířky přes 3 do 6 m</t>
  </si>
  <si>
    <t>-178329200</t>
  </si>
  <si>
    <t>PDL00</t>
  </si>
  <si>
    <t>"012aG" 32,6</t>
  </si>
  <si>
    <t>"012bG" 14,9</t>
  </si>
  <si>
    <t>"013G" 18,2</t>
  </si>
  <si>
    <t>"014G" 28,5</t>
  </si>
  <si>
    <t>" nad klenbou m.č. 012b "  6,4*8,0</t>
  </si>
  <si>
    <t>271532211</t>
  </si>
  <si>
    <t>Podsyp pod základové konstrukce se zhutněním a urovnáním povrchu z kameniva hrubého, frakce 32 - 63 mm</t>
  </si>
  <si>
    <t>-1689895658</t>
  </si>
  <si>
    <t>"012aG" 32,6*0,15</t>
  </si>
  <si>
    <t>"012bG" 14,9*0,15</t>
  </si>
  <si>
    <t>"013G" 18,2*0,15</t>
  </si>
  <si>
    <t>"014G" 28,5*0,15</t>
  </si>
  <si>
    <t>271532213</t>
  </si>
  <si>
    <t>Podsyp pod základové konstrukce se zhutněním a urovnáním povrchu z kameniva hrubého, frakce 8 - 16 mm</t>
  </si>
  <si>
    <t>-1069542526</t>
  </si>
  <si>
    <t>"012aG" 32,6*0,10</t>
  </si>
  <si>
    <t>"012bG" 14,9*0,10</t>
  </si>
  <si>
    <t>"013G" 18,2*0,10</t>
  </si>
  <si>
    <t>"014G" 28,5*0,10</t>
  </si>
  <si>
    <t>272362021</t>
  </si>
  <si>
    <t>Výztuž základů kleneb ze svařovaných sítí z drátů typu KARI</t>
  </si>
  <si>
    <t>1110912303</t>
  </si>
  <si>
    <t>"127 zákl. výtahu " (4,65+2,655)/2*3,85*3,03/1000</t>
  </si>
  <si>
    <t>273321311</t>
  </si>
  <si>
    <t>Základy z betonu železového (bez výztuže) desky z betonu bez zvláštních nároků na vliv prostředí (X0, XC) tř. C 16/20</t>
  </si>
  <si>
    <t>-673982651</t>
  </si>
  <si>
    <t>"127 zákl. výtahu " (4,65+2,655)/2*3,85*0,2*1,03</t>
  </si>
  <si>
    <t>274313611</t>
  </si>
  <si>
    <t>Základy z betonu prostého pasy betonu kamenem neprokládaného tř. C 16/20</t>
  </si>
  <si>
    <t>-420744126</t>
  </si>
  <si>
    <t>"012aG" 1,4*0,6*0,8*1,03</t>
  </si>
  <si>
    <t>279271126</t>
  </si>
  <si>
    <t>Zdivo základové z cihel betonových stěn z cihel dl. 290 mm, na maltu MC-5 nebo MC-10</t>
  </si>
  <si>
    <t>1822295678</t>
  </si>
  <si>
    <t>"127 zákl. výtahu " (4,65+2,655)/2*3,85*0,6-(2,015*2,65)*0,6</t>
  </si>
  <si>
    <t>693110380</t>
  </si>
  <si>
    <t>Geotextilie geotextilie tkané (z PP pásků) šíře role 5,2 m , délka role 100 bm PPT 60 285 g/m2</t>
  </si>
  <si>
    <t>1186433881</t>
  </si>
  <si>
    <t>"012aG" 32,6*1,15</t>
  </si>
  <si>
    <t>"012bG" 14,9*1,15</t>
  </si>
  <si>
    <t>"013G" 18,2*1,15</t>
  </si>
  <si>
    <t>"014G" 28,5*1,15</t>
  </si>
  <si>
    <t>Mezisoučet</t>
  </si>
  <si>
    <t>" nad klenbou m.č. 012b - drenáž"   10,0*2*0,5*1,15</t>
  </si>
  <si>
    <t>" nad klenbou m.č. 012b"   (6,4*8,0)*1,15</t>
  </si>
  <si>
    <t>Svislé a kompletní konstrukce</t>
  </si>
  <si>
    <t>311211225</t>
  </si>
  <si>
    <t>Zdivo nadzákladové z lomového kamene opracované režné, bez spárování kyklopské, víceúhelníkové, na maltu MC-15</t>
  </si>
  <si>
    <t>1377646098</t>
  </si>
  <si>
    <t>"012aG" (1,4*2,25-1,0*2,0)*0,5</t>
  </si>
  <si>
    <t>311213213</t>
  </si>
  <si>
    <t>Zdivo nadzákladové z lomového kamene štípaného nebo ručně vybíraného na maltu z pravidelných kamenů (na vazbu) objemu 1 kusu kamene do 0,02 m3, šířka spáry přes 10 do 20 mm</t>
  </si>
  <si>
    <t>1648517989</t>
  </si>
  <si>
    <t>311213214</t>
  </si>
  <si>
    <t>Zdivo nadzákladové z lomového kamene štípaného nebo ručně vybíraného na maltu z pravidelných kamenů (na vazbu) objemu 1 kusu kamene do 0,02 m3, šířka spáry přes 20 do 50 mm</t>
  </si>
  <si>
    <t>-1877627678</t>
  </si>
  <si>
    <t>317234410</t>
  </si>
  <si>
    <t>Vyzdívka mezi nosníky cihlami pálenými na maltu cementovou</t>
  </si>
  <si>
    <t>-1442570831</t>
  </si>
  <si>
    <t>(1,65*0,665+1,66*0,47+1,75*0,66)*0,1</t>
  </si>
  <si>
    <t>(1,66*0,3+1,5*0,25+1,5*1,0)*0,1</t>
  </si>
  <si>
    <t>317941123</t>
  </si>
  <si>
    <t>Osazování ocelových válcovaných nosníků na zdivu I nebo IE nebo U nebo UE nebo L č. 14 až 22 nebo výšky do 220 mm</t>
  </si>
  <si>
    <t>1042909542</t>
  </si>
  <si>
    <t>"012aG - IPE 140 " (1,5*12,9)/1000*3</t>
  </si>
  <si>
    <t>133834250</t>
  </si>
  <si>
    <t>tyče ocelové střední průřezu IPE do 160 mm značka oceli S 235 JR (11 375) označení průřezu    140</t>
  </si>
  <si>
    <t>CS ÚRS 2014 01</t>
  </si>
  <si>
    <t>-958328168</t>
  </si>
  <si>
    <t>"012aG - IPE 140 " (1,5*12,9)/1000*3*1,08</t>
  </si>
  <si>
    <t>317944323</t>
  </si>
  <si>
    <t>Válcované nosníky dodatečně osazované do připravených otvorů bez zazdění hlav č. 14 až 22</t>
  </si>
  <si>
    <t>77051175</t>
  </si>
  <si>
    <t>překlady</t>
  </si>
  <si>
    <t>(1,65*5+1,66*3+1,75*5)*12,9/1000</t>
  </si>
  <si>
    <t>(1,66*2+1,5*2+1,5*4)*12,9/1000</t>
  </si>
  <si>
    <t>346244381</t>
  </si>
  <si>
    <t>Plentování ocelových válcovaných nosníků jednostranné cihlami na maltu, výška stojiny do 200 mm</t>
  </si>
  <si>
    <t>-124288806</t>
  </si>
  <si>
    <t>1,26*0,665+1,65*0,15*2</t>
  </si>
  <si>
    <t>1,26*0,47+1,66*0,15*2</t>
  </si>
  <si>
    <t>1,3*0,66+1,75*0,15*2</t>
  </si>
  <si>
    <t>1,26*0,3+1,66*0,15*2</t>
  </si>
  <si>
    <t>1,1*0,25+1,5*0,15*2</t>
  </si>
  <si>
    <t>1,1*1,0+1,5*0,15*2</t>
  </si>
  <si>
    <t>349231821</t>
  </si>
  <si>
    <t>Přizdívka z cihel ostění s ozubem ve vybouraných otvorech, s vysekáním kapes pro zavázaní přes 150 do 300 mm</t>
  </si>
  <si>
    <t>-2134062571</t>
  </si>
  <si>
    <t>"127"  2,2*0,47*2</t>
  </si>
  <si>
    <t>"121"  2,7*0,66*2</t>
  </si>
  <si>
    <t>"303"  2,1*0,3*2</t>
  </si>
  <si>
    <t>"305a"  2,1*0,25*2</t>
  </si>
  <si>
    <t>"321"  2,1*1,0*2</t>
  </si>
  <si>
    <t>Zdi podpěrné a volné</t>
  </si>
  <si>
    <t>310238211</t>
  </si>
  <si>
    <t>Zazdívka otvorů ve zdivu nadzákladovém cihlami pálenými plochy přes 0,25 m2 do 1 m2 na maltu vápenocementovou</t>
  </si>
  <si>
    <t>835517767</t>
  </si>
  <si>
    <t xml:space="preserve">"127" 0,45*0,85*0,6  </t>
  </si>
  <si>
    <t>"150" 0,45*0,85*0,35</t>
  </si>
  <si>
    <t>"151" 0,45*0,85*0,35</t>
  </si>
  <si>
    <t xml:space="preserve">"242" 0,45*0,85*0,35  </t>
  </si>
  <si>
    <t xml:space="preserve">"243" 0,45*0,85*0,35  </t>
  </si>
  <si>
    <t>"319" 0,45*0,85*0,15</t>
  </si>
  <si>
    <t>310239211</t>
  </si>
  <si>
    <t>Zazdívka otvorů ve zdivu nadzákladovém cihlami pálenými plochy přes 1 m2 do 4 m2 na maltu vápenocementovou</t>
  </si>
  <si>
    <t>396498441</t>
  </si>
  <si>
    <t>"227" 0,69*3,8*0,665</t>
  </si>
  <si>
    <t>"305a" (0,9*2,1)*0,25*2</t>
  </si>
  <si>
    <t>411322323</t>
  </si>
  <si>
    <t>Stropy z betonu železového (bez výztuže) trámových, žebrových, kazetových nebo vložkových z tvárnic nebo z hraněných či zaoblených vln zabudovaného plechového bednění tř. C 16/20</t>
  </si>
  <si>
    <t>1532073723</t>
  </si>
  <si>
    <t>" 208b šachta D10 " (2,7+2,5)/2*2,13*0,1*1,03</t>
  </si>
  <si>
    <t>3.NP - PDL60</t>
  </si>
  <si>
    <t>"304 " 29,7*0,1*1,03</t>
  </si>
  <si>
    <t>"305a " 20,0*0,1*1,03</t>
  </si>
  <si>
    <t>"305b " (114,12+10,64)*0,1*1,03</t>
  </si>
  <si>
    <t>"306 " 92,9*0,1*1,03</t>
  </si>
  <si>
    <t>"307 " 19,51*0,1*1,03</t>
  </si>
  <si>
    <t>"310"17,5*1,5*0,1*1,03</t>
  </si>
  <si>
    <t>"311 " 83,45*0,1*1,03</t>
  </si>
  <si>
    <t>411322525</t>
  </si>
  <si>
    <t>Stropy z betonu železového (bez výztuže) trámových, žebrových, kazetových nebo vložkových z tvárnic nebo z hraněných či zaoblených vln zabudovaného plechového bednění tř. C 20/25</t>
  </si>
  <si>
    <t>-1283235531</t>
  </si>
  <si>
    <t>"střecha výtah" 10*0,1</t>
  </si>
  <si>
    <t>"301" 1,5*1,0*0,2*1,03</t>
  </si>
  <si>
    <t>411351101</t>
  </si>
  <si>
    <t>Bednění stropů, kleneb nebo skořepin bez podpěrné konstrukce stropů deskových, balkonových nebo plošných konzol plné, rovné, popř. s náběhy zřízení</t>
  </si>
  <si>
    <t>278637482</t>
  </si>
  <si>
    <t>411351102</t>
  </si>
  <si>
    <t>Bednění stropů, kleneb nebo skořepin bez podpěrné konstrukce stropů deskových, balkonových nebo plošných konzol plné, rovné, popř. s náběhy odstranění</t>
  </si>
  <si>
    <t>-1369725813</t>
  </si>
  <si>
    <t>411354175</t>
  </si>
  <si>
    <t>Podpěrná konstrukce stropů výšky do 4 m se zesílením dna bednění na výměru m2 půdorysu pro zatížení betonovou směsí a výztuží přes 12 do 20 kPa zřízení</t>
  </si>
  <si>
    <t>1728584188</t>
  </si>
  <si>
    <t>411354176</t>
  </si>
  <si>
    <t>Podpěrná konstrukce stropů výšky do 4 m se zesílením dna bednění na výměru m2 půdorysu pro zatížení betonovou směsí a výztuží přes 12 do 20 kPa odstranění</t>
  </si>
  <si>
    <t>443393190</t>
  </si>
  <si>
    <t>411354249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</si>
  <si>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-4271 s povrchem pozinkovaným, výšky vln 60 mm, tl. plechu 1,00 mm</t>
  </si>
  <si>
    <t>1910471896</t>
  </si>
  <si>
    <t>" 208b šachta " (2,7+2,5)/2*2,13</t>
  </si>
  <si>
    <t>"304 " 29,7</t>
  </si>
  <si>
    <t>"305a " 20,0</t>
  </si>
  <si>
    <t>"305b " 114,12+10,64</t>
  </si>
  <si>
    <t>"306 " 92,9</t>
  </si>
  <si>
    <t>"307 " 19,51</t>
  </si>
  <si>
    <t>"310" 25,5</t>
  </si>
  <si>
    <t>"311 " 83,45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</si>
  <si>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</si>
  <si>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</si>
  <si>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-266996491</t>
  </si>
  <si>
    <t>" 208b šachta D10 " (2,7+2,5)/2*2,13*4*0,62/1000</t>
  </si>
  <si>
    <t>"P310"25,5</t>
  </si>
  <si>
    <t>-395,82</t>
  </si>
  <si>
    <t>395,82*4*0,62/1000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</si>
  <si>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</si>
  <si>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 drátů typu KARI</t>
  </si>
  <si>
    <t>974447362</t>
  </si>
  <si>
    <t>" 208b šachta D10 " (2,7+2,5)/2*2,13*3,03/1000</t>
  </si>
  <si>
    <t>"310"25,5</t>
  </si>
  <si>
    <t>"311 " 1,5*2</t>
  </si>
  <si>
    <t>"střecha" 3*3,3*2*1,2</t>
  </si>
  <si>
    <t>-422,58</t>
  </si>
  <si>
    <t>422,58*3,03/1000</t>
  </si>
  <si>
    <t>413232221</t>
  </si>
  <si>
    <t>Zazdívka zhlaví stropních trámů nebo válcovaných nosníků pálenými cihlami válcovaných nosníků, výšky přes 150 do 300 mm</t>
  </si>
  <si>
    <t>1925407731</t>
  </si>
  <si>
    <t>" IPE profil 270 - 208b" 4</t>
  </si>
  <si>
    <t>"IPE 180"  10</t>
  </si>
  <si>
    <t>413941123</t>
  </si>
  <si>
    <t>Osazování ocelových válcových nosníků ve stropech I nebo IE nebo U nebo UE nebo L č. 14 až 22 nebo výšky do 220 mm</t>
  </si>
  <si>
    <t>484124895</t>
  </si>
  <si>
    <t>2.NP - 227 výtah podpůrná výztuž šachty</t>
  </si>
  <si>
    <t>"IPE 180"  3,35*5*18,8/1000</t>
  </si>
  <si>
    <t>"střecha výtahu IPE 140" 5*3*0,015</t>
  </si>
  <si>
    <t>1338343</t>
  </si>
  <si>
    <t>tyče ocelové střední průřezu IPE do 160 mm značka oceli S 235 JR (11 375) označení průřezu    160</t>
  </si>
  <si>
    <t>CS URS 2014 01</t>
  </si>
  <si>
    <t>1949116803</t>
  </si>
  <si>
    <t>0,54*1,08</t>
  </si>
  <si>
    <t>413941125</t>
  </si>
  <si>
    <t>Osazování ocelových válcových nosníků ve stropech I nebo IE nebo U nebo UE nebo L č. 24 a výše nebo výšky přes 220 mm obtížný přístup i montáž</t>
  </si>
  <si>
    <t>1680948700</t>
  </si>
  <si>
    <t>208b - nákladní výtah - svařenec vč. nátěru, dno šachty ve stropě 1.NP</t>
  </si>
  <si>
    <t>"IPE 270"  (6,35+6,05)*36,1/1000</t>
  </si>
  <si>
    <t>"IPE 160"  ( 1,95*4)*15,8/1000</t>
  </si>
  <si>
    <t>3.NP - 304.311,305a-308 výměny</t>
  </si>
  <si>
    <t>"IPE 300"  39,44*42,2/1000</t>
  </si>
  <si>
    <t>"IPE 330" 187,76*49,1/1000</t>
  </si>
  <si>
    <t>"IPE 360" 107,41*57,1/1000</t>
  </si>
  <si>
    <t>130107480</t>
  </si>
  <si>
    <t>ocel profilová v jakosti 11 375 ocel profilová I IPE h=160 mm</t>
  </si>
  <si>
    <t>kg</t>
  </si>
  <si>
    <t>-783452301</t>
  </si>
  <si>
    <t>"IPE 160 svař."  ( 1,95*4)*15,8*1,1</t>
  </si>
  <si>
    <t>130107580</t>
  </si>
  <si>
    <t>Svařenec v jakosti 11 375 ocel profilová I IPE h=270 mm</t>
  </si>
  <si>
    <t>-601145520</t>
  </si>
  <si>
    <t>"IPE 270 svař."  (6,35+6,05)*36,1*1,1</t>
  </si>
  <si>
    <t>130107600</t>
  </si>
  <si>
    <t>svařenecv jakosti 11 375 ocel profilová I IPE h=300 mm</t>
  </si>
  <si>
    <t>-483420773</t>
  </si>
  <si>
    <t>"IPE 300"  39,44*42,2*1,1</t>
  </si>
  <si>
    <t>130107620</t>
  </si>
  <si>
    <t>svařenec v jakosti 11 375 ocel profilová I IPE h=330 mm</t>
  </si>
  <si>
    <t>1330578852</t>
  </si>
  <si>
    <t>"IPE 330" 187,76*49,1*1,1</t>
  </si>
  <si>
    <t>130107630</t>
  </si>
  <si>
    <t>svařenec v jakosti 11 375 ocel profilová I IPE h=360 mm</t>
  </si>
  <si>
    <t>-429344017</t>
  </si>
  <si>
    <t>"IPE 360" 107,41*57,1*1,1</t>
  </si>
  <si>
    <t>434-06</t>
  </si>
  <si>
    <t>Osazování schodišťových stupňů kamenných s vyspárováním styčných spár, s provizorním dřevěným zábradlím a dočasným zakrytím stupnic prkny na desku, stupňů pemrlovaných nebo ostatních</t>
  </si>
  <si>
    <t>-668162812</t>
  </si>
  <si>
    <t>43419142R</t>
  </si>
  <si>
    <t>2120592632</t>
  </si>
  <si>
    <t>"m.č.126" 3,3</t>
  </si>
  <si>
    <t>564751111</t>
  </si>
  <si>
    <t>Podklad nebo kryt z kameniva hrubého drceného vel. 32-63 mm s rozprostřením a zhutněním, po zhutnění tl. 150 mm</t>
  </si>
  <si>
    <t>922443622</t>
  </si>
  <si>
    <t>591441111</t>
  </si>
  <si>
    <t>Kladení dlažby z mozaiky komunikací pro pěší s vyplněním spár, s dvojím beraněním a se smetením přebytečného materiálu na vzdálenost do 3 m jednobarevné, s ložem tl. do 40 mm z cementové malty</t>
  </si>
  <si>
    <t>1459810482</t>
  </si>
  <si>
    <t>611135101</t>
  </si>
  <si>
    <t>Hrubá výplň rýh maltou jakékoli šířky rýhy ve stropech</t>
  </si>
  <si>
    <t>995761766</t>
  </si>
  <si>
    <t>" 119"  (2,8+6,5)*0,3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</si>
  <si>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</si>
  <si>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</si>
  <si>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347441307</t>
  </si>
  <si>
    <t>312</t>
  </si>
  <si>
    <t>611311131</t>
  </si>
  <si>
    <t>Potažení vnitřních ploch štukem tloušťky do 3 mm vodorovných konstrukcí stropů rovných</t>
  </si>
  <si>
    <t>4735234</t>
  </si>
  <si>
    <t>611325422</t>
  </si>
  <si>
    <t>Oprava vápenocementové nebo vápenné omítky vnitřních ploch štukové dvouvrstvé, tloušťky do 20 mm stropů, v rozsahu opravované plochy přes 10 do 30%</t>
  </si>
  <si>
    <t>448789610</t>
  </si>
  <si>
    <t>stropy rovné</t>
  </si>
  <si>
    <t>"111,112,113,114,115,123,124,128.129  N</t>
  </si>
  <si>
    <t>(21,6+16,3+16,1+2,9+6,6+37,5+2,6+1,4+4,1)  N</t>
  </si>
  <si>
    <t>"116,117,119,121,125,126"</t>
  </si>
  <si>
    <t>(5,0+16,2+45,7+27,1+9,8+23,5)</t>
  </si>
  <si>
    <t>"132,133,134,135,138,141,142a,142b,143,144a,144b,144c,145,146,159,160a,160b,161,162,164,165,166" N</t>
  </si>
  <si>
    <t>(18,5+30,2+29,0+18,8+4,5+23,0+16,5+18,7+11,1+16,8+18,4+17,1+18,0+34,1+18,8+21,5+21,4+17,2+18,9+20,6+20,1+2,4)   N</t>
  </si>
  <si>
    <t>"140 "  29,6</t>
  </si>
  <si>
    <t>klenby</t>
  </si>
  <si>
    <t xml:space="preserve">"101F,103A,104A,105A,106A,107A,108A,109aA,110A,109b,147,167,168" </t>
  </si>
  <si>
    <t>(59,3+27,0+26,0+64,9+26,6+52,5+25,0+11,8+58,3+117,7+82,8+20,8+114,2)*1,5</t>
  </si>
  <si>
    <t>rovné</t>
  </si>
  <si>
    <t xml:space="preserve">"205B,208aD,209D,210D,212D,215,216B,217B,219,225,239F" </t>
  </si>
  <si>
    <t>(29,9+44,58+66,5+67,1+69,2+6,02+22,4+28,5+1,5+10,0+9,5)</t>
  </si>
  <si>
    <t>"318,401.501"  (27,5+30,9+33,0)</t>
  </si>
  <si>
    <t>612135101</t>
  </si>
  <si>
    <t>Hrubá výplň rýh maltou jakékoli šířky rýhy ve stěnách</t>
  </si>
  <si>
    <t>964163514</t>
  </si>
  <si>
    <t>" 119"  3*4,0*0,3</t>
  </si>
  <si>
    <t>612321141</t>
  </si>
  <si>
    <t>Omítka vápenocementová vnitřních ploch nanášená ručně dvouvrstvá, tloušťky jádrové omítky do 10 mm štuková svislých konstrukcí stěn</t>
  </si>
  <si>
    <t>1796091997</t>
  </si>
  <si>
    <t>"227" 0,69*3,8*2</t>
  </si>
  <si>
    <t>"127" 0,45*0,85*2</t>
  </si>
  <si>
    <t>"150" 0,45*0,85*2</t>
  </si>
  <si>
    <t>"151" 0,45*0,85*2</t>
  </si>
  <si>
    <t>"242" 0,45*0,8*2</t>
  </si>
  <si>
    <t>"243" 0,45*0,85*2</t>
  </si>
  <si>
    <t>"305a" 1,0*2,2*4</t>
  </si>
  <si>
    <t>"319" 0,45*0,85*2</t>
  </si>
  <si>
    <t>313</t>
  </si>
  <si>
    <t>612311131</t>
  </si>
  <si>
    <t>Potažení vnitřních ploch štukem tloušťky do 3 mm svislých konstrukcí stěn</t>
  </si>
  <si>
    <t>-773603999</t>
  </si>
  <si>
    <t>612325302</t>
  </si>
  <si>
    <t>Vápenocementová nebo vápenná omítka ostění nebo nadpraží štuková</t>
  </si>
  <si>
    <t>1886940013</t>
  </si>
  <si>
    <t>(1,26+2,2*2)*0,8+(1,3+2,7*2)*1,0</t>
  </si>
  <si>
    <t>" 3.NP" (0,35*0,8*2)+(1,26+4,2)*0,6+(1,0*0,7*2)+(1,1+4,2)*0,5+(1,1+4,2)*1,3+(1,0*0,2*2)</t>
  </si>
  <si>
    <t>612325422</t>
  </si>
  <si>
    <t>Oprava vápenocementové nebo vápenné omítky vnitřních ploch štukové dvouvrstvé, tloušťky do 20 mm stěn, v rozsahu opravované plochy přes 10 do 30%</t>
  </si>
  <si>
    <t>1504122407</t>
  </si>
  <si>
    <t>" 116 " (3,3+1,45)*2*4,0</t>
  </si>
  <si>
    <t>" 117 " (3,3+4,9)*2*4,0</t>
  </si>
  <si>
    <t>" 119 " (6,55+7,3+6,5+6,55)*4,0</t>
  </si>
  <si>
    <t>" 121 " (3,5+6,55+6,6+3,6)*4,33</t>
  </si>
  <si>
    <t>" 125 " (3,4+4,3+2,0+3,45)*4,4</t>
  </si>
  <si>
    <t>" 126 " (4,3+4,9)*2*3,8</t>
  </si>
  <si>
    <t>" 140 " (2,3*2+1,75+2,3+2,1)*2,3+(4,3*4+2,1*4)*4,4+(2,3*2+2,3+2,0+1,9)*2,3</t>
  </si>
  <si>
    <t>"205B" (5,0+5,7)*2*4,1</t>
  </si>
  <si>
    <t>"216B" (5,8*2+3,6+4,0)*4,0</t>
  </si>
  <si>
    <t>"217B" (5,8+5,9+4,4+4,6)*4,05</t>
  </si>
  <si>
    <t>"218B" (5,6+5,6+4,5+0,8*2+1,0*3+0,3*2+4,5)*4,1</t>
  </si>
  <si>
    <t>"219" (1,5+0,9)*2*1,6</t>
  </si>
  <si>
    <t>"215" (4,75+4,6+1,1+1,5)*4,0</t>
  </si>
  <si>
    <t>"207D" (0,7+3,6+6,1+1,85+4,6+0,15+2,1+3,3)*4,35</t>
  </si>
  <si>
    <t>"208aD" (8,9+2,75+4,2+6,9+6,8+0,2+0,3)*4,0</t>
  </si>
  <si>
    <t>"209D" (10,1+10,0+6,65*2)*4,05</t>
  </si>
  <si>
    <t>"210D" (10,05+10,0+6,55*2)*4,05</t>
  </si>
  <si>
    <t>"212D" (10,0+10,75+6,7+6,6)*4,0</t>
  </si>
  <si>
    <t>"225"  (3,85+2,2+3,5+0,3+3,2)*4,4</t>
  </si>
  <si>
    <t>"239" (2,6+3,3)*2*4,1</t>
  </si>
  <si>
    <t>"260" (2,205+1,94+1,175+2,3)*4,4</t>
  </si>
  <si>
    <t>"318" (5,7+4,13)*2*4,25</t>
  </si>
  <si>
    <t>"401" (6,3+4,9)*2*3,35</t>
  </si>
  <si>
    <t>"501" (5,0+6,5)*2*3,15</t>
  </si>
  <si>
    <t>" 101 F " (18,61+8,61+2,25+9,5+0,1*2+2,15+16,3+2,4+2,69*2+2,3*2)*3,5</t>
  </si>
  <si>
    <t>" 102 A " (5,85+3,27)*2*3,5</t>
  </si>
  <si>
    <t>" 103 A " (5,5+5,27+4,3+5,5)*3,5</t>
  </si>
  <si>
    <t>" 104 A " (5,52+4,5)*2*3,5</t>
  </si>
  <si>
    <t>" 105 A " (5,46+4,55+2,6+4,5+5,4+4,5*2+4,3*2+5,44*2)*3,5</t>
  </si>
  <si>
    <t>" 106 A " (4,53+4,64+8,25+1,5*2+0,6+1,6+1,5+1,0)*4,4</t>
  </si>
  <si>
    <t>" 107 A " (6,85+7,1+6,8+7,1)*3,5</t>
  </si>
  <si>
    <t>" 108 A " (7,0+3,3)*2*3,5</t>
  </si>
  <si>
    <t>" 109a A " (4,8+4,0+3,4+3,5+5,1+5,0+2,34)*3,5</t>
  </si>
  <si>
    <t>" 109b " (23,46*2+2,34)*3,5</t>
  </si>
  <si>
    <t>" 110 A " (9,0+5,46+6,8+6,3+10,01+10,05+6,4*2)*4,55</t>
  </si>
  <si>
    <t>" 147 " (30,65+3,65+2,32)*2*3,5</t>
  </si>
  <si>
    <t>" 167 " (4,21+2,2+5,0+1,8+2,2+2,9*2+5,0*2)*4,3</t>
  </si>
  <si>
    <t>" 168 PREGHAUS " (9,605+11,6+11,62+9,84+0,6*8+0,6*16)*3,9</t>
  </si>
  <si>
    <t>"201F" (17,92*2+0,49*2+8,26*2+3,25*2+2,43+1,94*2+2,49)*4,2</t>
  </si>
  <si>
    <t>"204B" (4,65+7,61+2,65+5,19)*4,45</t>
  </si>
  <si>
    <t>"211D" (28,82+29,0+3,14*2)*4,35</t>
  </si>
  <si>
    <t>"213F" (26,23+2,66)*2*4,35</t>
  </si>
  <si>
    <t>"228" (13,18+1,93+2,3*2+9,25*2+0,7*2+11,9)*4,4</t>
  </si>
  <si>
    <t>"232" (3,3+3,4+2,65+4,2+0,4+4,2+2,1+6,62+4,07+4,4)*4,4</t>
  </si>
  <si>
    <t>"258" (4,08+7,37+5,32+6,55+2,57)*4,4</t>
  </si>
  <si>
    <t>612331121</t>
  </si>
  <si>
    <t>Omítka cementová vnitřních ploch nanášená ručně jednovrstvá, tloušťky do 10 mm hladká svislých konstrukcí stěn</t>
  </si>
  <si>
    <t>168697141</t>
  </si>
  <si>
    <t>" 103"  (2,8+0,6)*0,6</t>
  </si>
  <si>
    <t xml:space="preserve">" 119"  (1,0*1,5)  </t>
  </si>
  <si>
    <t>" 219"  (1,5+1,0)*2*1,2-0,6*1,2</t>
  </si>
  <si>
    <t>" 215"  (1,1*1,5)</t>
  </si>
  <si>
    <t>612821012</t>
  </si>
  <si>
    <t>Sanační omítka vnitřních ploch stěn pro vlhké a zasolené zdivo, prováděná ve dvou vrstvách, tl. jádrové omítky do 30 mm ručně štuková</t>
  </si>
  <si>
    <t>-1585028962</t>
  </si>
  <si>
    <t>" 110" (10*2+9*2+5,5*2)*1,5</t>
  </si>
  <si>
    <t>622611133</t>
  </si>
  <si>
    <t>Ochranný nátěr vnějších omítaných ploch nanášený ručně dvojnásobný, včetně penetrace odolný vůči povětrnostním vlivům a UV záření, jakéhokoliv odstínu silikonový stěn</t>
  </si>
  <si>
    <t>CS ÚRS 2016 02</t>
  </si>
  <si>
    <t>-1721929465</t>
  </si>
  <si>
    <t>101*1,5</t>
  </si>
  <si>
    <t>622821012</t>
  </si>
  <si>
    <t>Sanační omítka vnějších ploch stěn pro vlhké a zasolené zdivo, prováděná ve dvou vrstvách, tl. jádrové omítky do 30 mm ručně štuková</t>
  </si>
  <si>
    <t>-1260508808</t>
  </si>
  <si>
    <t>631311114</t>
  </si>
  <si>
    <t>Mazanina z betonu prostého tl. přes 50 do 80 mm tř. C 16/20</t>
  </si>
  <si>
    <t>1046620539</t>
  </si>
  <si>
    <t>PDL12</t>
  </si>
  <si>
    <t>" 103,104 EXP. A " (27,0+26,0)*0,07</t>
  </si>
  <si>
    <t>PDL10</t>
  </si>
  <si>
    <t>" 110 EXP. A,168 " (117,7+114,2)*(0,04+0,07)</t>
  </si>
  <si>
    <t>PDL20</t>
  </si>
  <si>
    <t>" 109a EXP A,109b,147 " (11,8+58,3+82,8)*0,07</t>
  </si>
  <si>
    <t>PDL49</t>
  </si>
  <si>
    <t>" 119"  45,7*(0,04+0,07)</t>
  </si>
  <si>
    <t>PDL24</t>
  </si>
  <si>
    <t>" 219"  1,5*0,07</t>
  </si>
  <si>
    <t>PDL25</t>
  </si>
  <si>
    <t>" 215"  6,02*0,07</t>
  </si>
  <si>
    <t>PDL27</t>
  </si>
  <si>
    <t>" 204B"  27,6*0,07</t>
  </si>
  <si>
    <t>PDL21</t>
  </si>
  <si>
    <t>"126- podesta " (2,65+2,0)/2*4,27*0,1</t>
  </si>
  <si>
    <t>-48,4</t>
  </si>
  <si>
    <t>48,4*1,03</t>
  </si>
  <si>
    <t>631311124</t>
  </si>
  <si>
    <t>Mazanina z betonu prostého tl. přes 80 do 120 mm tř. C 16/20</t>
  </si>
  <si>
    <t>1649741488</t>
  </si>
  <si>
    <t>PDL11</t>
  </si>
  <si>
    <t>" 102 EXP. A " 22,2*0,1</t>
  </si>
  <si>
    <t>" 121,126,167" (27,1+23,5+20.8)*0,1</t>
  </si>
  <si>
    <t>-9,36</t>
  </si>
  <si>
    <t>9,36*1,03</t>
  </si>
  <si>
    <t>631319171</t>
  </si>
  <si>
    <t>Příplatek k cenám mazanin za stržení povrchu spodní vrstvy mazaniny latí před vložením výztuže nebo pletiva pro tl. obou vrstev mazaniny přes 50 do 80 mm</t>
  </si>
  <si>
    <t>-503177725</t>
  </si>
  <si>
    <t>631319173</t>
  </si>
  <si>
    <t>Příplatek k cenám mazanin za stržení povrchu spodní vrstvy mazaniny latí před vložením výztuže nebo pletiva pro tl. obou vrstev mazaniny přes 80 do 120 mm</t>
  </si>
  <si>
    <t>1762922038</t>
  </si>
  <si>
    <t>631362021</t>
  </si>
  <si>
    <t>Výztuž mazanin ze svařovaných sítí z drátů typu KARI</t>
  </si>
  <si>
    <t>-1690658269</t>
  </si>
  <si>
    <t>" 102 EXP. A " 22,2</t>
  </si>
  <si>
    <t>" 103,104 EXP. A " (27,0+26,0)</t>
  </si>
  <si>
    <t>" 110 EXP. A ,168" (117,7+114,2)*2</t>
  </si>
  <si>
    <t>" 109a EXP A,109b,147 " (11,8+58,3+82,8)</t>
  </si>
  <si>
    <t>PDL30</t>
  </si>
  <si>
    <t>" 168"  114,2*2</t>
  </si>
  <si>
    <t>" 121,126,167" (27,1+23,5+20,8)</t>
  </si>
  <si>
    <t>" 119"  45,7*2</t>
  </si>
  <si>
    <t>" 219"  1,5</t>
  </si>
  <si>
    <t>" 215"  6,02</t>
  </si>
  <si>
    <t>" 204B"  27,6</t>
  </si>
  <si>
    <t>PDL26</t>
  </si>
  <si>
    <t>-1118,22</t>
  </si>
  <si>
    <t>1118,22*3,03/1000*1,03</t>
  </si>
  <si>
    <t>635111215</t>
  </si>
  <si>
    <t>Násyp ze štěrkopísku, písku nebo kameniva pod podlahy se zhutněním ze štěrkopísku</t>
  </si>
  <si>
    <t>-121239868</t>
  </si>
  <si>
    <t>" 110 EXP. A,168 " (117,7+168)*0,1</t>
  </si>
  <si>
    <t>" 121,126,167" (27,1+23,5+20,8)*0,1</t>
  </si>
  <si>
    <t>" 119"  45,7*0,1</t>
  </si>
  <si>
    <t>" 219"  1,5*0,1</t>
  </si>
  <si>
    <t>" 215"  6,02*0,1</t>
  </si>
  <si>
    <t>63522110R</t>
  </si>
  <si>
    <t>Vyrovnání a zhutnění původní zeminy nebo násypu</t>
  </si>
  <si>
    <t>1636502460</t>
  </si>
  <si>
    <t>" 110 EXP. A " 117,7</t>
  </si>
  <si>
    <t>PDL30,31</t>
  </si>
  <si>
    <t>" 168, 119" 114,2+45,7</t>
  </si>
  <si>
    <t>" 204 EXP B"  27,6</t>
  </si>
  <si>
    <t>636-09</t>
  </si>
  <si>
    <t>Dlažba z cihel pálených lícových se zalitím spár na celou výšku cementovou maltou pro spárování dl. 250 mm (250x120x65) do malty MC-5, kladených nastojato</t>
  </si>
  <si>
    <t>-1112596956</t>
  </si>
  <si>
    <t>"012a" 4,0</t>
  </si>
  <si>
    <t>636212122</t>
  </si>
  <si>
    <t>-1460389567</t>
  </si>
  <si>
    <t>219900053</t>
  </si>
  <si>
    <t>Stavební přípomoci chlazení - komplexní vyzkoušení zařízení - naplnění chladivem, uvedení do provozu, zaregulování, vyškolení obsluhy, předání</t>
  </si>
  <si>
    <t>-290890089</t>
  </si>
  <si>
    <t>219900054</t>
  </si>
  <si>
    <t xml:space="preserve"> Stavební přípomoci chlazení -- doprava komponent</t>
  </si>
  <si>
    <t>1928310484</t>
  </si>
  <si>
    <t>219900055</t>
  </si>
  <si>
    <t xml:space="preserve">Stavební přípomoci chlazení -- pomocný montážní materiál (konzole, silentbloky atd.) </t>
  </si>
  <si>
    <t>-1307098403</t>
  </si>
  <si>
    <t>936104213</t>
  </si>
  <si>
    <t>Montáž odpadkového koše přichycením kotevními šrouby</t>
  </si>
  <si>
    <t>505476281</t>
  </si>
  <si>
    <t>749101300</t>
  </si>
  <si>
    <t>Zařízení městského mobiliáře koše odpadkové kovové PA600S (kotvený,uzamykatelný) výška 88,5 cm, šířka 37 cm, obsah 60 l</t>
  </si>
  <si>
    <t>-1851259438</t>
  </si>
  <si>
    <t>936124112</t>
  </si>
  <si>
    <t>Montáž lavičky parkové stabilní se zabetonováním noh</t>
  </si>
  <si>
    <t>-1668760990</t>
  </si>
  <si>
    <t>749101070</t>
  </si>
  <si>
    <t>Zařízení městského mobiliáře lavičky s opěradlem (délka x šířka x výška)UM 304 (kotvená) 180 x 71,5 x 82 cm  konstr.- litina,sedák-dřevo</t>
  </si>
  <si>
    <t>-1702966287</t>
  </si>
  <si>
    <t>949101112</t>
  </si>
  <si>
    <t>Lešení pomocné pracovní pro objekty pozemních staveb pro zatížení do 150 kg/m2, o výšce lešeňové podlahy přes 1,9 do 3,5 m</t>
  </si>
  <si>
    <t>-1520512890</t>
  </si>
  <si>
    <t xml:space="preserve">(59,3+27,0+26,0+64,9+26,6+52,5+25,0+11,8+58,3+117,7+5,0+16,2+45,7+27,1+9,8+23,5+29,6+82,8+20,8+114,2)     </t>
  </si>
  <si>
    <t xml:space="preserve">(63,7+175,2+25,0+27,6+17,1+96,8+71,7+39,2+50,9+30,1+19,0+41,5+19,3+51,0+3,3+22,2)          </t>
  </si>
  <si>
    <t>46,3+14,8+44,2+1,9</t>
  </si>
  <si>
    <t>10,0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</si>
  <si>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</si>
  <si>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</si>
  <si>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1625101904</t>
  </si>
  <si>
    <t>1.PP</t>
  </si>
  <si>
    <t>32,6+14,9+18,2+28,5</t>
  </si>
  <si>
    <t>1.NP</t>
  </si>
  <si>
    <t>59,3+22,2+27,0+26,0+64,9+26,6+52,5+25,0+11,8+58,3+117,7+5,0+16,2+45,7+27,1+9,8+23,3+8,5+29,6+82,8+20,8+114,2+29,0</t>
  </si>
  <si>
    <t>2.NP</t>
  </si>
  <si>
    <t>63,7+175,2+25,0+27,6+29,9+81,3+17,1+44,58+5,07+66,5+67,1+98,8+69,2+71,7+6,02+22,4+28,5+39,2+1,5+5,4+221,0+10,0+7,2+50,9+30,1+9,5+51,0+35,7+3,3</t>
  </si>
  <si>
    <t>3.NP</t>
  </si>
  <si>
    <t>63,1+103,8+193,9+195,9+126,1+88,3+319,4+83,14+72,6+47,6+195,0+174,3+22,3+24,4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</si>
  <si>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</si>
  <si>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</si>
  <si>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1915504</t>
  </si>
  <si>
    <t>"ocelový obrubník - kotva  012a-014 " 96</t>
  </si>
  <si>
    <t>953945262</t>
  </si>
  <si>
    <t>Kotvy mechanické s vyvrtáním otvoru do betonu, železobetonu nebo tvrdého kamene pro těžká kotvení, velikost M 24, délka 235 mm</t>
  </si>
  <si>
    <t>1244188719</t>
  </si>
  <si>
    <t>953991211</t>
  </si>
  <si>
    <t>Dodání a osazení hmoždinek včetně vyvrtání otvorů (s dodáním hmot) ve stěnách do zdiva z betonu nebo tvrdého kamene a obkladů, vnější profil hmoždinky 6 až 8 mm</t>
  </si>
  <si>
    <t>-536127343</t>
  </si>
  <si>
    <t>962031133</t>
  </si>
  <si>
    <t>Bourání příček z cihel, tvárnic nebo příčkovek z cihel pálených, plných nebo dutých na maltu vápennou nebo vápenocementovou, tl. do 150 mm</t>
  </si>
  <si>
    <t>-565502600</t>
  </si>
  <si>
    <t xml:space="preserve">  (2,8+6,5)*4,0-0,8*2,0*2</t>
  </si>
  <si>
    <t>963023612</t>
  </si>
  <si>
    <t>Vybourání schodišťových stupňů oblých, rovných nebo kosých ze zdi kamenné oboustranně</t>
  </si>
  <si>
    <t>1710843324</t>
  </si>
  <si>
    <t>" 126"  2,3</t>
  </si>
  <si>
    <t>" 303 schod."  1,0*4</t>
  </si>
  <si>
    <t>965042141</t>
  </si>
  <si>
    <t>Bourání podkladů pod dlažby nebo litých celistvých podlah a mazanin betonových nebo z litého asfaltu tl. do 100 mm, plochy přes 4 m2</t>
  </si>
  <si>
    <t>-1789224753</t>
  </si>
  <si>
    <t>" 102 EXP. A " 22,2*0,10</t>
  </si>
  <si>
    <t>" 168" 114,2*0,1</t>
  </si>
  <si>
    <t>" 121,126" (27,1+23,5)*0,10</t>
  </si>
  <si>
    <t>" 167"  20,8*0,1</t>
  </si>
  <si>
    <t>" 219"  1,5*0,10</t>
  </si>
  <si>
    <t>" 109a EXP A,109b,147 " (11,8+58,3+82,8)*0,10</t>
  </si>
  <si>
    <t>" 211" 96,8*0,07</t>
  </si>
  <si>
    <t>" 204B" 27,6*0,1</t>
  </si>
  <si>
    <t>965081333</t>
  </si>
  <si>
    <t>Bourání podlah ostatních bez podkladního lože nebo mazaniny z dlaždic s jakoukoliv výplní spár betonových, teracových nebo čedičových tl. do 30 mm, plochy přes 1 m2</t>
  </si>
  <si>
    <t>1368818421</t>
  </si>
  <si>
    <t>" 211 " 96,8</t>
  </si>
  <si>
    <t>"204B"   27,6</t>
  </si>
  <si>
    <t>965082933</t>
  </si>
  <si>
    <t>Odstranění násypu pod podlahami nebo ochranného násypu na střechách tl. do 200 mm, plochy přes 2 m2</t>
  </si>
  <si>
    <t>-1495474037</t>
  </si>
  <si>
    <t>" 102 EXP. A " 22,2*0,245</t>
  </si>
  <si>
    <t>" 103,104 EXP. A " (27,0+26,0)*0,21</t>
  </si>
  <si>
    <t>" 110 EXP. A " 117,7*0,37</t>
  </si>
  <si>
    <t>" 168" 114,2*0,415</t>
  </si>
  <si>
    <t>" 121,126" (27,1+23,5)*0,22</t>
  </si>
  <si>
    <t>" 119" 45,7*0,415</t>
  </si>
  <si>
    <t>" 167" 20,8*0,21</t>
  </si>
  <si>
    <t>" 215"  6,02*0,04</t>
  </si>
  <si>
    <t>" 208b šachta " (2,7+2,5)/2*2,13*0,2+(3,1*0,2)*2*0,2</t>
  </si>
  <si>
    <t>967031142</t>
  </si>
  <si>
    <t>Přisekání (špicování) plošné nebo rovných ostění zdiva z cihel pálených rovných ostění, bez odstupu, po hrubém vybourání otvorů, na maltu cementovou</t>
  </si>
  <si>
    <t>-882153261</t>
  </si>
  <si>
    <t>968062354</t>
  </si>
  <si>
    <t>Vybourání dřevěných rámů oken s křídly, dveřních zárubní, vrat, stěn, ostění nebo obkladů rámů oken s křídly dvojitých, plochy do 1 m2</t>
  </si>
  <si>
    <t>897523654</t>
  </si>
  <si>
    <t>" 121" 0,63*0,97</t>
  </si>
  <si>
    <t>968062455</t>
  </si>
  <si>
    <t>Vybourání dřevěných rámů oken s křídly, dveřních zárubní, vrat, stěn, ostění nebo obkladů dveřních zárubní, plochy do 2 m2</t>
  </si>
  <si>
    <t>-978921583</t>
  </si>
  <si>
    <t>"119"  0,8*2,1*2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</si>
  <si>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</si>
  <si>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</si>
  <si>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1220087820</t>
  </si>
  <si>
    <t>"127"  1,665*4,0</t>
  </si>
  <si>
    <t>"227"  1,95*3,8</t>
  </si>
  <si>
    <t>968072455</t>
  </si>
  <si>
    <t>Vybourání kovových rámů oken s křídly, dveřních zárubní, vrat, stěn, ostění nebo obkladů dveřních zárubní, plochy do 2 m2</t>
  </si>
  <si>
    <t>45458840</t>
  </si>
  <si>
    <t>"305a" 0,9*2,0*2</t>
  </si>
  <si>
    <t>971024651</t>
  </si>
  <si>
    <t>Vybourání otvorů ve zdivu základovém nebo nadzákladovém kamenném, smíšeném kamenném, na maltu vápennou nebo vápenocementovou, plochy do 4 m2, tl. do 600 mm</t>
  </si>
  <si>
    <t>-906252791</t>
  </si>
  <si>
    <t>"127"  1,26*2,2*0,47</t>
  </si>
  <si>
    <t>971024681</t>
  </si>
  <si>
    <t>Vybourání otvorů ve zdivu základovém nebo nadzákladovém kamenném, smíšeném kamenném, na maltu vápennou nebo vápenocementovou, plochy do 4 m2, tl. do 900 mm</t>
  </si>
  <si>
    <t>2111144657</t>
  </si>
  <si>
    <t>" 121" (1,3*2,7-0,63*0,97)*0,66</t>
  </si>
  <si>
    <t>973022241</t>
  </si>
  <si>
    <t>Vysekání výklenků nebo kapes ve zdivu z kamene kapes, plochy do 0,10 m2, hl. do 150 mm</t>
  </si>
  <si>
    <t>2036886874</t>
  </si>
  <si>
    <t>973022251</t>
  </si>
  <si>
    <t>Vysekání výklenků nebo kapes ve zdivu z kamene kapes, plochy do 0,10 m2, hl. do 300 mm</t>
  </si>
  <si>
    <t>-1035470159</t>
  </si>
  <si>
    <t>974029666</t>
  </si>
  <si>
    <t>Vysekání rýh ve zdivu kamenném pro vtahování nosníků, před vybouráním otvoru do hl. 150 mm, při výšce nosníku do 250 mm</t>
  </si>
  <si>
    <t>1020514277</t>
  </si>
  <si>
    <t>"227"  1,65*5</t>
  </si>
  <si>
    <t>"127"  1,66*3</t>
  </si>
  <si>
    <t>"121"  1,75*5</t>
  </si>
  <si>
    <t>"303"  1,66*2</t>
  </si>
  <si>
    <t>"305a" 1,5*2</t>
  </si>
  <si>
    <t>"321" 1,5*4</t>
  </si>
  <si>
    <t>975021311</t>
  </si>
  <si>
    <t>Podchycení nadzákladového zdiva pod stropem dřevěnou výztuhou nad vybouraným otvorem, pro jakoukoliv délku podchycení, při tl. zdiva přes 450 do 600 mm</t>
  </si>
  <si>
    <t>-1056993099</t>
  </si>
  <si>
    <t xml:space="preserve">"127"  1,26  </t>
  </si>
  <si>
    <t>"303"  1,26</t>
  </si>
  <si>
    <t>"305a"  1,1</t>
  </si>
  <si>
    <t>975021411</t>
  </si>
  <si>
    <t>Podchycení nadzákladového zdiva pod stropem dřevěnou výztuhou nad vybouraným otvorem, pro jakoukoliv délku podchycení, při tl. zdiva přes 600 do 900 mm</t>
  </si>
  <si>
    <t>1679549231</t>
  </si>
  <si>
    <t>"227"  1,26</t>
  </si>
  <si>
    <t>"121"  1,3</t>
  </si>
  <si>
    <t>"321"  1,0</t>
  </si>
  <si>
    <t>978013191</t>
  </si>
  <si>
    <t>Otlučení omítek vápenných nebo vápenocementových stěn, stropů vnitřních stěn s vyškrabáním spar, s očištěním zdiva, v rozsahu do 100 %</t>
  </si>
  <si>
    <t>212911236</t>
  </si>
  <si>
    <t xml:space="preserve">" 119" 1,0*1,5   </t>
  </si>
  <si>
    <t>978021191</t>
  </si>
  <si>
    <t>Otlučení vnitřních cementových omítek stěn, stropů stěn, v rozsahu do 100 %</t>
  </si>
  <si>
    <t>1428125201</t>
  </si>
  <si>
    <t xml:space="preserve">" 119" 1,0*1,5    </t>
  </si>
  <si>
    <t>979071131</t>
  </si>
  <si>
    <t>Očištění vybouraných dlažebních kostek od spojovacího materiálu, s uložením očištěných kostek na skládku, s odklizením odpadových hmot na hromady a s odklizením vybouraných kostek na vzdálenost do 3 m mozaikových, s původním vyplněním spár kamenivem těženým nebo cementovou maltou</t>
  </si>
  <si>
    <t>95243963</t>
  </si>
  <si>
    <t>985131211</t>
  </si>
  <si>
    <t>Očištění ploch stěn, rubu kleneb a podlah tryskání pískem sušeným</t>
  </si>
  <si>
    <t>-1484622568</t>
  </si>
  <si>
    <t>"012a"  (7,48*2+1,55*2+2,0*2-1,035)*2,0</t>
  </si>
  <si>
    <t>"012b"  (6,2+5,012+0,5*2+1,26+4,9+5,42)*2,0</t>
  </si>
  <si>
    <t>"013"  (2,71+3,0+0,6+2,9+4,56+2,82+5,13-1,3+1,0*2)*2,0</t>
  </si>
  <si>
    <t>"014"  (9,03+4,7+8,27+5,15-1,7)*2,0</t>
  </si>
  <si>
    <t>" nad klenbou m.č. 012b"  (6,4*8,0)</t>
  </si>
  <si>
    <t>985131311</t>
  </si>
  <si>
    <t>Očištění ploch stěn, rubu kleneb a podlah ruční dočištění ocelovými kartáči</t>
  </si>
  <si>
    <t>-1842481286</t>
  </si>
  <si>
    <t>985132211</t>
  </si>
  <si>
    <t>Očištění ploch líce kleneb a podhledů tryskání pískem sušeným</t>
  </si>
  <si>
    <t>1782273413</t>
  </si>
  <si>
    <t>"012a" 32,6*1,2</t>
  </si>
  <si>
    <t>"012b" 14,8*1,5</t>
  </si>
  <si>
    <t>"013" 18,2*1,5</t>
  </si>
  <si>
    <t>"014" 28,5*1,5</t>
  </si>
  <si>
    <t>985132311</t>
  </si>
  <si>
    <t>Očištění ploch líce kleneb a podhledů ruční dočištění ocelovými kartáči</t>
  </si>
  <si>
    <t>-832443845</t>
  </si>
  <si>
    <t>985142112</t>
  </si>
  <si>
    <t>Vysekání spojovací hmoty ze spár zdiva včetně vyčištění hloubky spáry do 40 mm délky spáry na 1 m2 upravované plochy přes 6 do 12 m</t>
  </si>
  <si>
    <t>-81635067</t>
  </si>
  <si>
    <t>985231113</t>
  </si>
  <si>
    <t>Spárování zdiva hloubky do 40 mm aktivovanou maltou délky spáry na 1 m2 upravované plochy přes 12 m</t>
  </si>
  <si>
    <t>803865342</t>
  </si>
  <si>
    <t>"012aG" (1,4*2,25-1,0*2,0+2,1*0,5)*2</t>
  </si>
  <si>
    <t>985232113</t>
  </si>
  <si>
    <t>Hloubkové spárování zdiva hloubky přes 40 do 80 mm aktivovanou maltou délky spáry na 1 m2 upravované plochy přes 12 m</t>
  </si>
  <si>
    <t>143319138</t>
  </si>
  <si>
    <t>985521311</t>
  </si>
  <si>
    <t>Stříkaný beton z mokré směsi pevnosti v tlaku do 25 MPa rubu kleneb a podlah, jedné vrstvy tloušťky do 30 mm</t>
  </si>
  <si>
    <t>-586934733</t>
  </si>
  <si>
    <t>985521319</t>
  </si>
  <si>
    <t>Stříkaný beton z mokré směsi pevnosti v tlaku do 25 MPa rubu kleneb a podlah, jedné vrstvy tloušťky Příplatek k ceně za každých dalších i započatých 10 mm tloušťky</t>
  </si>
  <si>
    <t>-1100738470</t>
  </si>
  <si>
    <t>" nad klenbou m.č. 012b"  (6,4*8,0)*7</t>
  </si>
  <si>
    <t>985562332</t>
  </si>
  <si>
    <t>Výztuž stříkaného betonu ze svařovaných sítí velikosti ok přes 100 mm jednovrstvých rubu kleneb a podlah, průměru drátu 6 mm</t>
  </si>
  <si>
    <t>-590195133</t>
  </si>
  <si>
    <t>997</t>
  </si>
  <si>
    <t>Přesun sutě</t>
  </si>
  <si>
    <t>997013118</t>
  </si>
  <si>
    <t>Vnitrostaveništní doprava suti a vybouraných hmot vodorovně do 50 m svisle s použitím mechanizace pro budovy a haly výšky přes 24 do 27 m</t>
  </si>
  <si>
    <t>872402355</t>
  </si>
  <si>
    <t>997013219</t>
  </si>
  <si>
    <t>Vnitrostaveništní doprava suti a vybouraných hmot vodorovně do 50 m Příplatek k cenám -3111 až -3217 za zvětšenou vodorovnou dopravu přes vymezenou dopravní vzdálenost za každých dalších i započatých 10 m</t>
  </si>
  <si>
    <t>424307399</t>
  </si>
  <si>
    <t>439,791*6</t>
  </si>
  <si>
    <t>997013313</t>
  </si>
  <si>
    <t>Shoz suti montáž a demontáž shozu výšky přes 20 do 30 m</t>
  </si>
  <si>
    <t>1709830524</t>
  </si>
  <si>
    <t>997013321</t>
  </si>
  <si>
    <t>Shoz suti montáž a demontáž shozu výšky Příplatek za první a každý další den použití shozu k ceně -3311</t>
  </si>
  <si>
    <t>928419848</t>
  </si>
  <si>
    <t>27*120</t>
  </si>
  <si>
    <t>997013501</t>
  </si>
  <si>
    <t>Odvoz suti a vybouraných hmot na skládku nebo meziskládku se složením, na vzdálenost do 1 km</t>
  </si>
  <si>
    <t>-1529452847</t>
  </si>
  <si>
    <t>997013509</t>
  </si>
  <si>
    <t>Odvoz suti a vybouraných hmot na skládku nebo meziskládku se složením, na vzdálenost Příplatek k ceně za každý další i započatý 1 km přes 1 km</t>
  </si>
  <si>
    <t>-1431369105</t>
  </si>
  <si>
    <t>451,427*12 'Přepočtené koeficientem množství</t>
  </si>
  <si>
    <t>997013831</t>
  </si>
  <si>
    <t>Poplatek za uložení stavebního odpadu na skládce (skládkovné) směsného</t>
  </si>
  <si>
    <t>1026124543</t>
  </si>
  <si>
    <t>997221611</t>
  </si>
  <si>
    <t>Nakládání na dopravní prostředky pro vodorovnou dopravu suti</t>
  </si>
  <si>
    <t>-1711197935</t>
  </si>
  <si>
    <t>998</t>
  </si>
  <si>
    <t>998018003</t>
  </si>
  <si>
    <t>Přesun hmot pro budovy občanské výstavby, bydlení, výrobu a služby ruční - bez užití mechanizace vodorovná dopravní vzdálenost do 100 m pro budovy s jakoukoliv nosnou konstrukcí výšky přes 12 do 24 m</t>
  </si>
  <si>
    <t>-1556438676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</si>
  <si>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</si>
  <si>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</si>
  <si>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</si>
  <si>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</si>
  <si>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1342561886</t>
  </si>
  <si>
    <t>"127 zákl. výtahu " (4,65+2,655)/2*3,85</t>
  </si>
  <si>
    <t>" nad klenbou m.č. 012b"  (6,4*8,0)*2</t>
  </si>
  <si>
    <t>711112001</t>
  </si>
  <si>
    <t>Provedení izolace proti zemní vlhkosti natěradly a tmely za studena na ploše svislé S nátěrem penetračním</t>
  </si>
  <si>
    <t>-1021684151</t>
  </si>
  <si>
    <t>"127 zákl. výtahu " (4,65+2,655+3,85+4,5)*0,65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</si>
  <si>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</si>
  <si>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</si>
  <si>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-744321852</t>
  </si>
  <si>
    <t>(10,176+116,462)*0,0003</t>
  </si>
  <si>
    <t>711141559</t>
  </si>
  <si>
    <t>Provedení izolace proti zemní vlhkosti pásy přitavením NAIP na ploše vodorovné V</t>
  </si>
  <si>
    <t>-1603936225</t>
  </si>
  <si>
    <t>" nad klenbou m.č. 012b"  (6,4*8,0)*3</t>
  </si>
  <si>
    <t>711142559</t>
  </si>
  <si>
    <t>Provedení izolace proti zemní vlhkosti pásy přitavením NAIP na ploše svislé S</t>
  </si>
  <si>
    <t>386511937</t>
  </si>
  <si>
    <t>62832134</t>
  </si>
  <si>
    <t xml:space="preserve">pás těžký asfaltovaný </t>
  </si>
  <si>
    <t>401871823</t>
  </si>
  <si>
    <t>"127 zákl. výtahu " (4,65+2,655)/2*3,85*1,15</t>
  </si>
  <si>
    <t>"127 zákl. výtahu " (4,65+2,655+3,85+4,5)*0,65*1,2</t>
  </si>
  <si>
    <t>62856000</t>
  </si>
  <si>
    <t xml:space="preserve">pásy s modifikovaným asfaltem vložka kovová folie nosná vložka hliníková folie asfaltované pásy modifikované SBS (styren - butadien - styren) oboustraná mikrotenová folie </t>
  </si>
  <si>
    <t>-1326064329</t>
  </si>
  <si>
    <t>" nad klenbou m.č. 012b"  (6,4*8,0)*3*1,15</t>
  </si>
  <si>
    <t>711161331</t>
  </si>
  <si>
    <t>Izolace proti zemní vlhkosti nopovými foliemi FONDALINE základů nebo stěn s odvodňovací funkcí tloušťky 0,6 mm, šířky 2,0 m s textilií</t>
  </si>
  <si>
    <t>367478549</t>
  </si>
  <si>
    <t>711211114</t>
  </si>
  <si>
    <t>Izolace provětrávaná dutinová proti zemní vlhkosti a plynu radonu z plastových segmentů (typu Iglů) zalitých betonem včetně betonové desky tl. 40 mm s armovací sítí, výšky segmentů 160 mm</t>
  </si>
  <si>
    <t>797842236</t>
  </si>
  <si>
    <t>" 168" 114,2</t>
  </si>
  <si>
    <t>" 119" 45,7</t>
  </si>
  <si>
    <t>711413111</t>
  </si>
  <si>
    <t>Izolace proti povrchové a podpovrchové vodě natěradly a tmely za studena na ploše vodorovné V těsnicí hmotou</t>
  </si>
  <si>
    <t>-622489737</t>
  </si>
  <si>
    <t>"127 zákl. výtahu " 2,015*2,65</t>
  </si>
  <si>
    <t>711413121</t>
  </si>
  <si>
    <t xml:space="preserve">Izolace proti povrchové a podpovrchové vodě natěradly a tmely za studena na ploše svislé S těsnicí hmotou </t>
  </si>
  <si>
    <t>-1744873958</t>
  </si>
  <si>
    <t>"127 zákl. výtahu " (2,015+2,65)*2*1,4</t>
  </si>
  <si>
    <t>711441559</t>
  </si>
  <si>
    <t>Provedení izolace proti povrchové a podpovrchové tlakové vodě pásy přitavením NAIP na ploše vodorovné V</t>
  </si>
  <si>
    <t>-874644671</t>
  </si>
  <si>
    <t>628521240</t>
  </si>
  <si>
    <t>Pásy s modifikovaným asfaltem vložka polyesterové rouno asfaltované hydroizolační pásy modifikované asfaltované pásy modifikované směsnými polymery</t>
  </si>
  <si>
    <t>627081389</t>
  </si>
  <si>
    <t>9,900*2</t>
  </si>
  <si>
    <t>19,8*1,2 'Přepočtené koeficientem množství</t>
  </si>
  <si>
    <t>998711203</t>
  </si>
  <si>
    <t>Přesun hmot pro izolace proti vodě, vlhkosti a plynům stanovený procentní sazbou z ceny vodorovná dopravní vzdálenost do 50 m v objektech výšky přes 12 do 60 m</t>
  </si>
  <si>
    <t>903045009</t>
  </si>
  <si>
    <t>713111111</t>
  </si>
  <si>
    <t>Montáž tepelné izolace stropů rohožemi, pásy, dílci, deskami, bloky (izolační materiál ve specifikaci) vrchem bez překrytí lepenkou kladenými volně</t>
  </si>
  <si>
    <t>-1606262970</t>
  </si>
  <si>
    <t>"317" 174,3</t>
  </si>
  <si>
    <t>3.NP - STR60</t>
  </si>
  <si>
    <t>"305b " 114,12</t>
  </si>
  <si>
    <t>"307 " 19,51+4,05</t>
  </si>
  <si>
    <t>63148106</t>
  </si>
  <si>
    <t>deska minerální izolační tl. 140 mm</t>
  </si>
  <si>
    <t>-58357251</t>
  </si>
  <si>
    <t>174,300*1,03</t>
  </si>
  <si>
    <t>63148107</t>
  </si>
  <si>
    <t>deska minerální izolační tl. 160 mm</t>
  </si>
  <si>
    <t>218695189</t>
  </si>
  <si>
    <t>174,3*1,03</t>
  </si>
  <si>
    <t>63148103</t>
  </si>
  <si>
    <t>deska minerální izolační tl. 80 mm</t>
  </si>
  <si>
    <t>-488678037</t>
  </si>
  <si>
    <t>" STR60" 363,73*1,03</t>
  </si>
  <si>
    <t>63148105</t>
  </si>
  <si>
    <t>deska minerální izolační tl. 120 mm</t>
  </si>
  <si>
    <t>295326754</t>
  </si>
  <si>
    <t>713112215R</t>
  </si>
  <si>
    <t>Montáž tepelné foukané vodorovné izolace konstrukcí z minerálních vláken, tloušťky vrstvy přes 180 do 200 mm</t>
  </si>
  <si>
    <t>975613982</t>
  </si>
  <si>
    <t>83,14+72,6+195,0</t>
  </si>
  <si>
    <t>303</t>
  </si>
  <si>
    <t>713112217</t>
  </si>
  <si>
    <t>Montáž tepelné foukané vodorovné izolace konstrukcí z minerálních vláken, tloušťky vrstvy přes 220 do 250 mm</t>
  </si>
  <si>
    <t>-1487212935</t>
  </si>
  <si>
    <t>(63,1+103,8+193,9+195,9+126,1+88,3+319,4+47,6)</t>
  </si>
  <si>
    <t>306</t>
  </si>
  <si>
    <t>631511000</t>
  </si>
  <si>
    <t>Vlna minerální volná a výrobky z ní (desky z minerální vlny a kombinované) vata minerální  foukaná IZOSpol foukaná minerální vata IZOSpol</t>
  </si>
  <si>
    <t>1176503112</t>
  </si>
  <si>
    <t>(83,14+72,6+195,0)*0,2*1,01</t>
  </si>
  <si>
    <t>(63,1+103,8+193,9+195,9+126,1+88,3+319,4+47,6)*0,25*1,01</t>
  </si>
  <si>
    <t>307</t>
  </si>
  <si>
    <t>771531801</t>
  </si>
  <si>
    <t>Demontáž podlah z dlaždic cihelných nebo portlanských kladených do malty</t>
  </si>
  <si>
    <t>592905977</t>
  </si>
  <si>
    <t>(350,74+1138,1)/10</t>
  </si>
  <si>
    <t>308</t>
  </si>
  <si>
    <t>965082923</t>
  </si>
  <si>
    <t>Odstranění násypu pod podlahami nebo ochranného násypu na střechách tl. do 100 mm, plochy přes 2 m2</t>
  </si>
  <si>
    <t>-504830688</t>
  </si>
  <si>
    <t>148,8*0,1</t>
  </si>
  <si>
    <t>309</t>
  </si>
  <si>
    <t>762811932</t>
  </si>
  <si>
    <t>Záklop stropů vyřezání částí záklopu nebo podbíjení z prken nebo fošen tl. přes 32 mm, otvoru plochy jednotlivě přes 0,25 do 1,00 m2</t>
  </si>
  <si>
    <t>1105511928</t>
  </si>
  <si>
    <t>1488,4/5*2</t>
  </si>
  <si>
    <t>310</t>
  </si>
  <si>
    <t>762812942</t>
  </si>
  <si>
    <t>Záklop stropů zabednění částí záklopu z prken nebo fošen tl. přes 32 mm (materiál v ceně), otvoru plochy jednotlivě přes 0,25 do 1,00 m2</t>
  </si>
  <si>
    <t>1387075765</t>
  </si>
  <si>
    <t>304</t>
  </si>
  <si>
    <t>771531007</t>
  </si>
  <si>
    <t>Montáž podlahy z dlaždic cihelných nebo portlandských tloušťky do 30 mm kladených do malty přes 22 do 25 ks/m2</t>
  </si>
  <si>
    <t>-231894716</t>
  </si>
  <si>
    <t>305</t>
  </si>
  <si>
    <t>596311020</t>
  </si>
  <si>
    <t>Dlaždice cihelné pálené dlažba ruční cihelná 20 x 20 x 3 cm</t>
  </si>
  <si>
    <t>-448076221</t>
  </si>
  <si>
    <t>148,84*25*0,675</t>
  </si>
  <si>
    <t>713121111</t>
  </si>
  <si>
    <t>Montáž tepelné izolace podlah rohožemi, pásy, deskami, dílci, bloky (izolační materiál ve specifikaci) kladenými volně jednovrstvá</t>
  </si>
  <si>
    <t>175819374</t>
  </si>
  <si>
    <t>" 121,126" (27,1+23,5)</t>
  </si>
  <si>
    <t>" 167" 20,8</t>
  </si>
  <si>
    <t>631514350</t>
  </si>
  <si>
    <t>deska minerální normální izolační  N tl.25 mm</t>
  </si>
  <si>
    <t>734032679</t>
  </si>
  <si>
    <t>" 103,104 EXP. A " (27,0+26,0)*1,02</t>
  </si>
  <si>
    <t>" 204 EXP B"  27,6*1,02</t>
  </si>
  <si>
    <t>" 219"  1,5*1,02</t>
  </si>
  <si>
    <t>" 215"  6,02*1,02</t>
  </si>
  <si>
    <t>283764230</t>
  </si>
  <si>
    <t>desky z lehčených plastů desky z extrudovaného polystyrenu desky z extrudovaného polystyrenu XPS 30 SF hladký povrch, ozub po celém obvodu 1265 x 615 mm (krycí plocha 0,75 m2) 120 mm</t>
  </si>
  <si>
    <t>-490431567</t>
  </si>
  <si>
    <t xml:space="preserve">" 102 EXP. A " 22,2*1,02   </t>
  </si>
  <si>
    <t>" 110 EXP. A " 117,7*1,02</t>
  </si>
  <si>
    <t>" 119" 45,7*1,02</t>
  </si>
  <si>
    <t>" 121,126" (27,1+23,5)*1,02</t>
  </si>
  <si>
    <t>" 168" 114,2*1,02</t>
  </si>
  <si>
    <t>" 167" 20,8*1,02</t>
  </si>
  <si>
    <t>713141163</t>
  </si>
  <si>
    <t>Montáž tepelné izolace střech plochých rohožemi, pásy, deskami, dílci, bloky (izolační materiál ve specifikaci) přišroubovanými šrouby tl. izolace do 130 mm budovy výšky do 20 m rohové pole</t>
  </si>
  <si>
    <t>-1254872855</t>
  </si>
  <si>
    <t>631669220</t>
  </si>
  <si>
    <t>Vlákna skleněná izolační deska akustická ADP 01 s netkanou skelnou rohoží, rozměr 1250 x 600 mm, la = 0,035 W/mK tl. 50 mm</t>
  </si>
  <si>
    <t>-745102087</t>
  </si>
  <si>
    <t>9,9*1,02 'Přepočtené koeficientem množství</t>
  </si>
  <si>
    <t>713191132</t>
  </si>
  <si>
    <t>Montáž tepelné izolace stavebních konstrukcí - doplňky a konstrukční součásti podlah, stropů vrchem nebo střech překrytím fólií separační z PE</t>
  </si>
  <si>
    <t>-940729179</t>
  </si>
  <si>
    <t>283231500</t>
  </si>
  <si>
    <t xml:space="preserve"> fólie pro lité podlahy   bal. 100 m2</t>
  </si>
  <si>
    <t>-837303503</t>
  </si>
  <si>
    <t>633,62*1,15</t>
  </si>
  <si>
    <t>713521121</t>
  </si>
  <si>
    <t>Montáž tepelné izolace protipožárním obkladem deskami (desky ve specifikaci) průvlaků, vazníků nebo nosníků včetně plechových pozinkovaných nárožníků jednovrstvá</t>
  </si>
  <si>
    <t>1151324390</t>
  </si>
  <si>
    <t>98*1,2*1,1</t>
  </si>
  <si>
    <t>595912820</t>
  </si>
  <si>
    <t>Desky zdicí nepálené ostatní desky protipožární se skelnou výztuží  š x tl. x d 1200 x 20 x 2000</t>
  </si>
  <si>
    <t>-790009170</t>
  </si>
  <si>
    <t>129,36*1,1 'Přepočtené koeficientem množství</t>
  </si>
  <si>
    <t>998713204</t>
  </si>
  <si>
    <t>Přesun hmot pro izolace tepelné stanovený procentní sazbou z ceny vodorovná dopravní vzdálenost do 50 m v objektech výšky přes 24 do 36 m</t>
  </si>
  <si>
    <t>-224997602</t>
  </si>
  <si>
    <t>714</t>
  </si>
  <si>
    <t>Akustická a protiotřesová opatření</t>
  </si>
  <si>
    <t>315</t>
  </si>
  <si>
    <t>449321130</t>
  </si>
  <si>
    <t xml:space="preserve">Přístroje hasicí ruční práškové </t>
  </si>
  <si>
    <t>-749016869</t>
  </si>
  <si>
    <t>316</t>
  </si>
  <si>
    <t>449324100</t>
  </si>
  <si>
    <t>Přístroje hasicí ruční pěnové</t>
  </si>
  <si>
    <t>938690003</t>
  </si>
  <si>
    <t>317</t>
  </si>
  <si>
    <t>449322100</t>
  </si>
  <si>
    <t xml:space="preserve">Přístroje hasicí ruční </t>
  </si>
  <si>
    <t>-1423988019</t>
  </si>
  <si>
    <t>296</t>
  </si>
  <si>
    <t>735345160</t>
  </si>
  <si>
    <t>tabulka bezpečnostní s tiskem 2 barvy A3 297x420 mm</t>
  </si>
  <si>
    <t>-641394454</t>
  </si>
  <si>
    <t>733222101A</t>
  </si>
  <si>
    <t>Potrubí měděné chladivového okruhu 1/4" + 3/8" + komunikace + napájení</t>
  </si>
  <si>
    <t>1721657700</t>
  </si>
  <si>
    <t>-304784358</t>
  </si>
  <si>
    <t>-2010824731</t>
  </si>
  <si>
    <t>998733202</t>
  </si>
  <si>
    <t>Přesun hmot pro rozvody potrubí v objektech v do 12 m</t>
  </si>
  <si>
    <t>-182879993</t>
  </si>
  <si>
    <t>751</t>
  </si>
  <si>
    <t>Vzduchotechnika</t>
  </si>
  <si>
    <t>751122017</t>
  </si>
  <si>
    <t>Ventilátorpotrubní radiální js 100, 100 m3/h</t>
  </si>
  <si>
    <t>-792015956</t>
  </si>
  <si>
    <t>1+1+1</t>
  </si>
  <si>
    <t>751122018</t>
  </si>
  <si>
    <t>-2029187158</t>
  </si>
  <si>
    <t>0+1+4</t>
  </si>
  <si>
    <t>751122019</t>
  </si>
  <si>
    <t>potrubí flexi js 100 včetně kotvení, prostupů, mřížek</t>
  </si>
  <si>
    <t>-2046009329</t>
  </si>
  <si>
    <t>751122020</t>
  </si>
  <si>
    <t>733521344</t>
  </si>
  <si>
    <t>751122709A</t>
  </si>
  <si>
    <t>Mtž vent rad střtl potrubního spirální skříň průmyslového pohon řemen přes 1,260 m2</t>
  </si>
  <si>
    <t>-1190647180</t>
  </si>
  <si>
    <t>429560170B</t>
  </si>
  <si>
    <t>Venkovní jednotka  pro až 3 vnitřní jednotky, výkon chlazení 3,7 - 9 kW,dodávka ,montáž</t>
  </si>
  <si>
    <t>482245878</t>
  </si>
  <si>
    <t>429560170C</t>
  </si>
  <si>
    <t>Vnitřní jednotka , výkon chlazení 1,1 - 3 kW,dodávka,montáž</t>
  </si>
  <si>
    <t>-1242391610</t>
  </si>
  <si>
    <t>429560170D</t>
  </si>
  <si>
    <t>Vnitřní jednotka , výkon chlazení 1,1 - 3 kW,dodávka,montáž,atd</t>
  </si>
  <si>
    <t>-1560307578</t>
  </si>
  <si>
    <t>429560170E</t>
  </si>
  <si>
    <t>Čerpadlo kondenzátu, odpadní potrubí, montáž,el vedení</t>
  </si>
  <si>
    <t>-1660385221</t>
  </si>
  <si>
    <t>998751201</t>
  </si>
  <si>
    <t>Přesun hmot procentní pro vzduchotechniku v objektech v do 12 m</t>
  </si>
  <si>
    <t>-1606031245</t>
  </si>
  <si>
    <t>762</t>
  </si>
  <si>
    <t>Konstrukce tesařské</t>
  </si>
  <si>
    <t>762-04</t>
  </si>
  <si>
    <t>Montáž vázaných konstrukcí krovů střech pultových, sedlových, valbových, stanových čtvercového nebo obdélníkového půdorysu, z řeziva hraněného s použitím ocelových spojek (spojky ve specifikaci), průřezové plochy přes 224 do 288 cm2</t>
  </si>
  <si>
    <t>kpl</t>
  </si>
  <si>
    <t>-1259433170</t>
  </si>
  <si>
    <t>762-07</t>
  </si>
  <si>
    <t>1664415401</t>
  </si>
  <si>
    <t>(3,8+2,9)*3</t>
  </si>
  <si>
    <t>762085-07</t>
  </si>
  <si>
    <t>Práce společné pro tesařské konstrukce montáž ocelových spojovacích prostředků (materiál ve specifikaci) kotevních želez příložek, patek, táhel</t>
  </si>
  <si>
    <t>-1983250711</t>
  </si>
  <si>
    <t>133-07</t>
  </si>
  <si>
    <t>ocel pásová válcovaná za tepla - ve svitcích zn.  S 235 JRG2 šířka x tloušťka 50  x  4,00 mm</t>
  </si>
  <si>
    <t>1628383031</t>
  </si>
  <si>
    <t>" kotva pozednice " 2,0*10*1,962/1000</t>
  </si>
  <si>
    <t>762-0R</t>
  </si>
  <si>
    <t>Podbíjení doplnění podbíjení prkny tl. do 32 mm (materiál v ceně) nehoblovanými na sraz, plochy jednotlivě přes 4,00 do 8,00 m2</t>
  </si>
  <si>
    <t>1692757277</t>
  </si>
  <si>
    <t>" 127- dlažba+podkl. beton+násyp+trámy+rákos podhledu-omítka =tl. cca 55 cm - osob."  (2,015+1,8)/2*2,65</t>
  </si>
  <si>
    <t>" 308 - dlažba+podkl. beton+násyp+trámy+rákos podhledu-omítka =tl. cca 55 cm - nákladní  "  2,13*2,66</t>
  </si>
  <si>
    <t>762511167</t>
  </si>
  <si>
    <t>Podlahové konstrukce podkladové z cementotřískových desek CETRIS jednovrstvých šroubovaných na pero a drážku broušených, tloušťky desky 24 mm</t>
  </si>
  <si>
    <t>-955588664</t>
  </si>
  <si>
    <t>762511227</t>
  </si>
  <si>
    <t>Podlahové konstrukce podkladové z dřevoštěpkových desek OSB jednovrstvých lepených na pero a drážku 25 mm nebroušených, tloušťky desky</t>
  </si>
  <si>
    <t>12092680</t>
  </si>
  <si>
    <t>184</t>
  </si>
  <si>
    <t>7625218OR</t>
  </si>
  <si>
    <t>Demontáž podlah bez polštářů z prken nebo fošen tl. přes 32 mm</t>
  </si>
  <si>
    <t>-465992923</t>
  </si>
  <si>
    <t>185</t>
  </si>
  <si>
    <t>762595001</t>
  </si>
  <si>
    <t>Spojovací prostředky podlah, konstrukcí podkladových, zakrytí kanálů a výkopů hřebíky, vruty</t>
  </si>
  <si>
    <t>823253119</t>
  </si>
  <si>
    <t>186</t>
  </si>
  <si>
    <t>76281180R</t>
  </si>
  <si>
    <t>Demontáž záklopů stropů vrchních a zapuštěných z hrubých prken, tl. do 32 mm</t>
  </si>
  <si>
    <t>202809321</t>
  </si>
  <si>
    <t>" 3.NP "  (13,3+18,8+42,0+35,0+34,8+9,0+9,0+33,0+12,0+15,0+17,0+31,0+32,0)</t>
  </si>
  <si>
    <t>187</t>
  </si>
  <si>
    <t>998762204</t>
  </si>
  <si>
    <t>Přesun hmot pro konstrukce tesařské stanovený procentní sazbou z ceny vodorovná dopravní vzdálenost do 50 m v objektech výšky přes 24 do 36 m</t>
  </si>
  <si>
    <t>598198061</t>
  </si>
  <si>
    <t>763</t>
  </si>
  <si>
    <t>Konstrukce suché výstavby</t>
  </si>
  <si>
    <t>188</t>
  </si>
  <si>
    <t>763111314</t>
  </si>
  <si>
    <t>Příčka ze sádrokartonových desek s nosnou konstrukcí z jednoduchých ocelových profilů UW, CW jednoduše opláštěná deskou standardní A tl. 12,5 mm, příčka tl. 100 mm, profil 75 TI tl. 60 mm, EI 30, Rw 47 dB</t>
  </si>
  <si>
    <t>1103225315</t>
  </si>
  <si>
    <t>SDK 03</t>
  </si>
  <si>
    <t>"305a, 306" 4,28*3*2,7</t>
  </si>
  <si>
    <t>189</t>
  </si>
  <si>
    <t>763111314R</t>
  </si>
  <si>
    <t>1323032483</t>
  </si>
  <si>
    <t>SDK 02</t>
  </si>
  <si>
    <t>" 208a" (2,67+2,13)*4,0</t>
  </si>
  <si>
    <t>" 308" (1,82+2,32)*2,7</t>
  </si>
  <si>
    <t>190</t>
  </si>
  <si>
    <t>763111343</t>
  </si>
  <si>
    <t>Příčka ze sádrokartonových desek s nosnou konstrukcí z jednoduchých ocelových profilů UW, CW jednoduše opláštěná deskou impregnovanou protipožární H2DF tl. 12,5 mm, EI 45, příčka tl. 100 mm, profil 75 TI tl. 60 mm, Rw 45 dB</t>
  </si>
  <si>
    <t>-393696451</t>
  </si>
  <si>
    <t>"303" (6,005+4,23)*2,7</t>
  </si>
  <si>
    <t>302</t>
  </si>
  <si>
    <t>763111453</t>
  </si>
  <si>
    <t>Příčka ze sádrokartonových desek s nosnou konstrukcí z jednoduchých ocelových profilů UW, CW dvojitě opláštěná deskami protipožárními DF tl. 2 x 15 mm, EI 180, příčka tl. 160 mm, profil 100 TI tl. 80 mm, Rw 56 dB</t>
  </si>
  <si>
    <t>1717487423</t>
  </si>
  <si>
    <t>" 311" (4,375+17,075+0,2)*2*3,38</t>
  </si>
  <si>
    <t>" 304" (3,745+2,0+1,725+6,5+2,315+9,2)*3,38</t>
  </si>
  <si>
    <t>"305a-308" (4,68+11,5+38,5+0,375*2+8,78+4,1+4,15+5,0+32,8+7,6)*3,38</t>
  </si>
  <si>
    <t>192</t>
  </si>
  <si>
    <t>763111717</t>
  </si>
  <si>
    <t>Příčka ze sádrokartonových desek ostatní konstrukce a práce na příčkách ze sádrokartonových desek základní penetrační nátěr</t>
  </si>
  <si>
    <t>-417428494</t>
  </si>
  <si>
    <t>"305a, 306" 4,28*3*2,7*2</t>
  </si>
  <si>
    <t>" 208a" (2,67+2,13)*4,0*2</t>
  </si>
  <si>
    <t>" 308" (1,82+2,32)*2,7*2</t>
  </si>
  <si>
    <t>"303" (6,005+4,23)*2,7*2</t>
  </si>
  <si>
    <t>" 311" (4,375+17,075+0,2)*2*3,38*2</t>
  </si>
  <si>
    <t>" 304" (3,745+2,0+1,725+6,5+2,315+9,2)*3,38*2</t>
  </si>
  <si>
    <t>"305a-308" (4,68+11,5+38,5+0,375*2+8,78+4,1+4,15+5,0+32,8+7,6)*3,38*2</t>
  </si>
  <si>
    <t>193</t>
  </si>
  <si>
    <t>763111742</t>
  </si>
  <si>
    <t>Příčka ze sádrokartonových desek ostatní konstrukce a práce na příčkách ze sádrokartonových desek montáž jedné vrstvy tepelné izolace</t>
  </si>
  <si>
    <t>191833661</t>
  </si>
  <si>
    <t>3.NP - SDK 06</t>
  </si>
  <si>
    <t>" 311" (4,375+17,075+0,2)*2*3,38*3</t>
  </si>
  <si>
    <t>" 304" (3,745+2,0+1,725+6,5+2,315+9,2)*3,38*3</t>
  </si>
  <si>
    <t>"305a-308" (4,68+11,5+38,5+0,375*2+8,78+4,1+4,15+5,0+32,8+7,6)*3,38*3</t>
  </si>
  <si>
    <t>194</t>
  </si>
  <si>
    <t>631509700</t>
  </si>
  <si>
    <t>vlákna skleněná izolační - příčkové plsti  šířka 625  12/6     60 mm 10000x625</t>
  </si>
  <si>
    <t>-620374446</t>
  </si>
  <si>
    <t>-1892,58</t>
  </si>
  <si>
    <t>1892,58*1,02</t>
  </si>
  <si>
    <t>195</t>
  </si>
  <si>
    <t>763131432</t>
  </si>
  <si>
    <t>Podhled ze sádrokartonových desek dvouvrstvá zavěšená spodní konstrukce z ocelových profilů CD, UD jednoduše opláštěná deskou protipožární DF, tl. 15 mm, bez TI</t>
  </si>
  <si>
    <t>607113881</t>
  </si>
  <si>
    <t>" 301 schod." 10,0</t>
  </si>
  <si>
    <t>196</t>
  </si>
  <si>
    <t>763131441</t>
  </si>
  <si>
    <t>Podhled ze sádrokartonových desek dvouvrstvá zavěšená spodní konstrukce z ocelových profilů CD, UD dvojitě opláštěná deskami protipožárními DF, tl. 2 x 12,5 mm, bez TI</t>
  </si>
  <si>
    <t>-7908351</t>
  </si>
  <si>
    <t>"304 " 24,4</t>
  </si>
  <si>
    <t>"305a " 16,97</t>
  </si>
  <si>
    <t>"305b " 106,9</t>
  </si>
  <si>
    <t>"306 " 84,8</t>
  </si>
  <si>
    <t>"307 " 16,6+4,05</t>
  </si>
  <si>
    <t>"311 " 75,3</t>
  </si>
  <si>
    <t>197</t>
  </si>
  <si>
    <t>763131714</t>
  </si>
  <si>
    <t>Podhled ze sádrokartonových desek ostatní práce a konstrukce na podhledech ze sádrokartonových desek základní penetrační nátěr</t>
  </si>
  <si>
    <t>926358043</t>
  </si>
  <si>
    <t>198</t>
  </si>
  <si>
    <t>998763404</t>
  </si>
  <si>
    <t>Přesun hmot pro konstrukce montované z desek stanovený procentní sazbou z ceny vodorovná dopravní vzdálenost do 50 m v objektech výšky přes 24 do 36 m</t>
  </si>
  <si>
    <t>-1266912334</t>
  </si>
  <si>
    <t>764</t>
  </si>
  <si>
    <t>Konstrukce klempířské</t>
  </si>
  <si>
    <t>199</t>
  </si>
  <si>
    <t>764001821</t>
  </si>
  <si>
    <t>Demontáž klempířských konstrukcí krytiny ze svitků nebo tabulí do suti včetně konstrukce světlíku</t>
  </si>
  <si>
    <t>-302494582</t>
  </si>
  <si>
    <t>(4+2)/2*3,3</t>
  </si>
  <si>
    <t>200</t>
  </si>
  <si>
    <t>764131401</t>
  </si>
  <si>
    <t>Krytina ze svitků nebo tabulí z měděného plechu s úpravou u okapů, prostupů a výčnělků střechy rovné drážkováním ze svitků rš 500 mm, sklon střechy do 30 st.</t>
  </si>
  <si>
    <t>1293644673</t>
  </si>
  <si>
    <t>766</t>
  </si>
  <si>
    <t>Konstrukce truhlářské</t>
  </si>
  <si>
    <t>201</t>
  </si>
  <si>
    <t>766231113</t>
  </si>
  <si>
    <t>Montáž sklápěcich schodů na půdu s vyřezáním otvoru a kompletizací</t>
  </si>
  <si>
    <t>-1787681155</t>
  </si>
  <si>
    <t>202</t>
  </si>
  <si>
    <t>6123316</t>
  </si>
  <si>
    <t>schody hliníkové skládací 110 x 70 cm, pro výšku 220 - 280 cm, 12 schodnic, poklop s tep. izolac PO 30</t>
  </si>
  <si>
    <t>-1646776800</t>
  </si>
  <si>
    <t>203</t>
  </si>
  <si>
    <t>766621281</t>
  </si>
  <si>
    <t>okna A-výměna-stávající vícekřídlé jednoduché , demontáž včetně rámu, nové vícekřídlé dvojité stejný tvar i rozměry, dub, zasklení sklo ála Fourcault, kování dle pův, zafrézované těsnění,silnovrstvá lazura hnědá ,zednické začištění,likvidace původního</t>
  </si>
  <si>
    <t>ikalkulace+nabídky restaurátorů viz příloha</t>
  </si>
  <si>
    <t>-1854262589</t>
  </si>
  <si>
    <t>"A1 "1,2*2,3*6</t>
  </si>
  <si>
    <t>"A2"1,2*2,4*15</t>
  </si>
  <si>
    <t>"A3"0,85*2,4*2</t>
  </si>
  <si>
    <t>"A4"0,5*1,5*1</t>
  </si>
  <si>
    <t>"A7"1,2*2.5*3</t>
  </si>
  <si>
    <t>"A8"1,45*1,25*1</t>
  </si>
  <si>
    <t>"A9"1,2*1,2*2</t>
  </si>
  <si>
    <t>"A10"1.1*2,2*6</t>
  </si>
  <si>
    <t>"A11"1,25*1,15*1</t>
  </si>
  <si>
    <t>204</t>
  </si>
  <si>
    <t>766621285</t>
  </si>
  <si>
    <t>okna B-repase a doplnění-stávající ocelové obloukové jednoduché ,repase rámu i skel ,kování,odvodňovací žlábek na kondenzát</t>
  </si>
  <si>
    <t>kalkulace+nabídka restaurátorů viz příloha</t>
  </si>
  <si>
    <t>-917810070</t>
  </si>
  <si>
    <t>"B1 oblouk" 4.15*2,85*0,75*7</t>
  </si>
  <si>
    <t>205</t>
  </si>
  <si>
    <t>766621287</t>
  </si>
  <si>
    <t>okna C-repase úplná-stávající vícekřídlé dvojité , demontáž včetně rámu,vyjmout vitráž a vložit do nového křídla, dub, vnitřní zasklení sklo ála Fourcault, kování dle pův, zafrézované těsnění,silnovrstvá lazura hnědá ,zednické začištění,likvidace pův</t>
  </si>
  <si>
    <t>1616260190</t>
  </si>
  <si>
    <t>"C1 "0,9*2,4*3</t>
  </si>
  <si>
    <t>"C2"0,27*1,2*1</t>
  </si>
  <si>
    <t>"C3"0,85*1,4*1</t>
  </si>
  <si>
    <t>"C6"0,95*1,4*1</t>
  </si>
  <si>
    <t>"C7"0,25*0,8*1</t>
  </si>
  <si>
    <t>"C8"1,05*1,9*2</t>
  </si>
  <si>
    <t>"C9"0,75*1,35*3</t>
  </si>
  <si>
    <t>"C10"0,9*1.45*6</t>
  </si>
  <si>
    <t>"C12"0,8*1,3*2</t>
  </si>
  <si>
    <t>"C13 "0.35*1,64*1</t>
  </si>
  <si>
    <t>"C14"0.4*1*1</t>
  </si>
  <si>
    <t>"C16"0,4*0.8*1</t>
  </si>
  <si>
    <t>"C17"0,85*1,6*1</t>
  </si>
  <si>
    <t>"C18"0.75*1,25*1</t>
  </si>
  <si>
    <t>"C20"0,58*1.08*1</t>
  </si>
  <si>
    <t>"C21"1,2*1.7*1</t>
  </si>
  <si>
    <t>206</t>
  </si>
  <si>
    <t>766621289</t>
  </si>
  <si>
    <t>okna D-repase střední-stávající vícekřídlé dvojité , demontáž křídel,rám opravit,vyjmout vitráž a vložit do nového křídla, dub, vnitřní sklo ála Fourcault, kování dle pův, zafrézované těsnění,silnovrstvá lazura hnědá ,zednické začištění,likvidace pův</t>
  </si>
  <si>
    <t>730771377</t>
  </si>
  <si>
    <t>"D1 "0,95*1*6</t>
  </si>
  <si>
    <t>"D2"0,9*1,05*9</t>
  </si>
  <si>
    <t>"D4"1*1,6*6</t>
  </si>
  <si>
    <t>207</t>
  </si>
  <si>
    <t>766621291</t>
  </si>
  <si>
    <t>okna E-repase částečná-stávající vícekřídlé dvojité , demontáž křídel,rám opravit, dub, sklo ála Fourcault, kování dle pův, zafrézované těsnění,silnovrstvá lazura hnědá ,zednické začištění,likvidace pův</t>
  </si>
  <si>
    <t>1362893928</t>
  </si>
  <si>
    <t>"E2"1,1*1,95*8</t>
  </si>
  <si>
    <t>208</t>
  </si>
  <si>
    <t>766621293</t>
  </si>
  <si>
    <t>okna F-oprava-stávající vícekřídlé dvojité z 90,let , zafrézovat těsnění,oprava kování, nová silnovrstvá lazura hnědá</t>
  </si>
  <si>
    <t>-121386081</t>
  </si>
  <si>
    <t>"F1 "0,2*0,9*3</t>
  </si>
  <si>
    <t>"F2"0,3*1,1*4</t>
  </si>
  <si>
    <t>"F3"0,4*1,1*3</t>
  </si>
  <si>
    <t>"F4"1,03*1,72*4</t>
  </si>
  <si>
    <t>"F5"1,25*2,45*8</t>
  </si>
  <si>
    <t>"F6"1,4*2,45*1</t>
  </si>
  <si>
    <t>"F7"1,17*2,1*1</t>
  </si>
  <si>
    <t>209</t>
  </si>
  <si>
    <t>766621295</t>
  </si>
  <si>
    <t xml:space="preserve">okna F´-oprava-stávající jednoduché s vitráží , repase vitráže ,oprava kování, nová silnovrstvá lazura </t>
  </si>
  <si>
    <t>570035736</t>
  </si>
  <si>
    <t>"F´1"0,75*1,3*1</t>
  </si>
  <si>
    <t>210</t>
  </si>
  <si>
    <t>766621300</t>
  </si>
  <si>
    <t>oknavnitřní M20-repase rámu i skel ,nátěr,2,65*2,2</t>
  </si>
  <si>
    <t>-700483081</t>
  </si>
  <si>
    <t>211</t>
  </si>
  <si>
    <t>766642191</t>
  </si>
  <si>
    <t>dveře ext H1 -Montáž a dodávka exterierových dubových dveří masiv dle vzoru 1 křídlých, rámová zárubeň, nátěr silnovrstvá lazura, kování dle původního(šmitny) nátěr kovářská čerň, zednické začištění</t>
  </si>
  <si>
    <t>-2131394187</t>
  </si>
  <si>
    <t>212</t>
  </si>
  <si>
    <t>766642193</t>
  </si>
  <si>
    <t>dveře,vrata ext O -Repase exterierových dřevěných dveří, vrat , nátěr silnovrstvá lazura hnědá, repase kování nátěr kovářská čerň</t>
  </si>
  <si>
    <t>-327799868</t>
  </si>
  <si>
    <t>"O1 "2,83*3,36</t>
  </si>
  <si>
    <t>"O2"1*2,38</t>
  </si>
  <si>
    <t>"O3"1,8*3,13</t>
  </si>
  <si>
    <t>"O4"0,8*1,86</t>
  </si>
  <si>
    <t>"O5"1,05*2,18</t>
  </si>
  <si>
    <t>"O6"0,8*2,17</t>
  </si>
  <si>
    <t>"O7"1,37*3,1</t>
  </si>
  <si>
    <t>"O8"1,9*3,91</t>
  </si>
  <si>
    <t>"O9"2*3,62</t>
  </si>
  <si>
    <t>"O10"1*2,18</t>
  </si>
  <si>
    <t>"O11"1*2,18</t>
  </si>
  <si>
    <t>"O15"3,35*4,32</t>
  </si>
  <si>
    <t>"O16"1,51*2,64</t>
  </si>
  <si>
    <t>"o17"0,94*1,99</t>
  </si>
  <si>
    <t>"O18"0,92*1,74</t>
  </si>
  <si>
    <t>"O19"0,95*2,74</t>
  </si>
  <si>
    <t>213</t>
  </si>
  <si>
    <t>766660903</t>
  </si>
  <si>
    <t>dveře int. K2-dodávka a montáž dveří otvíravých 1křídlových včetně ocelové zárubně do sádrokartonu, dveře CPl (depozitáře), EI 15 DP , klima</t>
  </si>
  <si>
    <t>-20240479</t>
  </si>
  <si>
    <t>"K2-01  90/197  zárubeň 20 "   6</t>
  </si>
  <si>
    <t>"K2-02 80/197, zárubeň 20 "   3</t>
  </si>
  <si>
    <t>"K2-03 80/197 zárubeň 10 "    2</t>
  </si>
  <si>
    <t>"K2-04 2*90/197 zárubeň 10"  2*3</t>
  </si>
  <si>
    <t>"K2-06 90/197, stávající zárubeň "1</t>
  </si>
  <si>
    <t>"K2-07 90/197, stáv zárubeň " 1</t>
  </si>
  <si>
    <t>"K2-08 2*75/100 atyp"2*1</t>
  </si>
  <si>
    <t>"K2-09 64/84 atyp" 1</t>
  </si>
  <si>
    <t>214</t>
  </si>
  <si>
    <t>766660905</t>
  </si>
  <si>
    <t>dveře int. K2-dodávka a montáž dveří otvíravých 1křídlových zárubeň ocel, dveře ocelové zatepl, EI 30 DP 1</t>
  </si>
  <si>
    <t>-1836712574</t>
  </si>
  <si>
    <t>"K2-05  80/197  zárubeň stáv "   2</t>
  </si>
  <si>
    <t>"K2-10  80/197, zárubeň ocel "  1</t>
  </si>
  <si>
    <t>"K2-11  90/197 zárubeň stáv "   1</t>
  </si>
  <si>
    <t>215</t>
  </si>
  <si>
    <t>766660909</t>
  </si>
  <si>
    <t xml:space="preserve">dveře int. L-repase historických dveří otvíravých 1křídlových atyp </t>
  </si>
  <si>
    <t>1363921376</t>
  </si>
  <si>
    <t>"L1 "1*2,26</t>
  </si>
  <si>
    <t>"L2"1,5*3</t>
  </si>
  <si>
    <t>"L3"0,95*2,33</t>
  </si>
  <si>
    <t>"L4"0,84*2,25</t>
  </si>
  <si>
    <t>"L5"0,94*1,97</t>
  </si>
  <si>
    <t>"L6"0,96*2,27</t>
  </si>
  <si>
    <t>"L7"1*2,33</t>
  </si>
  <si>
    <t>"L8"0,86*1,87</t>
  </si>
  <si>
    <t>"L9"1*2,38</t>
  </si>
  <si>
    <t>"L11"0,95*2,3</t>
  </si>
  <si>
    <t>"L12"0,76*2,2</t>
  </si>
  <si>
    <t>"L13"0,84*2,25</t>
  </si>
  <si>
    <t>"L14"0,82*1,8</t>
  </si>
  <si>
    <t>216</t>
  </si>
  <si>
    <t>766660913</t>
  </si>
  <si>
    <t>dveře int. M-repase dveří otvíravých h atyp do obložkové zárubně , dveře masiv,zafrézovat zpěňovací pásku EI 30 DP 3,nátěr silnovrstvá lazura hnědá,případně krycí nátěr</t>
  </si>
  <si>
    <t>-1762080637</t>
  </si>
  <si>
    <t>"M1 "1,67*2,93*1</t>
  </si>
  <si>
    <t>"M2"0,8*2,05*2</t>
  </si>
  <si>
    <t>"M3"0,7*2,05*1</t>
  </si>
  <si>
    <t>"M4"1,5*2,6*4</t>
  </si>
  <si>
    <t>"M5"0,85*2,06*1</t>
  </si>
  <si>
    <t>"M9"1,5*2,62*7</t>
  </si>
  <si>
    <t>"M10"0,8*2,22*2</t>
  </si>
  <si>
    <t>"M11"0,8*2,24*2</t>
  </si>
  <si>
    <t>"M12"0,6*2,24*12</t>
  </si>
  <si>
    <t>"M13"0,9*2,25*2</t>
  </si>
  <si>
    <t>"M14"1,2*2,42*6</t>
  </si>
  <si>
    <t>"M16"1,27*2,47</t>
  </si>
  <si>
    <t>"M18"0,84*2,1</t>
  </si>
  <si>
    <t>"M19"0,9*2,25</t>
  </si>
  <si>
    <t>"M21"0,94*2,17</t>
  </si>
  <si>
    <t>"M22"0,7*1,93</t>
  </si>
  <si>
    <t>"M23"0,65*2,4</t>
  </si>
  <si>
    <t>"M24"1,2*2,4*3</t>
  </si>
  <si>
    <t>"M26"1,5*2,64*3</t>
  </si>
  <si>
    <t>"M27"1,54*2,6</t>
  </si>
  <si>
    <t>"M28"1,2*2,42</t>
  </si>
  <si>
    <t>"M29"0,85*2,12</t>
  </si>
  <si>
    <t>"M30"0,9*1,86</t>
  </si>
  <si>
    <t>"M33"1,3*2,6</t>
  </si>
  <si>
    <t>"M34"0,86*2,6</t>
  </si>
  <si>
    <t>"M40"1,2*2,44</t>
  </si>
  <si>
    <t>217</t>
  </si>
  <si>
    <t>766660915</t>
  </si>
  <si>
    <t>podávací okénko výsuvné M6 1,35*1,15 s pultem,sklo s PO 30, masiv dub,lazura,do kamenné ostění</t>
  </si>
  <si>
    <t>-196706434</t>
  </si>
  <si>
    <t>218</t>
  </si>
  <si>
    <t>766660917</t>
  </si>
  <si>
    <t>Dvířka M7 1*1,5 dřevo měkké, EI 30,nátěr</t>
  </si>
  <si>
    <t>731110410</t>
  </si>
  <si>
    <t>219</t>
  </si>
  <si>
    <t>766660918</t>
  </si>
  <si>
    <t>Dřevěná stěna M8 1,95*3,3 ,měkké dřevo,nátěr doplnění a úprava</t>
  </si>
  <si>
    <t>1435768886</t>
  </si>
  <si>
    <t>220</t>
  </si>
  <si>
    <t>766660919</t>
  </si>
  <si>
    <t>dveře int. N - skleněné dvoukřídlé otevíravé v prosklenné stěně,bezpečnostní sklo, montáž, dodávka</t>
  </si>
  <si>
    <t>526927857</t>
  </si>
  <si>
    <t>"N1 dveře 2,07*2,4 ve stěně "2,07*3,77</t>
  </si>
  <si>
    <t>"N2 dveře 1,6*2,4  ve stěně " 2,36*3,9</t>
  </si>
  <si>
    <t>"N3 dveře 1,6*2,4 ve stěně " 2,55*4,2</t>
  </si>
  <si>
    <t>"N4 dveře 1,6*2,4 ve stěně " 2,36*4,2</t>
  </si>
  <si>
    <t>221</t>
  </si>
  <si>
    <t>766660920</t>
  </si>
  <si>
    <t>dveře int. M15 -replika dveří otvíravých h atyp 1,2*2,42 do obložkové zárubně dle M14 , dveře masiv dub ,zafrézovat zpěňovací pásku EI 30 DP 3,nátěr silnovrstvá lazura hnědá,</t>
  </si>
  <si>
    <t xml:space="preserve">kalkulace+nabídka </t>
  </si>
  <si>
    <t>944619555</t>
  </si>
  <si>
    <t>222</t>
  </si>
  <si>
    <t>766660925</t>
  </si>
  <si>
    <t xml:space="preserve"> dřevěné schodiště mezi 1,02 a 1,03 -repase,nátěr lazura</t>
  </si>
  <si>
    <t>1543259675</t>
  </si>
  <si>
    <t>223</t>
  </si>
  <si>
    <t>766660929</t>
  </si>
  <si>
    <t>dveře int. M17 -replika dveří otvíravých h atyp 1,5*2,62 do obložkové zárubně dle M09 , dveře masiv smrk ,zafrézovat zpěňovací pásku EI 30 DP 3,nátěr silnovrstvá lazura hnědá,</t>
  </si>
  <si>
    <t>-135659402</t>
  </si>
  <si>
    <t>224</t>
  </si>
  <si>
    <t>766660940</t>
  </si>
  <si>
    <t>Dřevěná stěna M25 1,78*2,33 ,měkké dřevo,nátěr doplnění sklo PO 30</t>
  </si>
  <si>
    <t>-58018952</t>
  </si>
  <si>
    <t>225</t>
  </si>
  <si>
    <t>766660941</t>
  </si>
  <si>
    <t>Dřevěná rampa O 3 dřevo dub ,nátě rlazura 1,37*1,7</t>
  </si>
  <si>
    <t>-1834839216</t>
  </si>
  <si>
    <t>226</t>
  </si>
  <si>
    <t>766660942</t>
  </si>
  <si>
    <t>Dřevěná rampa O 4 dřevo dub ,nátě rlazura 2,42*1,35</t>
  </si>
  <si>
    <t>-1772879665</t>
  </si>
  <si>
    <t>227</t>
  </si>
  <si>
    <t>766660943</t>
  </si>
  <si>
    <t>Madla, zábradlí dřevo dub, kov O 05, 06,09</t>
  </si>
  <si>
    <t>-1077587058</t>
  </si>
  <si>
    <t>1,67+12,2+2,4</t>
  </si>
  <si>
    <t>228</t>
  </si>
  <si>
    <t>766660944</t>
  </si>
  <si>
    <t>Repase madla, nátěr lazura O7, O8</t>
  </si>
  <si>
    <t>845369554</t>
  </si>
  <si>
    <t>4,5+1,96</t>
  </si>
  <si>
    <t>229</t>
  </si>
  <si>
    <t>766660945</t>
  </si>
  <si>
    <t>Repase dřevěných dvířek,nátěr lazura O 12</t>
  </si>
  <si>
    <t>-1749630668</t>
  </si>
  <si>
    <t>5+6</t>
  </si>
  <si>
    <t>230</t>
  </si>
  <si>
    <t>766660946</t>
  </si>
  <si>
    <t>Repase dřevěných dvířek,nátěr lazura O13</t>
  </si>
  <si>
    <t>711572563</t>
  </si>
  <si>
    <t>231</t>
  </si>
  <si>
    <t>766660955</t>
  </si>
  <si>
    <t>Kryt na rozvaděč O 14-16</t>
  </si>
  <si>
    <t>1914869561</t>
  </si>
  <si>
    <t>12+1+1</t>
  </si>
  <si>
    <t>232</t>
  </si>
  <si>
    <t>766660956</t>
  </si>
  <si>
    <t>Kryt na rozvaděč O 17</t>
  </si>
  <si>
    <t>1157207773</t>
  </si>
  <si>
    <t>233</t>
  </si>
  <si>
    <t>76681111R</t>
  </si>
  <si>
    <t>Montáž a dodávka kuchyňské linky O 01 v m.č. 103 / dřez, ohřívač TUV, dvojplot. varná deska, lednice,digestoř bez odtahu/</t>
  </si>
  <si>
    <t>860658293</t>
  </si>
  <si>
    <t>234</t>
  </si>
  <si>
    <t>998766204</t>
  </si>
  <si>
    <t>Přesun hmot pro konstrukce truhlářské stanovený procentní sazbou z ceny vodorovná dopravní vzdálenost do 50 m v objektech výšky přes 24 do 36 m</t>
  </si>
  <si>
    <t>1842116732</t>
  </si>
  <si>
    <t>767</t>
  </si>
  <si>
    <t>Konstrukce zámečnické</t>
  </si>
  <si>
    <t>235</t>
  </si>
  <si>
    <t>767161119</t>
  </si>
  <si>
    <t>Výroba a montáž zábradlí kovaného zábradlí -hranoly +pásovina,nátěr kovářská čerň, výška 900 mm</t>
  </si>
  <si>
    <t>Kalkulace a nabídka</t>
  </si>
  <si>
    <t>-2115023117</t>
  </si>
  <si>
    <t>236</t>
  </si>
  <si>
    <t>76725010R</t>
  </si>
  <si>
    <t>Montáž podest a schodišť ,zábradlí z oceli šroubováním,tenkostěnné profily,plechy s vtisky včetně nátěrů,šroubované styky</t>
  </si>
  <si>
    <t>698047610</t>
  </si>
  <si>
    <t>"Z1" 242,04</t>
  </si>
  <si>
    <t>"Z2" 253,06</t>
  </si>
  <si>
    <t>"Z3" 347.39</t>
  </si>
  <si>
    <t>"Z4" 20,28</t>
  </si>
  <si>
    <t>"Z5" 114.41</t>
  </si>
  <si>
    <t>"Z6" 405.23</t>
  </si>
  <si>
    <t>"Z7" 304,03</t>
  </si>
  <si>
    <t>"Z8" 1785,15</t>
  </si>
  <si>
    <t>237</t>
  </si>
  <si>
    <t>1455012R</t>
  </si>
  <si>
    <t>profil ocelový obdélníkový svařovaný 80x60x3 mm+ 40x40x3+plech s vtisky 5 mm -svařenec pozinkováno</t>
  </si>
  <si>
    <t>1092272614</t>
  </si>
  <si>
    <t>3472</t>
  </si>
  <si>
    <t>238</t>
  </si>
  <si>
    <t>767531111</t>
  </si>
  <si>
    <t>Montáž vstupních čistících zón z rohoží kovových nebo plastových</t>
  </si>
  <si>
    <t>-1372153743</t>
  </si>
  <si>
    <t>2,85*1,8*2</t>
  </si>
  <si>
    <t>239</t>
  </si>
  <si>
    <t>697520300</t>
  </si>
  <si>
    <t>rohož vstupní provedení hliník nebo mosaz/gumové vlnovky/</t>
  </si>
  <si>
    <t>-2061010052</t>
  </si>
  <si>
    <t xml:space="preserve"> 2,85*1,8*1,02*2</t>
  </si>
  <si>
    <t>240</t>
  </si>
  <si>
    <t>767995117</t>
  </si>
  <si>
    <t>Montáž atypických zámečnických konstrukcí hmotnosti do 500 kg šroubované styky-půdní vestavba</t>
  </si>
  <si>
    <t>-271239992</t>
  </si>
  <si>
    <t>OK stěn a stropu SDK - 3.NP</t>
  </si>
  <si>
    <t>"sloupek S1,2 60/60/3 "  356*1,05*5,3</t>
  </si>
  <si>
    <t>"průvlak P1 80/60/3 "   185,0*1,05*6,4</t>
  </si>
  <si>
    <t>"nosník N1 120/60/3"  453*1,05*8,5</t>
  </si>
  <si>
    <t>OK obrubník L 180, m.č. 012a-014</t>
  </si>
  <si>
    <t>"012a"  (7,48*2+1,55*2+2,0*2-1,035)*33,05</t>
  </si>
  <si>
    <t>"012b"  (6,2+5,012+0,5*2+1,26+4,9+5,42)*33,05</t>
  </si>
  <si>
    <t>"013"  (2,71+3,0+0,6+2,9+4,56+2,82+5,13-1,3+1,0*2)*33,05</t>
  </si>
  <si>
    <t>"014"  (9,03+4,7+8,27+5,15-1,7)*33,05</t>
  </si>
  <si>
    <t>241</t>
  </si>
  <si>
    <t>1455018R</t>
  </si>
  <si>
    <t>profil ocelový obdélníkový svařovaný60x60*3, 80x60x3 mm+ 120x60x3</t>
  </si>
  <si>
    <t>-2033757305</t>
  </si>
  <si>
    <t>7267*1,08</t>
  </si>
  <si>
    <t>242</t>
  </si>
  <si>
    <t>13010448</t>
  </si>
  <si>
    <t>ocel profilová v jakosti 11 375 ocel profilová L úhelníky rovnostranné 160 x 160 x 12 mm</t>
  </si>
  <si>
    <t>-870118296</t>
  </si>
  <si>
    <t>"kotva 50/5 dl 300 mm, a=1,0m " 96*0,3*1,962</t>
  </si>
  <si>
    <t>-3119,0812</t>
  </si>
  <si>
    <t>3119,812*1,1</t>
  </si>
  <si>
    <t>243</t>
  </si>
  <si>
    <t>998767204</t>
  </si>
  <si>
    <t>Přesun hmot pro zámečnické konstrukce stanovený procentní sazbou z ceny vodorovná dopravní vzdálenost do 50 m v objektech výšky přes 24 do 36 m</t>
  </si>
  <si>
    <t>-1629271719</t>
  </si>
  <si>
    <t>771</t>
  </si>
  <si>
    <t>Podlahy z dlaždic</t>
  </si>
  <si>
    <t>298</t>
  </si>
  <si>
    <t>771591111</t>
  </si>
  <si>
    <t>Podlahy - ostatní práce penetrace podkladu</t>
  </si>
  <si>
    <t>-2025966053</t>
  </si>
  <si>
    <t>" 168"  114,2</t>
  </si>
  <si>
    <t>" 167"   20,8</t>
  </si>
  <si>
    <t>PDL50</t>
  </si>
  <si>
    <t>" 207D "  17,1</t>
  </si>
  <si>
    <t>PDL13 - pískovcová dl.</t>
  </si>
  <si>
    <t>"  EXP A- 105,106,107,108 " (64,9+26,6+52,5+25,0)</t>
  </si>
  <si>
    <t>PDL70 - půdovky</t>
  </si>
  <si>
    <t>" 301 " 10,0</t>
  </si>
  <si>
    <t>" 313 " 286,2</t>
  </si>
  <si>
    <t>" 320 " 162,9</t>
  </si>
  <si>
    <t>" 321 " 88,1</t>
  </si>
  <si>
    <t>299</t>
  </si>
  <si>
    <t>246731300</t>
  </si>
  <si>
    <t>Nátěry speciální nátěr penetrační se zpevňujícím účinkem Tiefgrung LF, D314   1 litr</t>
  </si>
  <si>
    <t>litr</t>
  </si>
  <si>
    <t>-1838524234</t>
  </si>
  <si>
    <t>300</t>
  </si>
  <si>
    <t>771541112</t>
  </si>
  <si>
    <t>Montáž podlah kladených do malty pískovcové desky vč. soklu</t>
  </si>
  <si>
    <t>987131551</t>
  </si>
  <si>
    <t>" 110 ,168EXP. A " 117,7+114,2</t>
  </si>
  <si>
    <t>246</t>
  </si>
  <si>
    <t>583819030</t>
  </si>
  <si>
    <t>prvky stavební z přírodního kamene malé (desky dlažební, obkladové, soklové a podobně) desky dlažební těšínský pískovec (materiálová skupina III/2) povrch smirkovaný tl.  3 cm</t>
  </si>
  <si>
    <t>448294706</t>
  </si>
  <si>
    <t>307.1*1,1</t>
  </si>
  <si>
    <t>" doplnění očištěné PDL13" 169,0*0,1*1,05</t>
  </si>
  <si>
    <t>247</t>
  </si>
  <si>
    <t>771571810</t>
  </si>
  <si>
    <t>Demontáž podlah z dlaždic keramických kladených do malty</t>
  </si>
  <si>
    <t>-50804525</t>
  </si>
  <si>
    <t>" 167"  20,8</t>
  </si>
  <si>
    <t>248</t>
  </si>
  <si>
    <t>771574114</t>
  </si>
  <si>
    <t>Montáž podlah z dlaždic keramických lepených flexibilním lepidlem režných nebo glazovaných hladkých přes 12 do 19 ks/ m2</t>
  </si>
  <si>
    <t>-2141734116</t>
  </si>
  <si>
    <t>249</t>
  </si>
  <si>
    <t>5976113</t>
  </si>
  <si>
    <t xml:space="preserve">obkládačky a dlaždice keramické koupelny -  dlaždice formát 30 x 30 x  0,8 cm  </t>
  </si>
  <si>
    <t>CS ÚRS 2015 01</t>
  </si>
  <si>
    <t>35193005</t>
  </si>
  <si>
    <t>7,52*1,1</t>
  </si>
  <si>
    <t>250</t>
  </si>
  <si>
    <t>771584111</t>
  </si>
  <si>
    <t>Montáž podlah z mozaikové dlažby lepené flexibilním lepidlem</t>
  </si>
  <si>
    <t>307374595</t>
  </si>
  <si>
    <t>" 121,126,167,131 " (27,1+23,5+20.8+9,8)</t>
  </si>
  <si>
    <t>" 204B "  27,6</t>
  </si>
  <si>
    <t>251</t>
  </si>
  <si>
    <t>5976113R</t>
  </si>
  <si>
    <t>dlaždice keramické mozaikové dle původních m.č. 101 historizující,na zakázku vyrobené</t>
  </si>
  <si>
    <t>kalkulace + nabídka dodavatele</t>
  </si>
  <si>
    <t>1657242143</t>
  </si>
  <si>
    <t>261,7*1,05</t>
  </si>
  <si>
    <t>252</t>
  </si>
  <si>
    <t>771474112</t>
  </si>
  <si>
    <t>Montáž soklíků mozaikových rovných flexibilní lepidlo v do 90 mm</t>
  </si>
  <si>
    <t>726276341</t>
  </si>
  <si>
    <t>59+68+23+62+25+13</t>
  </si>
  <si>
    <t>253</t>
  </si>
  <si>
    <t>5976119R</t>
  </si>
  <si>
    <t>sokl keramický mozaikový dle původních historizující,na zakázku vyrobené -</t>
  </si>
  <si>
    <t>-396978704</t>
  </si>
  <si>
    <t>254</t>
  </si>
  <si>
    <t>77159111R</t>
  </si>
  <si>
    <t>Očištění dlažby pískovcové, betonové a z půdovek</t>
  </si>
  <si>
    <t>-783246003</t>
  </si>
  <si>
    <t>PDL50 - betonová dl.</t>
  </si>
  <si>
    <t>" 207D,211 " 17,1+96,8</t>
  </si>
  <si>
    <t>255</t>
  </si>
  <si>
    <t>998771204</t>
  </si>
  <si>
    <t>Přesun hmot pro podlahy z dlaždic stanovený procentní sazbou z ceny vodorovná dopravní vzdálenost do 50 m v objektech výšky přes 24 do 36 m</t>
  </si>
  <si>
    <t>1277636618</t>
  </si>
  <si>
    <t>775</t>
  </si>
  <si>
    <t>Podlahy skládané (parkety, vlysy, lamely aj.)</t>
  </si>
  <si>
    <t>256</t>
  </si>
  <si>
    <t>775413115</t>
  </si>
  <si>
    <t>Montáž podlahového soklíku nebo lišty obvodové (soklové) dřevěné bez základního nátěru lišty ze dřeva tvrdého nebo měkkého, v přírodní barvě lepené</t>
  </si>
  <si>
    <t>1800434115</t>
  </si>
  <si>
    <t>413,08*0,8</t>
  </si>
  <si>
    <t>257</t>
  </si>
  <si>
    <t>614181510</t>
  </si>
  <si>
    <t>Lišty dřevěné pro technické účely (krycí, ukončující, podlahové, tapetové a ostatní) lišty podlahové (parketové) rozměr 28 x 28 mm dub</t>
  </si>
  <si>
    <t>1908621375</t>
  </si>
  <si>
    <t>258</t>
  </si>
  <si>
    <t>775511639</t>
  </si>
  <si>
    <t>Podlahy vlysové masivní lepené rybinový, řemenový, průpletový vzor s tmelením a broušením, bez povrchové úpravy a olištování z vlysů tl. do 22 mm šířky přes 60 do 70 mm, délky přes 400 do 500 mm z jakýchkoliv dřevin montáž (přilepení)</t>
  </si>
  <si>
    <t>608302791</t>
  </si>
  <si>
    <t>PDL40</t>
  </si>
  <si>
    <t>"205,208a,209.210,216,217,218" 29,9+44,58+66,5+67,1+69,2+22,4+28,5+39,2</t>
  </si>
  <si>
    <t>259</t>
  </si>
  <si>
    <t>611925810</t>
  </si>
  <si>
    <t>Podlahoviny dřevěné vlysy parketové tloušťka 21 mm dřevina dub šířka mm     délka mm     jakost 70          400          II (klasik)</t>
  </si>
  <si>
    <t>435086396</t>
  </si>
  <si>
    <t>367,38*1,05 'Přepočtené koeficientem množství</t>
  </si>
  <si>
    <t>260</t>
  </si>
  <si>
    <t>775511649</t>
  </si>
  <si>
    <t>Podlahy vlysové masivní repasované lepené rybinový, řemenový, průpletový vzor s tmelením a broušením, bez povrchové úpravy a olištování z vlysů tl. do 22 mm šířky přes 60 do 70 mm, délky přes 400 do 500 mm z jakýchkoliv dřevin montáž (přilepení)</t>
  </si>
  <si>
    <t>-280953002</t>
  </si>
  <si>
    <t>" 119"   45,7</t>
  </si>
  <si>
    <t>261</t>
  </si>
  <si>
    <t>762522812</t>
  </si>
  <si>
    <t>Demontáž podlah s polštáři z prken nebo fošen tl. přes 32 mm</t>
  </si>
  <si>
    <t>2011694900</t>
  </si>
  <si>
    <t>" 103A,104A " 27,0+26,0</t>
  </si>
  <si>
    <t>262</t>
  </si>
  <si>
    <t>762525109</t>
  </si>
  <si>
    <t>Oprava podlah hoblovaných na pero a drážku z palubek 30 % včetně materiálu</t>
  </si>
  <si>
    <t>-615576971</t>
  </si>
  <si>
    <t>263</t>
  </si>
  <si>
    <t>762511264</t>
  </si>
  <si>
    <t>Podlahové konstrukce podkladové z dřevoštěpkových desek OSB jednovrstvých šroubovaných na pero a drážku 18 mm nebroušených, tloušťky desky</t>
  </si>
  <si>
    <t>1838792421</t>
  </si>
  <si>
    <t>264</t>
  </si>
  <si>
    <t>775511819</t>
  </si>
  <si>
    <t>Demontáž podlah vlysových přibíjených s lištami přibíjenými pro další použití</t>
  </si>
  <si>
    <t>-1683859529</t>
  </si>
  <si>
    <t>" 103A,104A"   27,0+26,0</t>
  </si>
  <si>
    <t>265</t>
  </si>
  <si>
    <t>775591191</t>
  </si>
  <si>
    <t>Ostatní prvky pro plovoucí podlahy montáž podložky vyrovnávací a tlumící</t>
  </si>
  <si>
    <t>459043743</t>
  </si>
  <si>
    <t>266</t>
  </si>
  <si>
    <t>611553500</t>
  </si>
  <si>
    <t>Podlahoviny dřevěné příslušenství k plovoucím podlahám podložky 25 / 50 / 100 / 175 m2 role PE pěnová  2 mm</t>
  </si>
  <si>
    <t>-54508364</t>
  </si>
  <si>
    <t>267</t>
  </si>
  <si>
    <t>775591319</t>
  </si>
  <si>
    <t>Skládané podlahy - ostatní práce celkové s mezibroušením základní lak, mezibroušení laku, vrchní lak, mezibroušení laku, vrchní lak</t>
  </si>
  <si>
    <t>39797671</t>
  </si>
  <si>
    <t>268</t>
  </si>
  <si>
    <t>998775204</t>
  </si>
  <si>
    <t>Přesun hmot pro podlahy skládané stanovený procentní sazbou z ceny vodorovná dopravní vzdálenost do 50 m v objektech výšky přes 24 do 36 m</t>
  </si>
  <si>
    <t>-66448911</t>
  </si>
  <si>
    <t>777</t>
  </si>
  <si>
    <t>Podlahy lité</t>
  </si>
  <si>
    <t>269</t>
  </si>
  <si>
    <t>777551112</t>
  </si>
  <si>
    <t>Podlahy ze stěrky silikátové s penetrací tl. 5 mm, samonivelační Nivelit plus</t>
  </si>
  <si>
    <t>-1417968501</t>
  </si>
  <si>
    <t>"301 " 1,5</t>
  </si>
  <si>
    <t>270</t>
  </si>
  <si>
    <t>998777204</t>
  </si>
  <si>
    <t>Přesun hmot pro podlahy lité stanovený procentní sazbou z ceny vodorovná dopravní vzdálenost do 50 m v objektech výšky přes 24 do 36 m</t>
  </si>
  <si>
    <t>102218078</t>
  </si>
  <si>
    <t>781</t>
  </si>
  <si>
    <t>Dokončovací práce - obklady keramické</t>
  </si>
  <si>
    <t>271</t>
  </si>
  <si>
    <t>781471810</t>
  </si>
  <si>
    <t>Demontáž obkladů z dlaždic keramických kladených do malty</t>
  </si>
  <si>
    <t>-397038745</t>
  </si>
  <si>
    <t>" 219 " (1,0+1,5)*2*1,2-0,6*1,2</t>
  </si>
  <si>
    <t>" 215 " 1,1*1,2</t>
  </si>
  <si>
    <t xml:space="preserve">" 119"  (1,5*1,5)  </t>
  </si>
  <si>
    <t>272</t>
  </si>
  <si>
    <t>781474113</t>
  </si>
  <si>
    <t>Montáž obkladů vnitřních stěn z dlaždic keramických lepených flexibilním lepidlem režných nebo glazovaných hladkých přes 12 do 19 ks/m2</t>
  </si>
  <si>
    <t>1391151897</t>
  </si>
  <si>
    <t>273</t>
  </si>
  <si>
    <t>59761020</t>
  </si>
  <si>
    <t>obkládačky a dlaždice keramické koupelny - obkládačky formát 25 x 33 x  0,7 cm (bílé i barevné)                 I.j.   (cen.skup. 68)</t>
  </si>
  <si>
    <t>1047506766</t>
  </si>
  <si>
    <t>10,47*1,1</t>
  </si>
  <si>
    <t>274</t>
  </si>
  <si>
    <t>781494111</t>
  </si>
  <si>
    <t>Ostatní prvky plastové profily ukončovací a dilatační lepené flexibilním lepidlem rohové</t>
  </si>
  <si>
    <t>-1198347417</t>
  </si>
  <si>
    <t>" 103"  0,6*2</t>
  </si>
  <si>
    <t>" 119"  1,5*2</t>
  </si>
  <si>
    <t>" 215"  1,5*2</t>
  </si>
  <si>
    <t>275</t>
  </si>
  <si>
    <t>781494511</t>
  </si>
  <si>
    <t>Ostatní prvky plastové profily ukončovací a dilatační lepené flexibilním lepidlem ukončovací</t>
  </si>
  <si>
    <t>557494336</t>
  </si>
  <si>
    <t>" 119"  1,0</t>
  </si>
  <si>
    <t>" 219"  (1,5+1,0)*2</t>
  </si>
  <si>
    <t>" 215"  1,1</t>
  </si>
  <si>
    <t>276</t>
  </si>
  <si>
    <t>998781204</t>
  </si>
  <si>
    <t>Přesun hmot pro obklady keramické stanovený procentní sazbou z ceny vodorovná dopravní vzdálenost do 50 m v objektech výšky přes 24 do 36 m</t>
  </si>
  <si>
    <t>781324156</t>
  </si>
  <si>
    <t>277</t>
  </si>
  <si>
    <t>783118101</t>
  </si>
  <si>
    <t>Lazurovací nátěr truhlářských konstrukcí jednonásobný syntetický-podhledů</t>
  </si>
  <si>
    <t>1656057731</t>
  </si>
  <si>
    <t>"213"71,7</t>
  </si>
  <si>
    <t>"228"50,9</t>
  </si>
  <si>
    <t>"211"96,8</t>
  </si>
  <si>
    <t>"232"30,1</t>
  </si>
  <si>
    <t>"207"44,6</t>
  </si>
  <si>
    <t>"218"39,2</t>
  </si>
  <si>
    <t>"258"51</t>
  </si>
  <si>
    <t>-384,3</t>
  </si>
  <si>
    <t>384,3*2</t>
  </si>
  <si>
    <t>278</t>
  </si>
  <si>
    <t>783121190</t>
  </si>
  <si>
    <t>Nátěry ocelových konstrukcí syntetické na vzduchu schnoucí dražšími barvami (např. Düfa, …) konstrukcí plnostěnných "D" základní antikorozní</t>
  </si>
  <si>
    <t>1123952983</t>
  </si>
  <si>
    <t>17,587*32</t>
  </si>
  <si>
    <t>"sloupek S1 60/60/3 "  288,33*(0,06*4)</t>
  </si>
  <si>
    <t>"průvlak P1 80/60/3 "   189,0*(0,08+0,06)*2</t>
  </si>
  <si>
    <t>"nosník N1 120/60/3"  196,74*(0,12+0,06)*2</t>
  </si>
  <si>
    <t>"IPE 180"  0,315*32</t>
  </si>
  <si>
    <t>3,1190812*32</t>
  </si>
  <si>
    <t>784</t>
  </si>
  <si>
    <t>Dokončovací práce - malby a tapety</t>
  </si>
  <si>
    <t>297</t>
  </si>
  <si>
    <t>HZS2312</t>
  </si>
  <si>
    <t>Hodinové zúčtovací sazby profesí PSV úpravy povrchů a podlahy malíř, natěrač, lakýrník specialista průzkum + záměr výmaleb stěn</t>
  </si>
  <si>
    <t>1242064298</t>
  </si>
  <si>
    <t>279</t>
  </si>
  <si>
    <t>784121003</t>
  </si>
  <si>
    <t>Oškrabání malby v místnostech výšky přes 3,80 do 5,00 m</t>
  </si>
  <si>
    <t>1243114301</t>
  </si>
  <si>
    <t>3302,009+stropy rovné</t>
  </si>
  <si>
    <t>stěny</t>
  </si>
  <si>
    <t>"208aD" (8,96+3,0+4,7+6,8+0,5+0,3)*4,0</t>
  </si>
  <si>
    <t>280</t>
  </si>
  <si>
    <t>784211123</t>
  </si>
  <si>
    <t>Malby z malířských směsí otěruvzdorných za mokra dvojnásobné, bílé za mokra otěruvzdorné středně v místnostech výšky přes 3,80 do 5,00 m</t>
  </si>
  <si>
    <t>2059051909</t>
  </si>
  <si>
    <t>"stropy" 1633,85</t>
  </si>
  <si>
    <t>" stěny" 18,589+26,404+1990,604</t>
  </si>
  <si>
    <t>281</t>
  </si>
  <si>
    <t>784211151.</t>
  </si>
  <si>
    <t>Malby z malířských směsí otěruvzdorných za mokra Příplatek k cenám dvojnásobných maleb za provádění barevné malby tónované tónovacími přípravky</t>
  </si>
  <si>
    <t>652472419</t>
  </si>
  <si>
    <t>282</t>
  </si>
  <si>
    <t>784221101</t>
  </si>
  <si>
    <t>Malby z malířských směsí otěruvzdorných za sucha dvojnásobné, bílé za sucha otěruvzdorné dobře v místnostech výšky do 3,80 m</t>
  </si>
  <si>
    <t>1513330115</t>
  </si>
  <si>
    <t>na SDK</t>
  </si>
  <si>
    <t>" 311" (4,375+17,075+0,2)*2*2,7</t>
  </si>
  <si>
    <t>" 304" (3,745+2,0+1,725+6,5+2,315+9,2)*2,7</t>
  </si>
  <si>
    <t>"305a-308" (4,68+11,5+38,5+0,375*2+8,78+4,1+4,15+5,0+32,8+7,6)*2,7</t>
  </si>
  <si>
    <t>"331 " 10,0</t>
  </si>
  <si>
    <t>283</t>
  </si>
  <si>
    <t>78422110R</t>
  </si>
  <si>
    <t>2020075575</t>
  </si>
  <si>
    <t>" 311" (4,375+17,075+0,2)*2*3,73</t>
  </si>
  <si>
    <t>" 304" (3,745+2,0+1,725+6,5+2,315+9,2)*3,73</t>
  </si>
  <si>
    <t>"305a-308" (4,68+11,5+38,5+0,375*2+8,78+4,1+4,15+5,0+32,8+7,6)*3,73</t>
  </si>
  <si>
    <t>"304 " 29,67</t>
  </si>
  <si>
    <t>"307 " 23,6</t>
  </si>
  <si>
    <t>990</t>
  </si>
  <si>
    <t>Práce restaurátorské</t>
  </si>
  <si>
    <t>284</t>
  </si>
  <si>
    <t>349-04R</t>
  </si>
  <si>
    <t>Restaurování kamenného portálu m.č.013, 014 - průzkum,čištění,odstranění zkorodovaných kovových prvků,odsolení,zpevňování,injektáž a fixace trhlin,tmelení, retuše vše dle restaurátorského záměru</t>
  </si>
  <si>
    <t>kalkulace+ nabídka restaurátorů viz příloha</t>
  </si>
  <si>
    <t>-744613443</t>
  </si>
  <si>
    <t>285</t>
  </si>
  <si>
    <t>349-06R</t>
  </si>
  <si>
    <t>Restaurování kamenného portálu m.č.013, 014 - průzkum,čištění,odstranění zkorodovaných kovových prvků,odsolení,zpevňování,injektáž a fixace trhlin,tmelení, retuše,doplnění stojny,vše dle restaurátorského záměru</t>
  </si>
  <si>
    <t>kalkulace + nabídka restaurátorů</t>
  </si>
  <si>
    <t>1665412255</t>
  </si>
  <si>
    <t>286</t>
  </si>
  <si>
    <t>349-08R</t>
  </si>
  <si>
    <t>Restaurování interieru kamenného schodiště -stěny,stříška,schodiště - průzkum,čištění,odstranění usazeninspárovací hmoty,odsolení,zpevňování,injektáž a fixace trhlin,tmelení,spárování, retuše,,vše dle restaurátorského záměru</t>
  </si>
  <si>
    <t>-275145091</t>
  </si>
  <si>
    <t>287</t>
  </si>
  <si>
    <t>349234R</t>
  </si>
  <si>
    <t>Nový kamenný portál dtto. stáv. okénko do m.č.119 - m.č.121 - M+DOD</t>
  </si>
  <si>
    <t>-1253503334</t>
  </si>
  <si>
    <t>288</t>
  </si>
  <si>
    <t>612004R</t>
  </si>
  <si>
    <t>Restaurátorská obnova stěn maleb jihovýchodního schodiště -odkryv nátěrů,čištění,strukturální konsolidace,injektáž,fixáž barevné vrstvy,vytmelení defektů,imitace a izolace povrchů,retuše arekonstrukce,ochranná fixáž-vše dle resturátorského záměru</t>
  </si>
  <si>
    <t>-1671859284</t>
  </si>
  <si>
    <t>"1+2NP"(5+5+5+4,2)*9,4+(2+2)*7,4</t>
  </si>
  <si>
    <t>"3NP"(6,8*0,4+(6,8+2)*2,3/2)</t>
  </si>
  <si>
    <t>"-DVEŘE"-3,64-3,04-7,37-6,08-2,86</t>
  </si>
  <si>
    <t>"-OKNA"-3,43-3,06</t>
  </si>
  <si>
    <t>"-STROP"-0,3*(7*2+5*2)</t>
  </si>
  <si>
    <t>289</t>
  </si>
  <si>
    <t>612006R</t>
  </si>
  <si>
    <t>Rekonstrukce dekorativních výmaleb jihozápadní schodiště -destruktivní průzkum,dočištěn,fixáž barevné vrstvy,skicy,šablony,příprava podkladu, izolace povrchů,rekonstrukce malby,ochranná fixáž-vše dle resturátorského záměru</t>
  </si>
  <si>
    <t>712419320</t>
  </si>
  <si>
    <t>(6,62+4,07+6,62)*8,66</t>
  </si>
  <si>
    <t>"-OKNO"-2,65*2,2</t>
  </si>
  <si>
    <t>290</t>
  </si>
  <si>
    <t>612008R</t>
  </si>
  <si>
    <t>Rekonstrukce malovaného vlysu pod záklopovým stropem 2NP -destruktivní průzkum,dočištěn,fixáž barevné vrstvy,skicy,šablony,příprava podkladu, izolace povrchů,rekonstrukce malby akrylátovou disperzí,ochranná fixáž-vše dle resturátorského záměru</t>
  </si>
  <si>
    <t>716803029</t>
  </si>
  <si>
    <t>2*26,2+28,8</t>
  </si>
  <si>
    <t>Úroveň 5:</t>
  </si>
  <si>
    <t>EZS - Elektrická zabezečovací signalizace</t>
  </si>
  <si>
    <t>K02.00.103.1001</t>
  </si>
  <si>
    <t>Magnetický detektor pro povrchovou montáž, dosah 30mm x</t>
  </si>
  <si>
    <t>kalkulace+nabídkadodavatelů viz příloha</t>
  </si>
  <si>
    <t>-1989910861</t>
  </si>
  <si>
    <t>K02.00.103.1101</t>
  </si>
  <si>
    <t>Magnetický detektor vratový, dosah 75mm x</t>
  </si>
  <si>
    <t>2137337764</t>
  </si>
  <si>
    <t>K02.00.103.2001</t>
  </si>
  <si>
    <t>Ochranný kontakt vystaveného expolátu x</t>
  </si>
  <si>
    <t>-614980960</t>
  </si>
  <si>
    <t>K02.00.103.9001</t>
  </si>
  <si>
    <t>Magnetický detektor pro povrchovou montáž, VF</t>
  </si>
  <si>
    <t>kalkulace a nabídka dodavatelů</t>
  </si>
  <si>
    <t>1191324736</t>
  </si>
  <si>
    <t>K02.00.104.1001</t>
  </si>
  <si>
    <t>Vnitřní PIR detektor, vějíř 15m / záclona 18m x</t>
  </si>
  <si>
    <t>-974564593</t>
  </si>
  <si>
    <t>K02.00.104.1002</t>
  </si>
  <si>
    <t>Vnitřní PIR detektor s antimaskingem, vějíř 15m x</t>
  </si>
  <si>
    <t>-965431734</t>
  </si>
  <si>
    <t>K02.00.104.2001</t>
  </si>
  <si>
    <t>Vnitřní PIR detektor, vějíř 15m / záclona 18m, VF</t>
  </si>
  <si>
    <t>466173275</t>
  </si>
  <si>
    <t>K02.00.104.2201</t>
  </si>
  <si>
    <t>Tísňový hlásič x</t>
  </si>
  <si>
    <t>-1006700439</t>
  </si>
  <si>
    <t>K02.00.104.3201</t>
  </si>
  <si>
    <t>Detektor úniku hořlavých plynů x</t>
  </si>
  <si>
    <t>-947747633</t>
  </si>
  <si>
    <t>K02.00.104.4101</t>
  </si>
  <si>
    <t>Detektor zaplavení x</t>
  </si>
  <si>
    <t>53513642</t>
  </si>
  <si>
    <t>K02.00.104.8101</t>
  </si>
  <si>
    <t>Detektor plynu, CO,</t>
  </si>
  <si>
    <t>1800655950</t>
  </si>
  <si>
    <t>K02.00.105.1001</t>
  </si>
  <si>
    <t>Audio detektor x</t>
  </si>
  <si>
    <t>-1190343274</t>
  </si>
  <si>
    <t>K02.00.111.1004</t>
  </si>
  <si>
    <t>Optický poplachový indikátor x</t>
  </si>
  <si>
    <t>1792936472</t>
  </si>
  <si>
    <t>K02.00.197.1001</t>
  </si>
  <si>
    <t>Pomocný materiál pro instalaci konstrukčních dílů systému EZS. Konstrukční díly, pomocné konstrukce, atd.</t>
  </si>
  <si>
    <t>728851288</t>
  </si>
  <si>
    <t>K02.00.197.1002</t>
  </si>
  <si>
    <t>Pomocný materiál pro instalaci konstrukčních dílů systému EZS. Upevňovací díly, kotvení, šrouby, atd.</t>
  </si>
  <si>
    <t>-231862132</t>
  </si>
  <si>
    <t>K02.00.197.1003</t>
  </si>
  <si>
    <t>Pomocný materiál pro instalaci konstrukčních dílů systému EZS. Spojovací díly, konektory, spojky, atd.</t>
  </si>
  <si>
    <t>-1755626885</t>
  </si>
  <si>
    <t>K02.00.197.1004</t>
  </si>
  <si>
    <t>Pomocný materiál pro instalaci konstrukčních dílů systému EZS. Značení komponent, atd.</t>
  </si>
  <si>
    <t>-1349440057</t>
  </si>
  <si>
    <t>K02.00.197.1005</t>
  </si>
  <si>
    <t>Pomocný materiál pro instalaci konstrukčních dílů systému EZS. Ostatní materiál a montáž, atd.</t>
  </si>
  <si>
    <t>1717918855</t>
  </si>
  <si>
    <t>K02.00.198.1001</t>
  </si>
  <si>
    <t>Režíjní náklady pro instalaci konstrukčních dílů systému EZS. Režije související s dodávkou konstrukčních dílů, atd.</t>
  </si>
  <si>
    <t>-1775163362</t>
  </si>
  <si>
    <t>K02.00.198.1002</t>
  </si>
  <si>
    <t>Režíjní náklady pro instalaci konstrukčních dílů systému EZS. Režije související s montáži konstrukčních dílů, atd.</t>
  </si>
  <si>
    <t>1932788144</t>
  </si>
  <si>
    <t>K02.00.198.1003</t>
  </si>
  <si>
    <t>Režíjní náklady pro instalaci konstrukčních dílů systému EZS. Režije související s dodávkou pomocného materiálu, atd.</t>
  </si>
  <si>
    <t>1393895368</t>
  </si>
  <si>
    <t>K02.00.198.1004</t>
  </si>
  <si>
    <t>Režíjní náklady pro instalaci konstrukčních dílů systému EZS. Režije související s montáži pomocného materiálu, atd.</t>
  </si>
  <si>
    <t>-412585074</t>
  </si>
  <si>
    <t>K02.00.198.1005</t>
  </si>
  <si>
    <t>Režíjní náklady pro instalaci konstrukčních dílů systému EZS. Režije související s manipulaci konstrukčních dílů na stavbě, atd.</t>
  </si>
  <si>
    <t>531774548</t>
  </si>
  <si>
    <t>K02.00.200.1002</t>
  </si>
  <si>
    <t>Propojovací kabel pro datové propojení modulů systému EZS 4x0,75mm</t>
  </si>
  <si>
    <t>-1429921501</t>
  </si>
  <si>
    <t>K02.00.201.1001</t>
  </si>
  <si>
    <t>Propojovací kabel pro pasivní detektory systému EZS 4x0,22mm</t>
  </si>
  <si>
    <t>1887399159</t>
  </si>
  <si>
    <t>K02.00.202.1002</t>
  </si>
  <si>
    <t>Propojovací kabel pro aktivní detektory systému EZS 2x0,5+4x0,22mm</t>
  </si>
  <si>
    <t>640144687</t>
  </si>
  <si>
    <t>K02.00.204.1001</t>
  </si>
  <si>
    <t>Silový napájecí kabel s PVC izolaci 3J x 1.5 mm2</t>
  </si>
  <si>
    <t>-587839873</t>
  </si>
  <si>
    <t>K02.00.204.2001</t>
  </si>
  <si>
    <t>Vodič s PVC izolaci pro uzemnění ústředny EZS, zálohovaných zdrojů EZS, atd. 4.0 mm2</t>
  </si>
  <si>
    <t>283523551</t>
  </si>
  <si>
    <t>K02.00.297.1001</t>
  </si>
  <si>
    <t>Pomocný materiál pro instalaci kabelového propojení systému EZS. Konstrukční díly, pomocné konstrukce, atd.</t>
  </si>
  <si>
    <t>1960941747</t>
  </si>
  <si>
    <t>K02.00.297.1002</t>
  </si>
  <si>
    <t>Pomocný materiál pro instalaci kabelového propojení systému EZS. Upevňovací díly, kotvení, šrouby, atd.</t>
  </si>
  <si>
    <t>648576929</t>
  </si>
  <si>
    <t>K02.00.297.1003</t>
  </si>
  <si>
    <t>Pomocný materiál pro instalaci kabelového propojení systému EZS. Spojovací díly, konektory, spojky, atd.</t>
  </si>
  <si>
    <t>-1432369630</t>
  </si>
  <si>
    <t>K02.00.297.1004</t>
  </si>
  <si>
    <t>Pomocný materiál pro instalaci kabelového propojení systému EZS. Značení komponent, atd.</t>
  </si>
  <si>
    <t>1258189070</t>
  </si>
  <si>
    <t>K02.00.297.1005</t>
  </si>
  <si>
    <t>Pomocný materiál pro instalaci kabelového propojení systému EZS. Ostatní materiál a montáž, atd.</t>
  </si>
  <si>
    <t>577349672</t>
  </si>
  <si>
    <t>K02.00.298.1001</t>
  </si>
  <si>
    <t>Režíjní náklady pro instalaci kabelového propojení systému EZS. Režije související s dodávkou kabelového propojení, atd.</t>
  </si>
  <si>
    <t>434493534</t>
  </si>
  <si>
    <t>K02.00.298.1002</t>
  </si>
  <si>
    <t>Režíjní náklady pro instalaci kabelového propojení systému EZS. Režije související s montáži kabelového propojení, atd.</t>
  </si>
  <si>
    <t>-1652519567</t>
  </si>
  <si>
    <t>K02.00.298.1003</t>
  </si>
  <si>
    <t>Režíjní náklady pro instalaci kabelového propojení systému EZS. Režije související s dodávkou pomocného materiálu kabelového propojení, atd.</t>
  </si>
  <si>
    <t>-189576699</t>
  </si>
  <si>
    <t>K02.00.298.1004</t>
  </si>
  <si>
    <t>Režíjní náklady pro instalaci kabelového propojení systému EZS. Režije související s montáži pomocného materiálu kabelového propojení, atd.</t>
  </si>
  <si>
    <t>-1919482192</t>
  </si>
  <si>
    <t>K02.00.298.1005</t>
  </si>
  <si>
    <t>Režíjní náklady pro instalaci kabelového propojení systému EZS. Režije související s manipulaci kabelového propojení na stavbě, atd.</t>
  </si>
  <si>
    <t>-734333640</t>
  </si>
  <si>
    <t>K02.00.697.1001</t>
  </si>
  <si>
    <t>Pomocný materiál pro instalaci kabelové trasy systému EZS. Konstrukční díly, držáky, konstrukce, atd.</t>
  </si>
  <si>
    <t>1850320818</t>
  </si>
  <si>
    <t>K02.00.697.1002</t>
  </si>
  <si>
    <t>Pomocný materiál pro instalaci kabelové trasy systému EZS. Upevňovací díly, kotvení, šrouby, atd.</t>
  </si>
  <si>
    <t>-1536583404</t>
  </si>
  <si>
    <t>K02.00.697.1003</t>
  </si>
  <si>
    <t>Pomocný materiál pro instalaci kabelové trasy systému EZS. Spojovací díly, konektory, spojky, atd.</t>
  </si>
  <si>
    <t>561147754</t>
  </si>
  <si>
    <t>K02.00.697.1004</t>
  </si>
  <si>
    <t>Pomocný materiál pro instalaci kabelové trasy systému EZS. Značení komponent, atd.</t>
  </si>
  <si>
    <t>1610404594</t>
  </si>
  <si>
    <t>K02.00.697.1005</t>
  </si>
  <si>
    <t>Pomocný materiál pro instalaci kabelové trasy systému EZS. Ostatní materiál a montáž, atd.</t>
  </si>
  <si>
    <t>527469831</t>
  </si>
  <si>
    <t>K02.00.698.1001</t>
  </si>
  <si>
    <t>Režíjní náklady pro instalaci kabelové trasy systému EZS. Režije související s dodávkou konstrukčních dílů, atd.</t>
  </si>
  <si>
    <t>771658825</t>
  </si>
  <si>
    <t>K02.00.698.1002</t>
  </si>
  <si>
    <t>Režíjní náklady pro instalaci kabelové trasy systému EZS. Režije související s montáži konstrukčních dílů, atd.</t>
  </si>
  <si>
    <t>484754859</t>
  </si>
  <si>
    <t>K02.00.698.1003</t>
  </si>
  <si>
    <t>Režíjní náklady pro instalaci kabelové trasy systému EZS. Režije související s dodávkou pomocného materiálu, atd.</t>
  </si>
  <si>
    <t>-940832528</t>
  </si>
  <si>
    <t>K02.00.698.1004</t>
  </si>
  <si>
    <t>Režíjní náklady pro instalaci kabelové trasy systému EZS. Režije související s montáži pomocného materiálu, atd.</t>
  </si>
  <si>
    <t>1556561283</t>
  </si>
  <si>
    <t>K02.00.698.1005</t>
  </si>
  <si>
    <t>Režíjní náklady pro instalaci kabelové trasy systému EZS. Režije související s manipulaci vnitřní společné kabelové trasy slaboproudu na stavbě, atd.</t>
  </si>
  <si>
    <t>498752540</t>
  </si>
  <si>
    <t>K02.00.700.1001</t>
  </si>
  <si>
    <t>Programové vybavení systému EZS x</t>
  </si>
  <si>
    <t>-399867470</t>
  </si>
  <si>
    <t>K02.00.700.1002</t>
  </si>
  <si>
    <t>-685311371</t>
  </si>
  <si>
    <t>K02.00.700.1003</t>
  </si>
  <si>
    <t>Kabel pro připojení k ústředně x</t>
  </si>
  <si>
    <t>1754222277</t>
  </si>
  <si>
    <t>K02.00.701.1001</t>
  </si>
  <si>
    <t>Instalace programového vybavení systému EZS x</t>
  </si>
  <si>
    <t>-1584332969</t>
  </si>
  <si>
    <t>K02.00.701.1002</t>
  </si>
  <si>
    <t>1729022312</t>
  </si>
  <si>
    <t>K02.00.701.1004</t>
  </si>
  <si>
    <t>Úprava programového vybavení systému EZS dle požadavku uživatele Programové vybavení systému EZS</t>
  </si>
  <si>
    <t>1072859024</t>
  </si>
  <si>
    <t>K02.00.702.1001</t>
  </si>
  <si>
    <t>Funkční zkouška instalovaného programového vybavení systému EZS Za účasti uživatele</t>
  </si>
  <si>
    <t>-1152975425</t>
  </si>
  <si>
    <t>K02.00.702.1002</t>
  </si>
  <si>
    <t>Zaškolení uživatele a všech určených pracovníků uživatelem Pro obsluhu a údržbu instalovaného programového vybavení systému EZS</t>
  </si>
  <si>
    <t>-354284283</t>
  </si>
  <si>
    <t>K02.00.702.1003</t>
  </si>
  <si>
    <t>Průběžné školení uživatele a všech určených pracovníků uživatelem Pro obsluhu a údržbu instalovaného programového vybavení systému EZS v délce 3 týdnů</t>
  </si>
  <si>
    <t>-1169342249</t>
  </si>
  <si>
    <t>K02.00.702.1004</t>
  </si>
  <si>
    <t>Dohled nad obsluhou a údržbou instalovaného programového vybavení systému EZS V délce dalších 3 týdnů</t>
  </si>
  <si>
    <t>869929425</t>
  </si>
  <si>
    <t>K02.00.702.1005</t>
  </si>
  <si>
    <t>Dokumentace skutečného provedení instalovaného programového vybavení systému EZS Tisk + elektronicky</t>
  </si>
  <si>
    <t>606548881</t>
  </si>
  <si>
    <t>K02.00.702.1006</t>
  </si>
  <si>
    <t>Součinost s firmou zajišťující servisní práce programového vybavení systému EZS pro uživatele Kompletní programové vybavení systému EZS</t>
  </si>
  <si>
    <t>-180147261</t>
  </si>
  <si>
    <t>K02.00.797.1001</t>
  </si>
  <si>
    <t>Pomocné komponenty programového vybavení systému EZS. Komponenty pro instalaci programového vybavení systému, atd.</t>
  </si>
  <si>
    <t>294638109</t>
  </si>
  <si>
    <t>K02.00.797.1002</t>
  </si>
  <si>
    <t>Pomocné komponenty programového vybavení systému EZS. Komponenty pro úpravu programového vybavení systému, atd.</t>
  </si>
  <si>
    <t>-1948124640</t>
  </si>
  <si>
    <t>K02.00.797.1003</t>
  </si>
  <si>
    <t>Pomocné komponenty programového vybavení systému EZS. Komponenty pro úpravu programového vybavení systému dle požadavku uživatele, atd.</t>
  </si>
  <si>
    <t>767055796</t>
  </si>
  <si>
    <t>K02.00.797.1004</t>
  </si>
  <si>
    <t>Pomocné komponenty programového vybavení systému EZS. Komponenty pro funkční zkoušku programového vybavení systému, atd.</t>
  </si>
  <si>
    <t>-72485573</t>
  </si>
  <si>
    <t>K02.00.797.1005</t>
  </si>
  <si>
    <t>Pomocné komponenty programového vybavení systému EZS. Ostatní pomocné komponenty pro programové vybavení systému, atd.</t>
  </si>
  <si>
    <t>-920943249</t>
  </si>
  <si>
    <t>K02.00.798.1001</t>
  </si>
  <si>
    <t>Režíjní náklady programového vybaveni systému EZS. Režije související s dodávkou programového vybavení systému, atd.</t>
  </si>
  <si>
    <t>1282742753</t>
  </si>
  <si>
    <t>K02.00.798.1002</t>
  </si>
  <si>
    <t>Režíjní náklady programového vybaveni systému EZS. Režije související s instalaci programového vybavení systému, atd.</t>
  </si>
  <si>
    <t>-1121679875</t>
  </si>
  <si>
    <t>K02.00.798.1003</t>
  </si>
  <si>
    <t>Režíjní náklady programového vybaveni systému EZS. Režije související s úpravou programového vybavení systému dle požadavku uživatele, atd.</t>
  </si>
  <si>
    <t>-250837157</t>
  </si>
  <si>
    <t>K02.00.798.1004</t>
  </si>
  <si>
    <t>Režíjní náklady programového vybaveni systému EZS. Režije související s funkční zkouškou programového vybavení systému, atd.</t>
  </si>
  <si>
    <t>-1919706039</t>
  </si>
  <si>
    <t>K02.00.798.1005</t>
  </si>
  <si>
    <t>Režíjní náklady programového vybaveni systému EZS. Režije související s ostatními náklady programového vybavení systému, atd.</t>
  </si>
  <si>
    <t>-1039966322</t>
  </si>
  <si>
    <t>K02.00.800.1001</t>
  </si>
  <si>
    <t>Demontáž a montáž stávajícího systému EZS Uvedení do původního nebo požadovaného stavu</t>
  </si>
  <si>
    <t>1144120816</t>
  </si>
  <si>
    <t>K02.00.800.1003</t>
  </si>
  <si>
    <t>Demontáž a montáž ostatních slaboproudých systémů Uvedení do původního nebo požadovaného stavu</t>
  </si>
  <si>
    <t>-2020226545</t>
  </si>
  <si>
    <t>K02.00.800.1004</t>
  </si>
  <si>
    <t>Demontáž a montáž systémů nízkého napětí, připojení zařízení na silové rozvody Uvedení do původního nebo požadovaného stavu</t>
  </si>
  <si>
    <t>-924940844</t>
  </si>
  <si>
    <t>K02.00.800.1005</t>
  </si>
  <si>
    <t>Demontáž a montáž ostatních technologických systémů Uvedení do původního nebo požadovaného stavu</t>
  </si>
  <si>
    <t>-1410427644</t>
  </si>
  <si>
    <t>K02.00.800.1006</t>
  </si>
  <si>
    <t>Součinost s firmou zajišťující servisní práce na systému EZS pro uživatele Vzájemná výmena informací, spolupráce, atd.</t>
  </si>
  <si>
    <t>970603450</t>
  </si>
  <si>
    <t>K02.00.800.1007</t>
  </si>
  <si>
    <t>Součinost s firmami zajišťující servisní práce na ostatních technologických systémech pro uživatele Vzájemná výmena informací, spolupráce, atd.</t>
  </si>
  <si>
    <t>-271378560</t>
  </si>
  <si>
    <t>K02.00.800.1008</t>
  </si>
  <si>
    <t>Součinost s firmami jejichž technologie je propojena do systému EZS Vzájemná výmena informací, spolupráce, atd.</t>
  </si>
  <si>
    <t>-828141709</t>
  </si>
  <si>
    <t>K02.00.800.1009</t>
  </si>
  <si>
    <t>Demontáž a montáž stávajících interiérů související s montáži systému EZS Uvedení do původního nebo požadovaného stavu.</t>
  </si>
  <si>
    <t>-1664920737</t>
  </si>
  <si>
    <t>K02.00.800.1010</t>
  </si>
  <si>
    <t>Demontáž a montáž stávajících exteriérů související s montáži systému EZS Uvedení do původního nebo požadovaného stavu.</t>
  </si>
  <si>
    <t>-533824982</t>
  </si>
  <si>
    <t>K02.00.800.1011</t>
  </si>
  <si>
    <t>Demontáž a montáž stávajících podhledů a prostorů v podhledech Uvedení do původního nebo požadovaného stavu.</t>
  </si>
  <si>
    <t>-685768901</t>
  </si>
  <si>
    <t>K02.00.800.1012</t>
  </si>
  <si>
    <t>Stavební přípomoc, průvrty, příčky, podhledy, zdivo, omítka, sloupky, atd. Stavební přípomoc související s montáži systému EZS</t>
  </si>
  <si>
    <t>1990252035</t>
  </si>
  <si>
    <t>K02.00.800.1013</t>
  </si>
  <si>
    <t>Pomocná instalační technika Plošina, jeřáb, žebřiky</t>
  </si>
  <si>
    <t>-612831837</t>
  </si>
  <si>
    <t>K02.00.800.1014</t>
  </si>
  <si>
    <t>Požární ucpávky, nové Nová instalace po montáži systému EZS</t>
  </si>
  <si>
    <t>-708312439</t>
  </si>
  <si>
    <t>K02.00.800.1015</t>
  </si>
  <si>
    <t>Požární ucpávky, stávající, Oprava po montáži systému EZS</t>
  </si>
  <si>
    <t>-882507997</t>
  </si>
  <si>
    <t>K02.00.800.1016</t>
  </si>
  <si>
    <t>Úklid včech prostorů kde byly prováděny montážní práce systému EZS Uvedení do původního nebo požadovaného stavu</t>
  </si>
  <si>
    <t>-100450399</t>
  </si>
  <si>
    <t>K02.00.800.1017</t>
  </si>
  <si>
    <t>Ekologická likvidace odpadu Po provedené montáži systému EZS</t>
  </si>
  <si>
    <t>-1191585734</t>
  </si>
  <si>
    <t>K02.00.801.1001</t>
  </si>
  <si>
    <t>Výchozí elektrická revize systému EZS Ústředny EZS, Zálohované zdroje EZS, atd.</t>
  </si>
  <si>
    <t>-1753861514</t>
  </si>
  <si>
    <t>K02.00.801.1002</t>
  </si>
  <si>
    <t>Kontrola, audit systému EZS , zástupcem uživatele Kontrola provedení instalace systému EZS</t>
  </si>
  <si>
    <t>-8155056</t>
  </si>
  <si>
    <t>K02.00.801.1003</t>
  </si>
  <si>
    <t>Kontrola systému EZS, požárním technikem Kontrola požárních návazností systému EZS a jejich funkce</t>
  </si>
  <si>
    <t>111319123</t>
  </si>
  <si>
    <t>K02.00.801.1004</t>
  </si>
  <si>
    <t>Kontrola systému EZS, zástupcem uživatele Kontrola požárních návazností systému EZS a jejich funkce</t>
  </si>
  <si>
    <t>-1354770711</t>
  </si>
  <si>
    <t>K02.00.801.1005</t>
  </si>
  <si>
    <t>Měření systému EZS Uzemnění komponent systému EZS, moduly, napájecí zdroje, atd.</t>
  </si>
  <si>
    <t>716188953</t>
  </si>
  <si>
    <t>K02.00.801.1006</t>
  </si>
  <si>
    <t>Měřící protokoly systému EZS Tisk + elektronicky</t>
  </si>
  <si>
    <t>-224270158</t>
  </si>
  <si>
    <t>K02.00.801.1007</t>
  </si>
  <si>
    <t>Ostatní dokladová část k revizím, kontrolám, auditům, atd. Pro instalovaný systém EZS</t>
  </si>
  <si>
    <t>953554201</t>
  </si>
  <si>
    <t>K02.00.801.1008</t>
  </si>
  <si>
    <t>Funkční zkouška instalovaného systému EZS Za účasti uživatele, požárního technika a všech dodčených profesí</t>
  </si>
  <si>
    <t>-759506692</t>
  </si>
  <si>
    <t>K02.00.801.1009</t>
  </si>
  <si>
    <t>Zaškolení uživatele a všech určených pracovníků uživatelem Pro obsluhu a údržbu instalovaného systému EZS</t>
  </si>
  <si>
    <t>335899891</t>
  </si>
  <si>
    <t>K02.00.801.1010</t>
  </si>
  <si>
    <t>Průběžné školení uživatele a všech určených pracovníků uživatelem Pro obsluhu a údržbu instalovaného systému EZS v délce 3 týdnů</t>
  </si>
  <si>
    <t>1405044978</t>
  </si>
  <si>
    <t>K02.00.801.1011</t>
  </si>
  <si>
    <t>Dohled nad obsluhou a údržbou instalovaného systému EZS V délce dalších 3 týdnů</t>
  </si>
  <si>
    <t>-129135015</t>
  </si>
  <si>
    <t>K02.00.801.1012</t>
  </si>
  <si>
    <t>Dokumentace skutečného provedení instalovaného systému EZS Tisk + elektronicky</t>
  </si>
  <si>
    <t>-629900133</t>
  </si>
  <si>
    <t>K02.00.897.1001</t>
  </si>
  <si>
    <t>Ostatní náklady za materiál a montáž pro instalovaný systém EZS. Konstrukční díly pro instalovaný systém, atd.</t>
  </si>
  <si>
    <t>-168317516</t>
  </si>
  <si>
    <t>K02.00.897.1002</t>
  </si>
  <si>
    <t>Ostatní náklady za materiál a montáž pro instalovaný systém EZS. Upevňovací díly pro instalovaný systém, atd.</t>
  </si>
  <si>
    <t>913912101</t>
  </si>
  <si>
    <t>K02.00.897.1003</t>
  </si>
  <si>
    <t>Ostatní náklady za materiál a montáž pro instalovaný systém EZS. Spojovací díly pro instalovaný systém, atd.</t>
  </si>
  <si>
    <t>986797340</t>
  </si>
  <si>
    <t>K02.00.897.1004</t>
  </si>
  <si>
    <t>Ostatní náklady za materiál a montáž pro instalovaný systém EZS. Značení instalovaného systému, atd.</t>
  </si>
  <si>
    <t>-1302803419</t>
  </si>
  <si>
    <t>K02.00.897.1005</t>
  </si>
  <si>
    <t>Ostatní náklady za materiál a montáž pro instalovaný systém EZS. Ostatní materiál a montáž pro instalovaný systém, atd.</t>
  </si>
  <si>
    <t>-1266347561</t>
  </si>
  <si>
    <t>K02.00.898.1001</t>
  </si>
  <si>
    <t>Režíjní náklady za ostatní materiál a montáž pro instalovaný systém EZS. Režije související s dodávkou ostatního materiálu pro instalaci systému, atd.</t>
  </si>
  <si>
    <t>-977819077</t>
  </si>
  <si>
    <t>K02.00.898.1002</t>
  </si>
  <si>
    <t>Režíjní náklady za ostatní materiál a montáž pro instalovaný systém EZS. Režije související s montáži ostatního materiálu pro instalaci systému, atd.</t>
  </si>
  <si>
    <t>-902664785</t>
  </si>
  <si>
    <t>K02.00.898.1003</t>
  </si>
  <si>
    <t>Režíjní náklady za ostatní materiál a montáž pro instalovaný systém EZS. Režije související s dodávkou pomocného materiálu pro instalaci systému, atd.</t>
  </si>
  <si>
    <t>-1843718221</t>
  </si>
  <si>
    <t>K02.00.898.1004</t>
  </si>
  <si>
    <t>Režíjní náklady za ostatní materiál a montáž pro instalovaný systém EZS. Režije související s montáži pomocného materiálu pro instalaci systému, atd.</t>
  </si>
  <si>
    <t>897346109</t>
  </si>
  <si>
    <t>K02.00.898.1005</t>
  </si>
  <si>
    <t>Režíjní náklady za ostatní materiál a montáž pro instalovaný systém EZS. Režije související s manipulaci na stavbě při instalaci systému, atd.</t>
  </si>
  <si>
    <t>-1794558691</t>
  </si>
  <si>
    <t>K02.01.100.0001</t>
  </si>
  <si>
    <t>Zabezpečovací ústředna min. 520 smyček, min. 32 podsystémů x</t>
  </si>
  <si>
    <t>1086209043</t>
  </si>
  <si>
    <t>K02.01.100.1004</t>
  </si>
  <si>
    <t>Tónový telefonní komunikátor na PCO pro ústředny Externí, SMS zprávy</t>
  </si>
  <si>
    <t>-1456706702</t>
  </si>
  <si>
    <t>K02.01.100.1005</t>
  </si>
  <si>
    <t>4 relé pro modul x</t>
  </si>
  <si>
    <t>-2124865487</t>
  </si>
  <si>
    <t>K02.01.101.1001.1</t>
  </si>
  <si>
    <t>Ovládací klávesnice s LCD displejem pro ústředny x</t>
  </si>
  <si>
    <t>300335224</t>
  </si>
  <si>
    <t>K02.01.102.1001</t>
  </si>
  <si>
    <t>Rozšiřující modul 8 smyček pro ústředny x</t>
  </si>
  <si>
    <t>-465021875</t>
  </si>
  <si>
    <t>K02.01.102.1001.1</t>
  </si>
  <si>
    <t>Rozšiřující modul 8 smyček pro ústředny, C-079, VF</t>
  </si>
  <si>
    <t>1887993003</t>
  </si>
  <si>
    <t>K02.01.102.1002</t>
  </si>
  <si>
    <t>Systémový posilovací zdroj x</t>
  </si>
  <si>
    <t>697120112</t>
  </si>
  <si>
    <t>K22.00.100.0004</t>
  </si>
  <si>
    <t>Záložní akumulátor s prodlouženou životností AKU-12-7-NP</t>
  </si>
  <si>
    <t>-107278065</t>
  </si>
  <si>
    <t>K22.00.100.0004..1</t>
  </si>
  <si>
    <t>Záložní akumulátor s prodlouženou životností, AKU-12-7-NP</t>
  </si>
  <si>
    <t>508361786</t>
  </si>
  <si>
    <t>K22.00.100.0004.1</t>
  </si>
  <si>
    <t>Záložní akumulátor s prodlouženou životností x</t>
  </si>
  <si>
    <t>-127238796</t>
  </si>
  <si>
    <t>K50.50.100.1001</t>
  </si>
  <si>
    <t>Kabelový žlab 50x62, 2m</t>
  </si>
  <si>
    <t>262573678</t>
  </si>
  <si>
    <t>K50.50.100.1004</t>
  </si>
  <si>
    <t>T - kus 50x62</t>
  </si>
  <si>
    <t>1180385484</t>
  </si>
  <si>
    <t>K50.50.100.1006</t>
  </si>
  <si>
    <t>Odbočka 90°, 50x62</t>
  </si>
  <si>
    <t>1207887427</t>
  </si>
  <si>
    <t>K50.50.100.9001</t>
  </si>
  <si>
    <t>Pomocný materiáp pro kabelovou trasu, 50x62</t>
  </si>
  <si>
    <t>1438067334</t>
  </si>
  <si>
    <t>K50.50.600.1001</t>
  </si>
  <si>
    <t>Tuhá trubka, bez-halogenová, 16 mm x</t>
  </si>
  <si>
    <t>1306214731</t>
  </si>
  <si>
    <t>K50.50.600.1002</t>
  </si>
  <si>
    <t>Spojka pro tuhou trubku, bez-halogenovou, 16 mm x</t>
  </si>
  <si>
    <t>pc</t>
  </si>
  <si>
    <t>1102583223</t>
  </si>
  <si>
    <t>K50.50.600.1003</t>
  </si>
  <si>
    <t>Koleno pro tuhou trubku, bez-halogenovou, 16 mm x</t>
  </si>
  <si>
    <t>1194181212</t>
  </si>
  <si>
    <t>K50.50.600.1005</t>
  </si>
  <si>
    <t>Tuhá trubka, bez-halogenová, 20 mm x</t>
  </si>
  <si>
    <t>-1790708515</t>
  </si>
  <si>
    <t>K50.50.600.1006</t>
  </si>
  <si>
    <t>Spojka pro tuhou trubku, bez-halogenovou, 20 mm x</t>
  </si>
  <si>
    <t>680931745</t>
  </si>
  <si>
    <t>K50.50.600.1007</t>
  </si>
  <si>
    <t>Koleno pro tuhou trubku, bez-halogenovou, 20 mm x</t>
  </si>
  <si>
    <t>1009248406</t>
  </si>
  <si>
    <t>K50.50.600.2001</t>
  </si>
  <si>
    <t>Ohebná trubka, bez-halogenová, 16 mm x</t>
  </si>
  <si>
    <t>209771897</t>
  </si>
  <si>
    <t>K50.50.600.2002</t>
  </si>
  <si>
    <t>Ohebná trubka, bez-halogenová, 20 mm x</t>
  </si>
  <si>
    <t>-1392932501</t>
  </si>
  <si>
    <t>K50.50.601.1001</t>
  </si>
  <si>
    <t>Příchytka pro tuhou trubku, bez-halogenovou, 16 mm x</t>
  </si>
  <si>
    <t>1613636811</t>
  </si>
  <si>
    <t>K50.50.601.1001.1</t>
  </si>
  <si>
    <t>Příchytka pro ohebnou trubku, bez-halogenová, 16 mm x</t>
  </si>
  <si>
    <t>853960843</t>
  </si>
  <si>
    <t>K50.50.601.1002</t>
  </si>
  <si>
    <t>Příchytka pro tuhou trubku, bez-halogenovou, 20 mm x</t>
  </si>
  <si>
    <t>-1395604964</t>
  </si>
  <si>
    <t>K50.50.601.1002.1</t>
  </si>
  <si>
    <t>Příchytka pro ohebnou trubku, bez-halogenová, 20 mm x</t>
  </si>
  <si>
    <t>-1555745395</t>
  </si>
  <si>
    <t>EPS - Elektrická požární signalizace</t>
  </si>
  <si>
    <t>K04.00.120.1001</t>
  </si>
  <si>
    <t>Obslužné pole požární ochrany OPPO viz. HZS</t>
  </si>
  <si>
    <t>kalkulace+nabídka dodsavatelů viz příloha</t>
  </si>
  <si>
    <t>-217735814</t>
  </si>
  <si>
    <t>K04.00.120.1002</t>
  </si>
  <si>
    <t>Klíčový trezor požární ochrany KTPO viz. HZS</t>
  </si>
  <si>
    <t>1507271132</t>
  </si>
  <si>
    <t>K04.00.120.1003</t>
  </si>
  <si>
    <t>Zařízení dálkového přenosu na PCP-HZS Modul ZDP, projekt, dodávka a montáž, zajišťuje firma PATROL</t>
  </si>
  <si>
    <t>1488707491</t>
  </si>
  <si>
    <t>K04.00.120.2001</t>
  </si>
  <si>
    <t>Bezpečnostní bariéra pro hlásiče EX</t>
  </si>
  <si>
    <t>-1720042314</t>
  </si>
  <si>
    <t>K04.00.197.1001</t>
  </si>
  <si>
    <t>Pomocný materiál pro instalaci konstrukčních dílů systému EPS. Konstrukční díly, pomocné konstrukce, atd.</t>
  </si>
  <si>
    <t>-1784421138</t>
  </si>
  <si>
    <t>K04.00.197.1002</t>
  </si>
  <si>
    <t>Pomocný materiál pro instalaci konstrukčních dílů systému EPS. Upevňovací díly, kotvení, šrouby, atd.</t>
  </si>
  <si>
    <t>103283223</t>
  </si>
  <si>
    <t>K04.00.197.1003</t>
  </si>
  <si>
    <t>Pomocný materiál pro instalaci konstrukčních dílů systému EPS. Spojovací díly, konektory, spojky, atd.</t>
  </si>
  <si>
    <t>781486358</t>
  </si>
  <si>
    <t>K04.00.197.1004</t>
  </si>
  <si>
    <t>Pomocný materiál pro instalaci konstrukčních dílů systému EPS. Značení komponent, atd.</t>
  </si>
  <si>
    <t>-935562945</t>
  </si>
  <si>
    <t>K04.00.197.1005</t>
  </si>
  <si>
    <t>Pomocný materiál pro instalaci konstrukčních dílů systému EPS. Ostatní materiál a montáž, atd.</t>
  </si>
  <si>
    <t>-308679746</t>
  </si>
  <si>
    <t>K04.00.198.1001</t>
  </si>
  <si>
    <t>Režíjní náklady pro instalaci konstrukčních dílů systému EPS. Režije související s dodávkou konstrukčních dílů, atd.</t>
  </si>
  <si>
    <t>-1566446200</t>
  </si>
  <si>
    <t>K04.00.198.1002</t>
  </si>
  <si>
    <t>Režíjní náklady pro instalaci konstrukčních dílů systému EPS. Režije související s montáži konstrukčních dílů, atd.</t>
  </si>
  <si>
    <t>1613207692</t>
  </si>
  <si>
    <t>K04.00.198.1003</t>
  </si>
  <si>
    <t>Režíjní náklady pro instalaci konstrukčních dílů systému EPS. Režije související s dodávkou pomocného materiálu, atd.</t>
  </si>
  <si>
    <t>-139189210</t>
  </si>
  <si>
    <t>K04.00.198.1004</t>
  </si>
  <si>
    <t>Režíjní náklady pro instalaci konstrukčních dílů systému EPS. Režije související s montáži pomocného materiálu, atd.</t>
  </si>
  <si>
    <t>-972156119</t>
  </si>
  <si>
    <t>K04.00.198.1005</t>
  </si>
  <si>
    <t>Režíjní náklady pro instalaci konstrukčních dílů systému EPS. Režije související s manipulaci konstrukčních dílů na stavbě, atd.</t>
  </si>
  <si>
    <t>-616532030</t>
  </si>
  <si>
    <t>K04.00.200.1001</t>
  </si>
  <si>
    <t>Kabel "EPS" pro požární linku 1x2x0,8mm</t>
  </si>
  <si>
    <t>1915316615</t>
  </si>
  <si>
    <t>K04.00.200.1002</t>
  </si>
  <si>
    <t>Kabel "EPS" pro požární linku 2x2x0,8mm</t>
  </si>
  <si>
    <t>1152829000</t>
  </si>
  <si>
    <t>K04.00.200.2001</t>
  </si>
  <si>
    <t>Kabel "EPS" pro hlásičovou linku, ATEX 1x2x0,75 kabel, ATEX</t>
  </si>
  <si>
    <t>-1822673672</t>
  </si>
  <si>
    <t>K04.00.200.3001</t>
  </si>
  <si>
    <t>Kabel EPS s požární odolnosti 1x2x0.8mm kabel pro EPS</t>
  </si>
  <si>
    <t>-1862384138</t>
  </si>
  <si>
    <t>K04.00.200.3002</t>
  </si>
  <si>
    <t>Kabel EPS s požární odolnosti 2x2x0.8mm kabel pro EPS</t>
  </si>
  <si>
    <t>774669010</t>
  </si>
  <si>
    <t>K04.00.201.5001</t>
  </si>
  <si>
    <t>686987212</t>
  </si>
  <si>
    <t>K04.00.201.5001.1</t>
  </si>
  <si>
    <t>Vodič s PVC izolaci pro uzemnění ústředny EPS, zálohovaných zdrojů EPS 4.0 mm2</t>
  </si>
  <si>
    <t>-1225500111</t>
  </si>
  <si>
    <t>K04.00.297.1001</t>
  </si>
  <si>
    <t>Pomocný materiál pro instalaci kabelového propojení systému EPS. Konstrukční díly, pomocné konstrukce, atd.</t>
  </si>
  <si>
    <t>1163920671</t>
  </si>
  <si>
    <t>K04.00.297.1002</t>
  </si>
  <si>
    <t>Pomocný materiál pro instalaci kabelového propojení systému EPS. Upevňovací díly, kotvení, šrouby, atd.</t>
  </si>
  <si>
    <t>-2063714194</t>
  </si>
  <si>
    <t>K04.00.297.1003</t>
  </si>
  <si>
    <t>Pomocný materiál pro instalaci kabelového propojení systému EPS. Spojovací díly, konektory, spojky, atd.</t>
  </si>
  <si>
    <t>2105483002</t>
  </si>
  <si>
    <t>K04.00.297.1004</t>
  </si>
  <si>
    <t>Pomocný materiál pro instalaci kabelového propojení systému EPS. Značení komponent, atd.</t>
  </si>
  <si>
    <t>-777009039</t>
  </si>
  <si>
    <t>K04.00.297.1005</t>
  </si>
  <si>
    <t>Pomocný materiál pro instalaci kabelového propojení systému EPS. Ostatní materiál a montáž, atd.</t>
  </si>
  <si>
    <t>-90335194</t>
  </si>
  <si>
    <t>K04.00.298.1001</t>
  </si>
  <si>
    <t>Režíjní náklady pro instalaci kabelového propojení systému EPS. Režije související s dodávkou kabelového propojení, atd.</t>
  </si>
  <si>
    <t>-195107435</t>
  </si>
  <si>
    <t>K04.00.298.1002</t>
  </si>
  <si>
    <t>Režíjní náklady pro instalaci kabelového propojení systému EPS. Režije související s montáži kabelového propojení, atd.</t>
  </si>
  <si>
    <t>1041599018</t>
  </si>
  <si>
    <t>K04.00.298.1003</t>
  </si>
  <si>
    <t>Režíjní náklady pro instalaci kabelového propojení systému EPS. Režije související s dodávkou pomocného materiálu kabelového propojení, atd.</t>
  </si>
  <si>
    <t>2002427217</t>
  </si>
  <si>
    <t>K04.00.298.1004</t>
  </si>
  <si>
    <t>Režíjní náklady pro instalaci kabelového propojení systému EPS. Režije související s montáži pomocného materiálu kabelového propojení, atd.</t>
  </si>
  <si>
    <t>-140264194</t>
  </si>
  <si>
    <t>K04.00.298.1005</t>
  </si>
  <si>
    <t>Režíjní náklady pro instalaci kabelového propojení systému EPS. Režije související s manipulaci kabelového propojení na stavbě, atd.</t>
  </si>
  <si>
    <t>-1383592600</t>
  </si>
  <si>
    <t>K04.00.600.1001</t>
  </si>
  <si>
    <t>2131502754</t>
  </si>
  <si>
    <t>K04.00.600.1002</t>
  </si>
  <si>
    <t>-1432312553</t>
  </si>
  <si>
    <t>K04.00.600.1003</t>
  </si>
  <si>
    <t>2050621065</t>
  </si>
  <si>
    <t>K04.00.600.1004</t>
  </si>
  <si>
    <t>-1801092641</t>
  </si>
  <si>
    <t>K04.00.600.1004.1</t>
  </si>
  <si>
    <t>1614806348</t>
  </si>
  <si>
    <t>K04.00.600.1005</t>
  </si>
  <si>
    <t>1919242724</t>
  </si>
  <si>
    <t>K04.00.600.1006</t>
  </si>
  <si>
    <t>1580013912</t>
  </si>
  <si>
    <t>K04.00.600.1007</t>
  </si>
  <si>
    <t>986424809</t>
  </si>
  <si>
    <t>K04.00.600.1008</t>
  </si>
  <si>
    <t>737414183</t>
  </si>
  <si>
    <t>K04.00.600.1008.1</t>
  </si>
  <si>
    <t>1260103809</t>
  </si>
  <si>
    <t>K04.00.600.1016</t>
  </si>
  <si>
    <t>Příchytka pro ohebnou trubku, bez-halogenová, 32 mm x</t>
  </si>
  <si>
    <t>-769087477</t>
  </si>
  <si>
    <t>K04.00.602.1001</t>
  </si>
  <si>
    <t>1541439702</t>
  </si>
  <si>
    <t>K04.00.602.1002</t>
  </si>
  <si>
    <t>-802154900</t>
  </si>
  <si>
    <t>K04.00.602.1004</t>
  </si>
  <si>
    <t>Ohebná trubka, bez-halogenová, 32 mm x</t>
  </si>
  <si>
    <t>-1319607844</t>
  </si>
  <si>
    <t>K04.00.697.1001</t>
  </si>
  <si>
    <t>Pomocný materiál pro instalaci kabelové trasy systému EPS. Konstrukční díly, držáky, konstrukce, atd.</t>
  </si>
  <si>
    <t>-1997471901</t>
  </si>
  <si>
    <t>K04.00.697.1002</t>
  </si>
  <si>
    <t>Pomocný materiál pro instalaci kabelové trasy systému EPS. Upevňovací díly, kotvení, šrouby, atd.</t>
  </si>
  <si>
    <t>834817495</t>
  </si>
  <si>
    <t>K04.00.697.1003</t>
  </si>
  <si>
    <t>Pomocný materiál pro instalaci kabelové trasy systému EPS. Spojovací díly, konektory, spojky, atd.</t>
  </si>
  <si>
    <t>1526332186</t>
  </si>
  <si>
    <t>K04.00.697.1004</t>
  </si>
  <si>
    <t>Pomocný materiál pro instalaci kabelové trasy systému EPS. Značení komponent, atd.</t>
  </si>
  <si>
    <t>1269967891</t>
  </si>
  <si>
    <t>K04.00.697.1005</t>
  </si>
  <si>
    <t>Pomocný materiál pro instalaci kabelové trasy systému EPS. Ostatní materiál a montáž, atd.</t>
  </si>
  <si>
    <t>-669016862</t>
  </si>
  <si>
    <t>K04.00.698.1001</t>
  </si>
  <si>
    <t>Režíjní náklady pro instalaci kabelové trasy systému EPS. Režije související s dodávkou konstrukčních dílů, atd.</t>
  </si>
  <si>
    <t>1555828923</t>
  </si>
  <si>
    <t>K04.00.698.1002</t>
  </si>
  <si>
    <t>Režíjní náklady pro instalaci kabelové trasy systému EPS. Režije související s montáži konstrukčních dílů, atd.</t>
  </si>
  <si>
    <t>1588663334</t>
  </si>
  <si>
    <t>K04.00.698.1003</t>
  </si>
  <si>
    <t>Režíjní náklady pro instalaci kabelové trasy systému EPS. Režije související s dodávkou pomocného materiálu, atd.</t>
  </si>
  <si>
    <t>-1209231978</t>
  </si>
  <si>
    <t>K04.00.698.1004</t>
  </si>
  <si>
    <t>Režíjní náklady pro instalaci kabelové trasy systému EPS. Režije související s montáži pomocného materiálu, atd.</t>
  </si>
  <si>
    <t>205021847</t>
  </si>
  <si>
    <t>K04.00.698.1005</t>
  </si>
  <si>
    <t>Režíjní náklady pro instalaci kabelové trasy systému EPS. Režije související s manipulaci vnitřní společné kabelové trasy slaboproudu na stavbě, atd.</t>
  </si>
  <si>
    <t>530735998</t>
  </si>
  <si>
    <t>K04.00.700.1001</t>
  </si>
  <si>
    <t>Programové vybavení systému Programové vybavení pro systém EPS</t>
  </si>
  <si>
    <t>-1559795767</t>
  </si>
  <si>
    <t>K04.00.700.1002</t>
  </si>
  <si>
    <t>Programové vybavení systému Grafická nadstavba systému EPS</t>
  </si>
  <si>
    <t>2084942884</t>
  </si>
  <si>
    <t>K04.00.701.1001</t>
  </si>
  <si>
    <t>Instalace programového vybavení systému EPS Programové vybavení systému EPS,</t>
  </si>
  <si>
    <t>1344556935</t>
  </si>
  <si>
    <t>K04.00.701.1002</t>
  </si>
  <si>
    <t>Instalace programového vybavení systému EPS Programové vybavení systému EPS, ústředny</t>
  </si>
  <si>
    <t>-1076845575</t>
  </si>
  <si>
    <t>K04.00.701.1003</t>
  </si>
  <si>
    <t>Instalace grafické nadstavby systému EPS Pro pracovní stanici systému EPS</t>
  </si>
  <si>
    <t>752984834</t>
  </si>
  <si>
    <t>K04.00.701.1004</t>
  </si>
  <si>
    <t>Úprava programového vybavení systému EPS dle požadavku uživatele Programové vybavení systému EPS, ústředny</t>
  </si>
  <si>
    <t>1490593571</t>
  </si>
  <si>
    <t>K04.00.702.1001</t>
  </si>
  <si>
    <t>Funkční zkouška instalovaného programového vybavení systému EPS Za účasti uživatele</t>
  </si>
  <si>
    <t>-1131310425</t>
  </si>
  <si>
    <t>K04.00.702.1002</t>
  </si>
  <si>
    <t>Zaškolení uživatele a všech určených pracovníků uživatelem Pro obsluhu a údržbu instalovaného programového vybavení systému EPS</t>
  </si>
  <si>
    <t>1068912242</t>
  </si>
  <si>
    <t>K04.00.702.1003</t>
  </si>
  <si>
    <t>Průběžné školení uživatele a všech určených pracovníků uživatelem Pro obsluhu a údržbu instalovaného programového vybavení systému EPS v délce 3 týdnů</t>
  </si>
  <si>
    <t>-1275592672</t>
  </si>
  <si>
    <t>K04.00.702.1004</t>
  </si>
  <si>
    <t>Dohled nad obsluhou a údržbou instalovaného programového vybavení systému EPS V délce dalších 3 týdnů</t>
  </si>
  <si>
    <t>1792076415</t>
  </si>
  <si>
    <t>K04.00.702.1005</t>
  </si>
  <si>
    <t>Dokumentace skutečného provedení instalovaného programového vybavení systému EPS Tisk + elektronicky</t>
  </si>
  <si>
    <t>37771707</t>
  </si>
  <si>
    <t>K04.00.702.1006</t>
  </si>
  <si>
    <t>Součinost s firmou zajišťující servisní práce programového vybavení systému EPS pro uživatele Kompletní programové vybavení systému EPS</t>
  </si>
  <si>
    <t>-1894571590</t>
  </si>
  <si>
    <t>K04.00.797.1001</t>
  </si>
  <si>
    <t>Pomocné komponenty programového vybavení systému EPS. Komponenty pro instalaci programového vybavení systému, atd.</t>
  </si>
  <si>
    <t>-1569039766</t>
  </si>
  <si>
    <t>K04.00.797.1002</t>
  </si>
  <si>
    <t>Pomocné komponenty programového vybavení systému EPS. Komponenty pro úpravu programového vybavení systému, atd.</t>
  </si>
  <si>
    <t>-158372161</t>
  </si>
  <si>
    <t>K04.00.797.1003</t>
  </si>
  <si>
    <t>Pomocné komponenty programového vybavení systému EPS. Komponenty pro úpravu programového vybavení systému dle požadavku uživatele, atd.</t>
  </si>
  <si>
    <t>-1312887856</t>
  </si>
  <si>
    <t>K04.00.797.1004</t>
  </si>
  <si>
    <t>Pomocné komponenty programového vybavení systému EPS. Komponenty pro funkční zkoušku programového vybavení systému, atd.</t>
  </si>
  <si>
    <t>-80025519</t>
  </si>
  <si>
    <t>K04.00.797.1005</t>
  </si>
  <si>
    <t>Pomocné komponenty programového vybavení systému EPS. Ostatní pomocné komponenty pro programové vybavení systému, atd.</t>
  </si>
  <si>
    <t>-10603127</t>
  </si>
  <si>
    <t>K04.00.798.1001</t>
  </si>
  <si>
    <t>Režíjní náklady programového vybaveni systému EPS. Režije související s dodávkou programového vybavení systému, atd.</t>
  </si>
  <si>
    <t>-1655587090</t>
  </si>
  <si>
    <t>K04.00.798.1002</t>
  </si>
  <si>
    <t>Režíjní náklady programového vybaveni systému EPS. Režije související s instalaci programového vybavení systému, atd.</t>
  </si>
  <si>
    <t>-2002843045</t>
  </si>
  <si>
    <t>K04.00.798.1003</t>
  </si>
  <si>
    <t>Režíjní náklady programového vybaveni systému EPS. Režije související s úpravou programového vybavení systému dle požadavku uživatele, atd.</t>
  </si>
  <si>
    <t>-445308588</t>
  </si>
  <si>
    <t>K04.00.798.1004</t>
  </si>
  <si>
    <t>Režíjní náklady programového vybaveni systému EPS. Režije související s funkční zkouškou programového vybavení systému, atd.</t>
  </si>
  <si>
    <t>563464342</t>
  </si>
  <si>
    <t>K04.00.798.1005</t>
  </si>
  <si>
    <t>Režíjní náklady programového vybaveni systému EPS. Režije související s ostatními náklady programového vybavení systému, atd.</t>
  </si>
  <si>
    <t>820895252</t>
  </si>
  <si>
    <t>K04.00.800.1003</t>
  </si>
  <si>
    <t>-1696319646</t>
  </si>
  <si>
    <t>K04.00.800.1004</t>
  </si>
  <si>
    <t>28536289</t>
  </si>
  <si>
    <t>K04.00.800.1005</t>
  </si>
  <si>
    <t>-1537584871</t>
  </si>
  <si>
    <t>K04.00.800.1006</t>
  </si>
  <si>
    <t>Součinost s firmou zajišťující servisní práce na systému EPS pro uživatele Vzájemná výmena informací, spolupráce, atd.</t>
  </si>
  <si>
    <t>153623759</t>
  </si>
  <si>
    <t>K04.00.800.1007</t>
  </si>
  <si>
    <t>-353185065</t>
  </si>
  <si>
    <t>K04.00.800.1008</t>
  </si>
  <si>
    <t>Součinost s firmami jejichž technologie je propojena do systému EPS Vzájemná výmena informací, spolupráce, atd.</t>
  </si>
  <si>
    <t>1652972895</t>
  </si>
  <si>
    <t>K04.00.800.1009</t>
  </si>
  <si>
    <t>Demontáž a montáž stávajících interiérů související s montáži systému EPS Uvedení do původního nebo požadovaného stavu.</t>
  </si>
  <si>
    <t>974904161</t>
  </si>
  <si>
    <t>K04.00.800.1010</t>
  </si>
  <si>
    <t>Demontáž a montáž stávajících exteriérů související s montáži systému EPS Uvedení do původního nebo požadovaného stavu.</t>
  </si>
  <si>
    <t>-2142134831</t>
  </si>
  <si>
    <t>K04.00.800.1011</t>
  </si>
  <si>
    <t>-1718969519</t>
  </si>
  <si>
    <t>K04.00.800.1012</t>
  </si>
  <si>
    <t>Stavební přípomoc, průvrty, příčky, podhledy, zdivo, omítka, sloupky, atd. Stavební přípomoc související s montáži systému EPS</t>
  </si>
  <si>
    <t>673917592</t>
  </si>
  <si>
    <t>K04.00.800.1013</t>
  </si>
  <si>
    <t>-830347998</t>
  </si>
  <si>
    <t>K04.00.800.1014</t>
  </si>
  <si>
    <t>Požární ucpávky, nové Nová instalace po montáži systému EPS</t>
  </si>
  <si>
    <t>1521880085</t>
  </si>
  <si>
    <t>K04.00.800.1015</t>
  </si>
  <si>
    <t>Požární ucpávky, stávající, Oprava po montáži systému EPS</t>
  </si>
  <si>
    <t>1240570081</t>
  </si>
  <si>
    <t>K04.00.800.1016</t>
  </si>
  <si>
    <t>Úklid včech prostorů kde byly prováděny montážní práce systému EPS Uvedení do původního nebo požadovaného stavu</t>
  </si>
  <si>
    <t>-1326539280</t>
  </si>
  <si>
    <t>K04.00.800.1017</t>
  </si>
  <si>
    <t>Ekologická likvidace odpadu Po provedené montáži systému EPS</t>
  </si>
  <si>
    <t>2030340171</t>
  </si>
  <si>
    <t>K04.00.801.1001</t>
  </si>
  <si>
    <t>Výchozí elektrická revize systému EPS Ústředny EPS, Zálohované zdroje EPS, atd.</t>
  </si>
  <si>
    <t>-644597313</t>
  </si>
  <si>
    <t>K04.00.801.1002</t>
  </si>
  <si>
    <t>Kontrola, audit systému EPS , zástupcem uživatele Kontrola provedení instalace systému EPS</t>
  </si>
  <si>
    <t>-733907796</t>
  </si>
  <si>
    <t>K04.00.801.1003</t>
  </si>
  <si>
    <t>Kontrola systému EPS, požárním technikem Kontrola požárních návazností systému EPS a jejich funkce</t>
  </si>
  <si>
    <t>1079540348</t>
  </si>
  <si>
    <t>K04.00.801.1004</t>
  </si>
  <si>
    <t>Kontrola systému EPS, zástupcem uživatele Kontrola požárních návazností systému EPS a jejich funkce</t>
  </si>
  <si>
    <t>1632084522</t>
  </si>
  <si>
    <t>K04.00.801.1005</t>
  </si>
  <si>
    <t>Měření systému EPS Uzemnění komponent systému EPS, moduly, napájecí zdroje, atd.</t>
  </si>
  <si>
    <t>-1874892803</t>
  </si>
  <si>
    <t>K04.00.801.1006</t>
  </si>
  <si>
    <t>Měřící protokoly systému EPS Tisk + elektronicky</t>
  </si>
  <si>
    <t>1682865503</t>
  </si>
  <si>
    <t>K04.00.801.1007</t>
  </si>
  <si>
    <t>Ostatní dokladová část k revizím, kontrolám, auditům, atd. Pro instalovaný systém EPS</t>
  </si>
  <si>
    <t>950327684</t>
  </si>
  <si>
    <t>K04.00.801.1008</t>
  </si>
  <si>
    <t>Funkční zkouška instalovaného systému EPS Za účasti uživatele, požárního technika a všech dodčených profesí</t>
  </si>
  <si>
    <t>284967380</t>
  </si>
  <si>
    <t>K04.00.801.1009</t>
  </si>
  <si>
    <t>Zaškolení uživatele a všech určených pracovníků uživatelem Pro obsluhu a údržbu instalovaného systému EPS</t>
  </si>
  <si>
    <t>-1528855725</t>
  </si>
  <si>
    <t>K04.00.801.1010</t>
  </si>
  <si>
    <t>Průběžné školení uživatele a všech určených pracovníků uživatelem Pro obsluhu a údržbu instalovaného systému EPS v délce 3 týdnů</t>
  </si>
  <si>
    <t>951125209</t>
  </si>
  <si>
    <t>K04.00.801.1011</t>
  </si>
  <si>
    <t>Dohled nad obsluhou a údržbou instalovaného systému EPS V délce dalších 3 týdnů</t>
  </si>
  <si>
    <t>-1005064217</t>
  </si>
  <si>
    <t>K04.00.801.1012</t>
  </si>
  <si>
    <t>Dokumentace skutečného provedení instalovaného systému EPS Tisk + elektronicky</t>
  </si>
  <si>
    <t>-651836410</t>
  </si>
  <si>
    <t>K04.00.897.1001</t>
  </si>
  <si>
    <t>Ostatní náklady za materiál a montáž pro instalovaný systém EPS. Konstrukční díly pro instalovaný systém, atd.</t>
  </si>
  <si>
    <t>-862583454</t>
  </si>
  <si>
    <t>K04.00.897.1002</t>
  </si>
  <si>
    <t>Ostatní náklady za materiál a montáž pro instalovaný systém EPS. Upevňovací díly pro instalovaný systém, atd.</t>
  </si>
  <si>
    <t>1341686286</t>
  </si>
  <si>
    <t>K04.00.897.1003</t>
  </si>
  <si>
    <t>Ostatní náklady za materiál a montáž pro instalovaný systém EPS. Spojovací díly pro instalovaný systém, atd.</t>
  </si>
  <si>
    <t>760129645</t>
  </si>
  <si>
    <t>K04.00.897.1004</t>
  </si>
  <si>
    <t>Ostatní náklady za materiál a montáž pro instalovaný systém EPS. Značení instalovaného systému, atd.</t>
  </si>
  <si>
    <t>1200784294</t>
  </si>
  <si>
    <t>K04.00.897.1005</t>
  </si>
  <si>
    <t>Ostatní náklady za materiál a montáž pro instalovaný systém EPS. Ostatní materiál a montáž pro instalovaný systém, atd.</t>
  </si>
  <si>
    <t>674104795</t>
  </si>
  <si>
    <t>K04.00.898.1001</t>
  </si>
  <si>
    <t>Režíjní náklady za ostatní materiál a montáž pro instalovaný systém EPS. Režije související s dodávkou ostatního materiálu pro instalaci systému, atd.</t>
  </si>
  <si>
    <t>-1516431729</t>
  </si>
  <si>
    <t>K04.00.898.1002</t>
  </si>
  <si>
    <t>Režíjní náklady za ostatní materiál a montáž pro instalovaný systém EPS. Režije související s montáži ostatního materiálu pro instalaci systému, atd.</t>
  </si>
  <si>
    <t>-797704755</t>
  </si>
  <si>
    <t>K04.00.898.1003</t>
  </si>
  <si>
    <t>Režíjní náklady za ostatní materiál a montáž pro instalovaný systém EPS. Režije související s dodávkou pomocného materiálu pro instalaci systému, atd.</t>
  </si>
  <si>
    <t>-757765919</t>
  </si>
  <si>
    <t>K04.00.898.1004</t>
  </si>
  <si>
    <t>Režíjní náklady za ostatní materiál a montáž pro instalovaný systém EPS. Režije související s montáži pomocného materiálu pro instalaci systému, atd.</t>
  </si>
  <si>
    <t>1367232045</t>
  </si>
  <si>
    <t>K04.00.898.1005</t>
  </si>
  <si>
    <t>Režíjní náklady za ostatní materiál a montáž pro instalovaný systém EPS. Režije související s manipulaci na stavbě při instalaci systému, atd.</t>
  </si>
  <si>
    <t>-234652147</t>
  </si>
  <si>
    <t>K04.01.100.0002</t>
  </si>
  <si>
    <t>Ústředna EPS pro 4 adresné linky, včetně zdroje, akumulátorů (72h záloha) a tiskárny. Možnost síťování ústředen.</t>
  </si>
  <si>
    <t>-147837050</t>
  </si>
  <si>
    <t>K04.01.100.1102</t>
  </si>
  <si>
    <t>Rozhraní pro OPPO, KTPO viz. HZS</t>
  </si>
  <si>
    <t>1900749950</t>
  </si>
  <si>
    <t>K04.01.100.1103</t>
  </si>
  <si>
    <t>Karta do ústředny pro sériové napojení zařízení ZDP NAM/RADOM</t>
  </si>
  <si>
    <t>-893160868</t>
  </si>
  <si>
    <t>K04.01.100.1104</t>
  </si>
  <si>
    <t>Reléová deska do ústředny s výstupy požár/porucha RELAY8</t>
  </si>
  <si>
    <t>-1797519169</t>
  </si>
  <si>
    <t>K04.01.100.9001</t>
  </si>
  <si>
    <t>Provozní kniha EPS Požární kniha</t>
  </si>
  <si>
    <t>-418216742</t>
  </si>
  <si>
    <t>K04.01.103.1001</t>
  </si>
  <si>
    <t>Optickokouřový inteligentní adresovatelný detektor včetně izolátoru</t>
  </si>
  <si>
    <t>-103850029</t>
  </si>
  <si>
    <t>K04.01.103.1101</t>
  </si>
  <si>
    <t>Lineární hlásič požáru,</t>
  </si>
  <si>
    <t>-1256007264</t>
  </si>
  <si>
    <t>K04.01.103.3001</t>
  </si>
  <si>
    <t>Multisenzorový inteligentní adresovatelný optickoteplotní detektor včetně izolátoru</t>
  </si>
  <si>
    <t>-1354730495</t>
  </si>
  <si>
    <t>K04.01.104.1001</t>
  </si>
  <si>
    <t>Patice detektoru standard</t>
  </si>
  <si>
    <t>-670402622</t>
  </si>
  <si>
    <t>K04.01.104.2001</t>
  </si>
  <si>
    <t>Paralelní světelná signalizace LED NO</t>
  </si>
  <si>
    <t>-1004477448</t>
  </si>
  <si>
    <t>K04.01.105.1001</t>
  </si>
  <si>
    <t>Tlačítkový hlásič na omítku včetně skla a testovacího klíčku Vnitřní</t>
  </si>
  <si>
    <t>1821040348</t>
  </si>
  <si>
    <t>K04.01.105.1002</t>
  </si>
  <si>
    <t>Tlačítkový hlásič IP67 včetně skla a testovacího klíčku Venkovní</t>
  </si>
  <si>
    <t>-1229598892</t>
  </si>
  <si>
    <t>K04.01.108.1001</t>
  </si>
  <si>
    <t>Optickokouřový inteligentní adresovatelný detektor EX včetně izolátoru</t>
  </si>
  <si>
    <t>-383940208</t>
  </si>
  <si>
    <t>K04.01.109.1001</t>
  </si>
  <si>
    <t>Patice detektoru EX</t>
  </si>
  <si>
    <t>1225607710</t>
  </si>
  <si>
    <t>K04.01.110.1003</t>
  </si>
  <si>
    <t>Vstupně výstupní jednotka, minimálně 3 IN/3 OUT - relé MFS blok</t>
  </si>
  <si>
    <t>-1187360929</t>
  </si>
  <si>
    <t>K04.01.114.1001</t>
  </si>
  <si>
    <t>Adresovatelný LED maják, červený Venkovní, LED/RED</t>
  </si>
  <si>
    <t>-902286544</t>
  </si>
  <si>
    <t>K04.01.115.1002</t>
  </si>
  <si>
    <t>Adresovatelná požární siréna Vnitřní</t>
  </si>
  <si>
    <t>856096636</t>
  </si>
  <si>
    <t>K04.01.115.1002.1</t>
  </si>
  <si>
    <t>Adresovatelná požární siréna Venkovní, IP66</t>
  </si>
  <si>
    <t>1677976524</t>
  </si>
  <si>
    <t>K21.00.102.1015</t>
  </si>
  <si>
    <t>Napájecí zdroj 27,6V, 7A, zálohovaný, lineární, box EN54</t>
  </si>
  <si>
    <t>345589289</t>
  </si>
  <si>
    <t>K22.00.100.0007</t>
  </si>
  <si>
    <t>Záložní akumulátor s prodlouženou životností AKU-12-24-NP</t>
  </si>
  <si>
    <t>-409628983</t>
  </si>
  <si>
    <t>CCTV - Kamerový systém</t>
  </si>
  <si>
    <t>K01.02.100.3005</t>
  </si>
  <si>
    <t>Nástěnný datový rozvaděč, nedělený, 15U x 600 x 595, organizéry, napájecí moduly</t>
  </si>
  <si>
    <t>kalkulace+nabídka dodavatelů viz příloha</t>
  </si>
  <si>
    <t>-96106725</t>
  </si>
  <si>
    <t>K01.02.105.4007</t>
  </si>
  <si>
    <t>Stojanový datový rozvaděč, nosnost 400 kg, dveře prosklené 42U x 600 x 1000, ventilace, filtr, police, organizéry, napájecí moduly,</t>
  </si>
  <si>
    <t>-342631501</t>
  </si>
  <si>
    <t>K01.05.110.1001</t>
  </si>
  <si>
    <t>Propojovací optický panel 19" 24xLC-duplex</t>
  </si>
  <si>
    <t>2091529758</t>
  </si>
  <si>
    <t>94218876</t>
  </si>
  <si>
    <t>K01.05.110.1002</t>
  </si>
  <si>
    <t>Optická spojka pro konektor duplex do panelu 2xLC-SM duplex do panelu, 9x125x900</t>
  </si>
  <si>
    <t>79868735</t>
  </si>
  <si>
    <t>K01.05.110.1002.4</t>
  </si>
  <si>
    <t>Optická spojka pro konektor duplex do panelu 2xLC-SM duplex do panelu, 9x125x250</t>
  </si>
  <si>
    <t>-1754073116</t>
  </si>
  <si>
    <t>K01.05.110.1003</t>
  </si>
  <si>
    <t>Optický pigtail včetně sváru LC-1m pro "SM", 9x125x900, OS1</t>
  </si>
  <si>
    <t>1852521</t>
  </si>
  <si>
    <t>K01.05.110.1003.4</t>
  </si>
  <si>
    <t>Optický pigtail včetně sváru LC-1m pro "SM", 9x125x250, OS1</t>
  </si>
  <si>
    <t>-1013295680</t>
  </si>
  <si>
    <t>K01.05.111.1001</t>
  </si>
  <si>
    <t>Propojovací metalický panel 19" UTP, Cat.6, 24xRJ45 - komplet</t>
  </si>
  <si>
    <t>-1337186846</t>
  </si>
  <si>
    <t>K01.05.111.1001.4</t>
  </si>
  <si>
    <t>Propojovací metalický panel 19" FTP, Cat.6, 24xRJ45 - komplet</t>
  </si>
  <si>
    <t>575467409</t>
  </si>
  <si>
    <t>K01.05.111.2001</t>
  </si>
  <si>
    <t>Datová metalická zásuvka, nástěnná/do žlabu UTP, Cat.6, 2xRJ45 - komplet</t>
  </si>
  <si>
    <t>-162729010</t>
  </si>
  <si>
    <t>K05.00.107.3001</t>
  </si>
  <si>
    <t>Venkovní konzole pro venkovní IP kameru Orientační popis</t>
  </si>
  <si>
    <t>-1514301709</t>
  </si>
  <si>
    <t>K05.00.197.1001</t>
  </si>
  <si>
    <t>Pomocný materiál pro instalaci konstrukčních dílů systému CCTV. Konstrukční díly, pomocné konstrukce, atd.</t>
  </si>
  <si>
    <t>1715987234</t>
  </si>
  <si>
    <t>K05.00.197.1002</t>
  </si>
  <si>
    <t>Pomocný materiál pro instalaci konstrukčních dílů systému CCTV. Upevňovací díly, kotvení, šrouby, atd.</t>
  </si>
  <si>
    <t>-578171515</t>
  </si>
  <si>
    <t>K05.00.197.1003</t>
  </si>
  <si>
    <t>Pomocný materiál pro instalaci konstrukčních dílů systému CCTV. Spojovací díly, konektory, spojky, atd.</t>
  </si>
  <si>
    <t>-459644045</t>
  </si>
  <si>
    <t>K05.00.197.1004</t>
  </si>
  <si>
    <t>Pomocný materiál pro instalaci konstrukčních dílů systému CCTV. Značení komponent, atd.</t>
  </si>
  <si>
    <t>1506236292</t>
  </si>
  <si>
    <t>K05.00.197.1005</t>
  </si>
  <si>
    <t>Pomocný materiál pro instalaci konstrukčních dílů systému CCTV. Ostatní materiál a montáž, atd.</t>
  </si>
  <si>
    <t>152730947</t>
  </si>
  <si>
    <t>K05.00.198.1001</t>
  </si>
  <si>
    <t>Režíjní náklady pro instalaci konstrukčních dílů systému CCTV. Režije související s dodávkou konstrukčních dílů, atd.</t>
  </si>
  <si>
    <t>-7088668</t>
  </si>
  <si>
    <t>K05.00.198.1002</t>
  </si>
  <si>
    <t>Režíjní náklady pro instalaci konstrukčních dílů systému CCTV. Režije související s montáži konstrukčních dílů, atd.</t>
  </si>
  <si>
    <t>-1963209713</t>
  </si>
  <si>
    <t>K05.00.198.1003</t>
  </si>
  <si>
    <t>Režíjní náklady pro instalaci konstrukčních dílů systému CCTV. Režije související s dodávkou pomocného materiálu, atd.</t>
  </si>
  <si>
    <t>1928310847</t>
  </si>
  <si>
    <t>K05.00.198.1004</t>
  </si>
  <si>
    <t>Režíjní náklady pro instalaci konstrukčních dílů systému CCTV. Režije související s montáži pomocného materiálu, atd.</t>
  </si>
  <si>
    <t>271635720</t>
  </si>
  <si>
    <t>K05.00.198.1005</t>
  </si>
  <si>
    <t>Režíjní náklady pro instalaci konstrukčních dílů systému CCTV. Režije související s manipulaci konstrukčních dílů na stavbě, atd.</t>
  </si>
  <si>
    <t>91321537</t>
  </si>
  <si>
    <t>K05.00.297.1001</t>
  </si>
  <si>
    <t>Pomocný materiál pro instalaci kabelového propojení systému CCTV. Konstrukční díly, pomocné konstrukce, atd.</t>
  </si>
  <si>
    <t>1854079568</t>
  </si>
  <si>
    <t>K05.00.297.1002</t>
  </si>
  <si>
    <t>Pomocný materiál pro instalaci kabelového propojení systému CCTV. Upevňovací díly, kotvení, šrouby, atd.</t>
  </si>
  <si>
    <t>41132446</t>
  </si>
  <si>
    <t>K05.00.297.1003</t>
  </si>
  <si>
    <t>Pomocný materiál pro instalaci kabelového propojení systému CCTV. Spojovací díly, konektory, spojky, atd.</t>
  </si>
  <si>
    <t>550328953</t>
  </si>
  <si>
    <t>K05.00.297.1004</t>
  </si>
  <si>
    <t>Pomocný materiál pro instalaci kabelového propojení systému CCTV. Značení komponent, atd.</t>
  </si>
  <si>
    <t>-826230299</t>
  </si>
  <si>
    <t>K05.00.297.1005</t>
  </si>
  <si>
    <t>Pomocný materiál pro instalaci kabelového propojení systému CCTV. Ostatní materiál a montáž, atd.</t>
  </si>
  <si>
    <t>1491522098</t>
  </si>
  <si>
    <t>K05.00.298.1001</t>
  </si>
  <si>
    <t>Režíjní náklady pro instalaci kabelového propojení systému CCTV. Režije související s dodávkou kabelového propojení, atd.</t>
  </si>
  <si>
    <t>-2080621600</t>
  </si>
  <si>
    <t>K05.00.298.1002</t>
  </si>
  <si>
    <t>Režíjní náklady pro instalaci kabelového propojení systému CCTV. Režije související s montáži kabelového propojení, atd.</t>
  </si>
  <si>
    <t>1259943376</t>
  </si>
  <si>
    <t>K05.00.298.1003</t>
  </si>
  <si>
    <t>Režíjní náklady pro instalaci kabelového propojení systému CCTV. Režije související s dodávkou pomocného materiálu kabelového propojení, atd.</t>
  </si>
  <si>
    <t>-1353911714</t>
  </si>
  <si>
    <t>K05.00.298.1004</t>
  </si>
  <si>
    <t>Režíjní náklady pro instalaci kabelového propojení systému CCTV. Režije související s montáži pomocného materiálu kabelového propojení, atd.</t>
  </si>
  <si>
    <t>-937026301</t>
  </si>
  <si>
    <t>K05.00.298.1005</t>
  </si>
  <si>
    <t>Režíjní náklady pro instalaci kabelového propojení systému CCTV. Režije související s manipulaci kabelového propojení na stavbě, atd.</t>
  </si>
  <si>
    <t>-454776282</t>
  </si>
  <si>
    <t>K05.00.697.1001</t>
  </si>
  <si>
    <t>Pomocný materiál pro instalaci kabelové trasy systému CCTV. Konstrukční díly, držáky, konstrukce, atd.</t>
  </si>
  <si>
    <t>-1394691375</t>
  </si>
  <si>
    <t>K05.00.697.1002</t>
  </si>
  <si>
    <t>Pomocný materiál pro instalaci kabelové trasy systému CCTV. Upevňovací díly, kotvení, šrouby, atd.</t>
  </si>
  <si>
    <t>-1940499294</t>
  </si>
  <si>
    <t>K05.00.697.1003</t>
  </si>
  <si>
    <t>Pomocný materiál pro instalaci kabelové trasy systému CCTV. Spojovací díly, konektory, spojky, atd.</t>
  </si>
  <si>
    <t>-449707810</t>
  </si>
  <si>
    <t>K05.00.697.1004</t>
  </si>
  <si>
    <t>Pomocný materiál pro instalaci kabelové trasy systému CCTV. Značení komponent, atd.</t>
  </si>
  <si>
    <t>-1608725338</t>
  </si>
  <si>
    <t>K05.00.697.1005</t>
  </si>
  <si>
    <t>Pomocný materiál pro instalaci kabelové trasy systému CCTV. Ostatní materiál a montáž, atd.</t>
  </si>
  <si>
    <t>279458758</t>
  </si>
  <si>
    <t>K05.00.698.1001</t>
  </si>
  <si>
    <t>Režíjní náklady pro instalaci kabelové trasy systému CCTV. Režije související s dodávkou konstrukčních dílů, atd.</t>
  </si>
  <si>
    <t>-2041417270</t>
  </si>
  <si>
    <t>K05.00.698.1002</t>
  </si>
  <si>
    <t>Režíjní náklady pro instalaci kabelové trasy systému CCTV. Režije související s montáži konstrukčních dílů, atd.</t>
  </si>
  <si>
    <t>-54370021</t>
  </si>
  <si>
    <t>K05.00.698.1003</t>
  </si>
  <si>
    <t>Režíjní náklady pro instalaci kabelové trasy systému CCTV. Režije související s dodávkou pomocného materiálu, atd.</t>
  </si>
  <si>
    <t>-1596968836</t>
  </si>
  <si>
    <t>K05.00.698.1004</t>
  </si>
  <si>
    <t>Režíjní náklady pro instalaci kabelové trasy systému CCTV. Režije související s montáži pomocného materiálu, atd.</t>
  </si>
  <si>
    <t>-1506195647</t>
  </si>
  <si>
    <t>K05.00.698.1005</t>
  </si>
  <si>
    <t>Režíjní náklady pro instalaci kabelové trasy systému CCTV. Režije související s manipulaci vnitřní společné kabelové trasy slaboproudu na stavbě, atd.</t>
  </si>
  <si>
    <t>-1021277842</t>
  </si>
  <si>
    <t>K05.00.700.1001</t>
  </si>
  <si>
    <t>Programové vybavení kamerového systému Programové vybavení pro systém, Server</t>
  </si>
  <si>
    <t>set</t>
  </si>
  <si>
    <t>-1381779158</t>
  </si>
  <si>
    <t>K05.00.700.1002</t>
  </si>
  <si>
    <t>Programové vybavení kamerového systému Programové vybavení pro systém, Licence</t>
  </si>
  <si>
    <t>1474175692</t>
  </si>
  <si>
    <t>K05.00.700.1003</t>
  </si>
  <si>
    <t>Programové vybavení kamerového systému Programové vybavení pro systém, klient</t>
  </si>
  <si>
    <t>1172622889</t>
  </si>
  <si>
    <t>K05.00.701.1001</t>
  </si>
  <si>
    <t>Instalace programového vybavení kamerového systému Programové vybavení pro systém, Server</t>
  </si>
  <si>
    <t>1951100105</t>
  </si>
  <si>
    <t>K05.00.701.1002</t>
  </si>
  <si>
    <t>Instalace programového vybavení kamerového systému Programové vybavení pro systém, Licence</t>
  </si>
  <si>
    <t>1447245146</t>
  </si>
  <si>
    <t>K05.00.701.1003</t>
  </si>
  <si>
    <t>Instalace programového vybavení kamerového systému Programové vybavení pro systém, klient</t>
  </si>
  <si>
    <t>121722248</t>
  </si>
  <si>
    <t>K05.00.701.1004</t>
  </si>
  <si>
    <t>Úprava programového vybavení kamerového systému dle požadavku uživatele Programové vybavení kamerového systému, server, PC klient, atd.</t>
  </si>
  <si>
    <t>2052541803</t>
  </si>
  <si>
    <t>K05.00.702.1001</t>
  </si>
  <si>
    <t>Funkční zkouška instalovaného programového vybavení kamerového systému Za účasti uživatele</t>
  </si>
  <si>
    <t>-1685208685</t>
  </si>
  <si>
    <t>K05.00.702.1002</t>
  </si>
  <si>
    <t>Zaškolení uživatele a všech určených pracovníků uživatelem Pro obsluhu a údržbu instalovaného programového vybavení kamerového systému</t>
  </si>
  <si>
    <t>82447694</t>
  </si>
  <si>
    <t>K05.00.702.1003</t>
  </si>
  <si>
    <t>Průběžné školení uživatele a všech určených pracovníků uživatelem Pro obsluhu a údržbu instalovaného programového vybavení kamerového systému v délce 3 týdnů</t>
  </si>
  <si>
    <t>853971064</t>
  </si>
  <si>
    <t>K05.00.702.1004</t>
  </si>
  <si>
    <t>Dohled nad obsluhou a údržbou instalovaného programového vybavení kamerového systému V délce dalších 3 týdnů</t>
  </si>
  <si>
    <t>1356974388</t>
  </si>
  <si>
    <t>K05.00.702.1005</t>
  </si>
  <si>
    <t>Dokumentace skutečného provedení instalovaného programového vybavení kamerového systému Tisk + elektronicky</t>
  </si>
  <si>
    <t>1110153386</t>
  </si>
  <si>
    <t>K05.00.702.1006</t>
  </si>
  <si>
    <t>Součinost s firmou zajišťující servisní práce programového vybavení kamerového systému pro uživatele Kompletní programové vybavení kamerového systému</t>
  </si>
  <si>
    <t>-670243656</t>
  </si>
  <si>
    <t>K05.00.797.1001</t>
  </si>
  <si>
    <t>Pomocné komponenty programového vybavení kamerového systému Komponenty pro instalaci programového vybavení systému, atd.</t>
  </si>
  <si>
    <t>-2084103122</t>
  </si>
  <si>
    <t>K05.00.797.1001.1</t>
  </si>
  <si>
    <t>Režíjní náklady programového vybaveni kamerového systému Režije související s dodávkou programového vybavení systému, atd.</t>
  </si>
  <si>
    <t>-1880105362</t>
  </si>
  <si>
    <t>K05.00.797.1002</t>
  </si>
  <si>
    <t>Pomocné komponenty programového vybavení kamerového systému Komponenty pro úpravu programového vybavení systému, atd.</t>
  </si>
  <si>
    <t>-1753108100</t>
  </si>
  <si>
    <t>K05.00.797.1002.1</t>
  </si>
  <si>
    <t>Režíjní náklady programového vybaveni kamerového systému Režije související s instalaci programového vybavení systému, atd.</t>
  </si>
  <si>
    <t>2105240940</t>
  </si>
  <si>
    <t>K05.00.797.1003</t>
  </si>
  <si>
    <t>Pomocné komponenty programového vybavení kamerového systému Komponenty pro úpravu programového vybavení systému dle požadavku uživatele, atd.</t>
  </si>
  <si>
    <t>-132655469</t>
  </si>
  <si>
    <t>K05.00.797.1003.1</t>
  </si>
  <si>
    <t>Režíjní náklady programového vybaveni kamerového systému Režije související s úpravou programového vybavení systému dle požadavku uživatele, atd.</t>
  </si>
  <si>
    <t>151311828</t>
  </si>
  <si>
    <t>K05.00.797.1004</t>
  </si>
  <si>
    <t>Pomocné komponenty programového vybavení kamerového systému Komponenty pro funkční zkoušku programového vybavení systému, atd.</t>
  </si>
  <si>
    <t>-41170232</t>
  </si>
  <si>
    <t>K05.00.797.1004.1</t>
  </si>
  <si>
    <t>Režíjní náklady programového vybaveni kamerového systému Režije související s funkční zkouškou programového vybavení systému, atd.</t>
  </si>
  <si>
    <t>-1526022981</t>
  </si>
  <si>
    <t>K05.00.797.1005</t>
  </si>
  <si>
    <t>Pomocné komponenty programového vybavení kamerového systému Ostatní pomocné komponenty pro programové vybavení systému, atd.</t>
  </si>
  <si>
    <t>-637101381</t>
  </si>
  <si>
    <t>K05.00.797.1005.1</t>
  </si>
  <si>
    <t>Režíjní náklady programového vybaveni kamerového systému Režije související s ostatními náklady programového vybavení systému, atd.</t>
  </si>
  <si>
    <t>2145838854</t>
  </si>
  <si>
    <t>K05.00.800.1003</t>
  </si>
  <si>
    <t>-1375655369</t>
  </si>
  <si>
    <t>K05.00.800.1004</t>
  </si>
  <si>
    <t>-596884272</t>
  </si>
  <si>
    <t>K05.00.800.1005</t>
  </si>
  <si>
    <t>1075495451</t>
  </si>
  <si>
    <t>K05.00.800.1006</t>
  </si>
  <si>
    <t>Součinost s firmou zajišťující servisní práce na systému CCTV pro uživatele Vzájemná výmena informací, spolupráce, atd.</t>
  </si>
  <si>
    <t>1219740823</t>
  </si>
  <si>
    <t>K05.00.800.1007</t>
  </si>
  <si>
    <t>-222138213</t>
  </si>
  <si>
    <t>K05.00.800.1008</t>
  </si>
  <si>
    <t>Součinost s firmami jejichž technologie je propojena do systému CCTV Vzájemná výmena informací, spolupráce, atd.</t>
  </si>
  <si>
    <t>441297455</t>
  </si>
  <si>
    <t>K05.00.800.1008.1</t>
  </si>
  <si>
    <t>Demontáž a montáž stávajících interiérů související s montáži systému CCTV Uvedení do původního nebo požadovaného stavu.</t>
  </si>
  <si>
    <t>1361191569</t>
  </si>
  <si>
    <t>K05.00.800.1010</t>
  </si>
  <si>
    <t>Demontáž a montáž stávajících exteriérů související s montáži systému CCTV Uvedení do původního nebo požadovaného stavu.</t>
  </si>
  <si>
    <t>1792136702</t>
  </si>
  <si>
    <t>K05.00.800.1012</t>
  </si>
  <si>
    <t>Stavební přípomoc, průvrty, příčky, podhledy, zdivo, omítka, sloupky, atd. Stavební přípomoc související s montáži systému CCTV</t>
  </si>
  <si>
    <t>1401336305</t>
  </si>
  <si>
    <t>K05.00.800.1013</t>
  </si>
  <si>
    <t>1907555463</t>
  </si>
  <si>
    <t>K05.00.800.1014</t>
  </si>
  <si>
    <t>Požární ucpávky, nové Nová instalace po montáži systému CCTV</t>
  </si>
  <si>
    <t>-492407050</t>
  </si>
  <si>
    <t>K05.00.800.1015</t>
  </si>
  <si>
    <t>Požární ucpávky, stávající, Oprava po montáži systému CCTV</t>
  </si>
  <si>
    <t>148271472</t>
  </si>
  <si>
    <t>K05.00.800.1016</t>
  </si>
  <si>
    <t>Úklid včech prostorů kde byly prováděny montážní práce systému CCTV Uvedení do původního nebo požadovaného stavu</t>
  </si>
  <si>
    <t>-784122805</t>
  </si>
  <si>
    <t>K05.00.800.1017</t>
  </si>
  <si>
    <t>Ekologická likvidace odpadu Po provedené montáži systému CCTV</t>
  </si>
  <si>
    <t>1153553607</t>
  </si>
  <si>
    <t>K05.00.801.1001</t>
  </si>
  <si>
    <t>Výchozí elektrická revize systému CCTV Ústředny CCTV, Zálohované zdroje CCTV, atd.</t>
  </si>
  <si>
    <t>1925233184</t>
  </si>
  <si>
    <t>K05.00.801.1002</t>
  </si>
  <si>
    <t>Kontrola, audit systému CCTV , zástupcem uživatele Kontrola provedení instalace systému CCTV</t>
  </si>
  <si>
    <t>1084687840</t>
  </si>
  <si>
    <t>K05.00.801.1003</t>
  </si>
  <si>
    <t>Kontrola systému CCTV, požárním technikem Kontrola požárních návazností systému CCTV a jejich funkce</t>
  </si>
  <si>
    <t>-631049222</t>
  </si>
  <si>
    <t>K05.00.801.1004</t>
  </si>
  <si>
    <t>Kontrola systému CCTV, zástupcem uživatele Kontrola požárních návazností systému CCTV a jejich funkce</t>
  </si>
  <si>
    <t>612676366</t>
  </si>
  <si>
    <t>K05.00.801.1005</t>
  </si>
  <si>
    <t>Měření systému CCTV Uzemnění komponent systému CCTV, moduly, napájecí zdroje, atd.</t>
  </si>
  <si>
    <t>-1772103886</t>
  </si>
  <si>
    <t>K05.00.801.1006</t>
  </si>
  <si>
    <t>Měřící protokoly systému CCTV Tisk + elektronicky</t>
  </si>
  <si>
    <t>1886254189</t>
  </si>
  <si>
    <t>K05.00.801.1007</t>
  </si>
  <si>
    <t>Ostatní dokladová část k revizím, kontrolám, auditům, atd. Pro instalovaný systém CCTV</t>
  </si>
  <si>
    <t>-1098114842</t>
  </si>
  <si>
    <t>K05.00.801.1008</t>
  </si>
  <si>
    <t>Funkční zkouška instalovaného systému CCTV Za účasti uživatele, požárního technika a všech dodčených profesí</t>
  </si>
  <si>
    <t>1197256127</t>
  </si>
  <si>
    <t>K05.00.801.1009</t>
  </si>
  <si>
    <t>Zaškolení uživatele a všech určených pracovníků uživatelem Pro obsluhu a údržbu instalovaného systému CCTV</t>
  </si>
  <si>
    <t>534052373</t>
  </si>
  <si>
    <t>K05.00.801.1010</t>
  </si>
  <si>
    <t>Průběžné školení uživatele a všech určených pracovníků uživatelem Pro obsluhu a údržbu instalovaného systému CCTV v délce 3 týdnů</t>
  </si>
  <si>
    <t>846772002</t>
  </si>
  <si>
    <t>K05.00.801.1011</t>
  </si>
  <si>
    <t>Dohled nad obsluhou a údržbou instalovaného systému CCTV V délce dalších 3 týdnů</t>
  </si>
  <si>
    <t>358609206</t>
  </si>
  <si>
    <t>K05.00.801.1012</t>
  </si>
  <si>
    <t>Dokumentace skutečného provedení instalovaného systému CCTV Tisk + elektronicky</t>
  </si>
  <si>
    <t>-824378530</t>
  </si>
  <si>
    <t>K05.00.897.1001</t>
  </si>
  <si>
    <t>Ostatní náklady za materiál a montáž pro instalovaný systém CCTV. Konstrukční díly pro instalovaný systém, atd.</t>
  </si>
  <si>
    <t>735921186</t>
  </si>
  <si>
    <t>K05.00.897.1002</t>
  </si>
  <si>
    <t>Ostatní náklady za materiál a montáž pro instalovaný systém CCTV. Upevňovací díly pro instalovaný systém, atd.</t>
  </si>
  <si>
    <t>1330967110</t>
  </si>
  <si>
    <t>K05.00.897.1003</t>
  </si>
  <si>
    <t>Ostatní náklady za materiál a montáž pro instalovaný systém CCTV. Spojovací díly pro instalovaný systém, atd.</t>
  </si>
  <si>
    <t>300486570</t>
  </si>
  <si>
    <t>K05.00.897.1004</t>
  </si>
  <si>
    <t>Ostatní náklady za materiál a montáž pro instalovaný systém CCTV. Značení instalovaného systému, atd.</t>
  </si>
  <si>
    <t>932008792</t>
  </si>
  <si>
    <t>K05.00.897.1005</t>
  </si>
  <si>
    <t>Ostatní náklady za materiál a montáž pro instalovaný systém CCTV. Ostatní materiál a montáž pro instalovaný systém, atd.</t>
  </si>
  <si>
    <t>-1309680520</t>
  </si>
  <si>
    <t>K05.00.898.1001</t>
  </si>
  <si>
    <t>Režíjní náklady za ostatní materiál a montáž pro instalovaný systém CCTV. Režije související s dodávkou ostatního materiálu pro instalaci systému, atd.</t>
  </si>
  <si>
    <t>1393748899</t>
  </si>
  <si>
    <t>K05.00.898.1002</t>
  </si>
  <si>
    <t>Režíjní náklady za ostatní materiál a montáž pro instalovaný systém CCTV. Režije související s montáži ostatního materiálu pro instalaci systému, atd.</t>
  </si>
  <si>
    <t>-219479141</t>
  </si>
  <si>
    <t>K05.00.898.1003</t>
  </si>
  <si>
    <t>Režíjní náklady za ostatní materiál a montáž pro instalovaný systém CCTV. Režije související s dodávkou pomocného materiálu pro instalaci systému, atd.</t>
  </si>
  <si>
    <t>-1803914461</t>
  </si>
  <si>
    <t>K05.00.898.1004</t>
  </si>
  <si>
    <t>Režíjní náklady za ostatní materiál a montáž pro instalovaný systém CCTV. Režije související s montáži pomocného materiálu pro instalaci systému, atd.</t>
  </si>
  <si>
    <t>1768704583</t>
  </si>
  <si>
    <t>K05.00.898.1005</t>
  </si>
  <si>
    <t>Režíjní náklady za ostatní materiál a montáž pro instalovaný systém CCTV. Režije související s manipulaci na stavbě při instalaci systému, atd.</t>
  </si>
  <si>
    <t>1203211140</t>
  </si>
  <si>
    <t>K05.01.106.5001</t>
  </si>
  <si>
    <t>Venkovní, PTZ-IP kamera 2.0 Mpx, 0.05/0 lux, IR-100 m, objektiv 4.7-94 mm, úhel 58-3°, zoom 20/16,</t>
  </si>
  <si>
    <t>-1497665234</t>
  </si>
  <si>
    <t>K05.01.107.3002</t>
  </si>
  <si>
    <t>Vnitřní, IP kamera 3.0 Mpx, 0.07/0 lux, F=1.2, IR=30 m, objektiv 2.8 mm, úhel 86°, Orientační popis</t>
  </si>
  <si>
    <t>1330850207</t>
  </si>
  <si>
    <t>K05.01.107.3002.1</t>
  </si>
  <si>
    <t>Venkovní, IP kamera 3.0 Mpx, 0.07/0 lux, F=1.2, IR=30 m, objektiv 2.8 mm, úhel 86°, Orientační popis</t>
  </si>
  <si>
    <t>1716485124</t>
  </si>
  <si>
    <t>K05.02.150.1001</t>
  </si>
  <si>
    <t>Centrální server kamerového systému klávesnice, myš, monitor</t>
  </si>
  <si>
    <t>-1364169701</t>
  </si>
  <si>
    <t>K05.02.150.2001</t>
  </si>
  <si>
    <t>Pracovní stanice pro kamerový systém, expozice klávesnice, myš, monitor min. 26"</t>
  </si>
  <si>
    <t>160912975</t>
  </si>
  <si>
    <t>K05.02.150.3001</t>
  </si>
  <si>
    <t xml:space="preserve">Diskové pole 19" pro kamerový systém, 8x1TG </t>
  </si>
  <si>
    <t>-2034856385</t>
  </si>
  <si>
    <t>K05.02.150.3001.1</t>
  </si>
  <si>
    <t>Switch, 19", 24x RJ45 port, 1x Optický vstup Orientační popis</t>
  </si>
  <si>
    <t>1747791950</t>
  </si>
  <si>
    <t>K05.02.150.3001.2</t>
  </si>
  <si>
    <t>Switch, 19", 24x RJ45 port, 4x Optický vstup SM, PoE802.3af</t>
  </si>
  <si>
    <t>1077540376</t>
  </si>
  <si>
    <t>K05.02.150.3001.3</t>
  </si>
  <si>
    <t>Switch, 19", 4x RJ45 port, 12x Optický vstup SM, PoE802.3af</t>
  </si>
  <si>
    <t>618469983</t>
  </si>
  <si>
    <t>K05.05.200.2001</t>
  </si>
  <si>
    <t>Metalický datový kabel pro kamerový systém 4-pár, cat. 6, UTP, LSZH</t>
  </si>
  <si>
    <t>-1539545826</t>
  </si>
  <si>
    <t>K05.05.200.3001</t>
  </si>
  <si>
    <t>Optický datový kabel pro kamerový systém 8x9x125x900, OS1, LSZH</t>
  </si>
  <si>
    <t>1050258361</t>
  </si>
  <si>
    <t>K05.06.204.1001</t>
  </si>
  <si>
    <t>-1010166180</t>
  </si>
  <si>
    <t>K05.06.204.1002</t>
  </si>
  <si>
    <t>Silový napájecí kabel s PVC izolaci 3J x 2.5 mm2</t>
  </si>
  <si>
    <t>-1860787758</t>
  </si>
  <si>
    <t>K05.06.204.2001</t>
  </si>
  <si>
    <t>1635817420</t>
  </si>
  <si>
    <t>K21.00.102.4015</t>
  </si>
  <si>
    <t>Napájecí zdroj 24V, 5A, zálohovaný, lineární, box</t>
  </si>
  <si>
    <t>1704352315</t>
  </si>
  <si>
    <t>1053002035</t>
  </si>
  <si>
    <t>K24.00.100.1001</t>
  </si>
  <si>
    <t>Záložní napájecí zdroj - UPS, 1kW 19", monitorování stavu UPS přes LAN</t>
  </si>
  <si>
    <t>1671243259</t>
  </si>
  <si>
    <t>K24.00.100.1002</t>
  </si>
  <si>
    <t>Záložní napájecí zdroj - UPS, 3kW 19", monitorování stavu UPS přes LAN</t>
  </si>
  <si>
    <t>675036169</t>
  </si>
  <si>
    <t>-37379707</t>
  </si>
  <si>
    <t>1371252770</t>
  </si>
  <si>
    <t>-44935470</t>
  </si>
  <si>
    <t>-431610335</t>
  </si>
  <si>
    <t>463409621</t>
  </si>
  <si>
    <t>-700841983</t>
  </si>
  <si>
    <t>564593332</t>
  </si>
  <si>
    <t>302043509</t>
  </si>
  <si>
    <t>1045031735</t>
  </si>
  <si>
    <t>-1078755914</t>
  </si>
  <si>
    <t>-1801356544</t>
  </si>
  <si>
    <t>-363671301</t>
  </si>
  <si>
    <t>172121ELSIL - Elektroinstalace-silnoproud</t>
  </si>
  <si>
    <t>D1 - Elektroinstalace - uznatelné náklady</t>
  </si>
  <si>
    <t xml:space="preserve">    D2 - 021: Silnoproud</t>
  </si>
  <si>
    <t>D4 - 046: Zemní práce pro montážní práce</t>
  </si>
  <si>
    <t>D1</t>
  </si>
  <si>
    <t>Elektroinstalace - uznatelné náklady</t>
  </si>
  <si>
    <t>D2</t>
  </si>
  <si>
    <t>021: Silnoproud</t>
  </si>
  <si>
    <t>210110004s1</t>
  </si>
  <si>
    <t>Montáž nástěnný přepínač nn 1-sériový pro prostředí základní nebo vlhké</t>
  </si>
  <si>
    <t>-2110281963</t>
  </si>
  <si>
    <t>34535515</t>
  </si>
  <si>
    <t>Spínač jednopólový bílý</t>
  </si>
  <si>
    <t>-1312999507</t>
  </si>
  <si>
    <t>34535515R</t>
  </si>
  <si>
    <t>Spínač jednopólový AL IP44</t>
  </si>
  <si>
    <t>-442716208</t>
  </si>
  <si>
    <t>210110004s</t>
  </si>
  <si>
    <t>Montáž nástěnný přepínač nn 5-sériový pro prostředí základní nebo vlhké</t>
  </si>
  <si>
    <t>-1384122</t>
  </si>
  <si>
    <t>34535415s1</t>
  </si>
  <si>
    <t>Přepínač sériový bílá IP 44</t>
  </si>
  <si>
    <t>495142165</t>
  </si>
  <si>
    <t>34535415s</t>
  </si>
  <si>
    <t>Přepínač sériový AL IP 44</t>
  </si>
  <si>
    <t>1204373739</t>
  </si>
  <si>
    <t>210110004</t>
  </si>
  <si>
    <t>Montáž nástěnný přepínač nn 6-střídavý pro prostředí základní nebo vlhké</t>
  </si>
  <si>
    <t>1978688204</t>
  </si>
  <si>
    <t>34535692</t>
  </si>
  <si>
    <t>Přepínač střídavý AL</t>
  </si>
  <si>
    <t>358517991</t>
  </si>
  <si>
    <t>34535415</t>
  </si>
  <si>
    <t>Přepínač střídavý bílý IP 44</t>
  </si>
  <si>
    <t>-1230673065</t>
  </si>
  <si>
    <t>210110005</t>
  </si>
  <si>
    <t>Montáž nástěnný přepínač nn 7-křížový pro prostředí základní nebo vlhké</t>
  </si>
  <si>
    <t>-1342140342</t>
  </si>
  <si>
    <t>34535773</t>
  </si>
  <si>
    <t>Přepínač křížový bílý</t>
  </si>
  <si>
    <t>-2062167812</t>
  </si>
  <si>
    <t>34535407</t>
  </si>
  <si>
    <t>Přepínač křížový bílý IP 44</t>
  </si>
  <si>
    <t>-76521198</t>
  </si>
  <si>
    <t>210110152</t>
  </si>
  <si>
    <t>Montáž ovladač nn 1/0 -tlačítkový zapínací šroubové připojení</t>
  </si>
  <si>
    <t>1992143027</t>
  </si>
  <si>
    <t>210160032</t>
  </si>
  <si>
    <t>Ovládač nn 1/0 - tlačítkový AL s orientační LED</t>
  </si>
  <si>
    <t>-1060142813</t>
  </si>
  <si>
    <t>34535801</t>
  </si>
  <si>
    <t>Ovladač nn 1/0 - tlačítkový AL pro DALI</t>
  </si>
  <si>
    <t>-395072981</t>
  </si>
  <si>
    <t>210111001</t>
  </si>
  <si>
    <t>Montáž zásuvka</t>
  </si>
  <si>
    <t>524169131</t>
  </si>
  <si>
    <t>34555101</t>
  </si>
  <si>
    <t>Zásuvka 1násobná AL</t>
  </si>
  <si>
    <t>-471987557</t>
  </si>
  <si>
    <t>34555103</t>
  </si>
  <si>
    <t>Zásuvka 1násobná AL IP 44</t>
  </si>
  <si>
    <t>446592793</t>
  </si>
  <si>
    <t>210111001s</t>
  </si>
  <si>
    <t>Montáž 5-ti pólové krabice s víčkem</t>
  </si>
  <si>
    <t>-1296849936</t>
  </si>
  <si>
    <t>34555101s1</t>
  </si>
  <si>
    <t>5-ti pólová krabice s víčkem bílá</t>
  </si>
  <si>
    <t>-748919494</t>
  </si>
  <si>
    <t>34555101s</t>
  </si>
  <si>
    <t>5-ti pólová krabice s víčkem AL</t>
  </si>
  <si>
    <t>120863332</t>
  </si>
  <si>
    <t>220330489</t>
  </si>
  <si>
    <t>Montáž rámečku</t>
  </si>
  <si>
    <t>1480987328</t>
  </si>
  <si>
    <t>34536700s</t>
  </si>
  <si>
    <t>Rámeček pro spínače a zásuvky jednonásobný bílá</t>
  </si>
  <si>
    <t>-1094501505</t>
  </si>
  <si>
    <t>34536700</t>
  </si>
  <si>
    <t>Rámeček pro spínače a zásuvky jednonásobný AL</t>
  </si>
  <si>
    <t>-256464718</t>
  </si>
  <si>
    <t>210010301</t>
  </si>
  <si>
    <t>Montáž krabic přístrojových zapuštěných plastových kruhových KU 68/1, KU68/1301, KP67, KP68/2</t>
  </si>
  <si>
    <t>1146601573</t>
  </si>
  <si>
    <t>34571511</t>
  </si>
  <si>
    <t>Krabice přístrojová instalační KP 68/2-1901</t>
  </si>
  <si>
    <t>854596674</t>
  </si>
  <si>
    <t>34571511s</t>
  </si>
  <si>
    <t>Krabice přístrojová instalační KP 68/2-1902</t>
  </si>
  <si>
    <t>-1184313541</t>
  </si>
  <si>
    <t>34571511R1</t>
  </si>
  <si>
    <t>Krabice přístrojová instalační hluboká KPR 68</t>
  </si>
  <si>
    <t>-1659893326</t>
  </si>
  <si>
    <t>2100103012</t>
  </si>
  <si>
    <t>Montáž krabic svorkovnicových zapuštěných plastových kruhových KU68/1903</t>
  </si>
  <si>
    <t>-245804192</t>
  </si>
  <si>
    <t>34571521</t>
  </si>
  <si>
    <t>Krabice univerzální z PH KU 68/2-1903</t>
  </si>
  <si>
    <t>1377733467</t>
  </si>
  <si>
    <t>210010301s</t>
  </si>
  <si>
    <t>Montáž krabic svorkovnicových nástěnných</t>
  </si>
  <si>
    <t>1113174521</t>
  </si>
  <si>
    <t>34571511R2s</t>
  </si>
  <si>
    <t>Krabice svorkovnicová acidur</t>
  </si>
  <si>
    <t>1305284774</t>
  </si>
  <si>
    <t>210031002s</t>
  </si>
  <si>
    <t>Montáž bezšroubových svorek</t>
  </si>
  <si>
    <t>-631971018</t>
  </si>
  <si>
    <t>210031002</t>
  </si>
  <si>
    <t>Bezšroubová svorka</t>
  </si>
  <si>
    <t>-215479533</t>
  </si>
  <si>
    <t>2208R.1</t>
  </si>
  <si>
    <t>Montáž čidlo pohybu a soumraku</t>
  </si>
  <si>
    <t>878616175</t>
  </si>
  <si>
    <t>220R.1</t>
  </si>
  <si>
    <t>Čidlo pohybu a soumraku</t>
  </si>
  <si>
    <t>396735576</t>
  </si>
  <si>
    <t>220R</t>
  </si>
  <si>
    <t>Montáž měděných kabelů CYKY,CYBY,CYMY,NYM,CYKYLS,CYKYLo 2x1,5 mm2 uložených pod omítku ve stěně</t>
  </si>
  <si>
    <t>1709794640</t>
  </si>
  <si>
    <t>34111030r</t>
  </si>
  <si>
    <t>Kabel silový s Cu jádrem CYKY  O 2x1,5 mm2</t>
  </si>
  <si>
    <t>-1106037443</t>
  </si>
  <si>
    <t>210800105</t>
  </si>
  <si>
    <t>Montáž měděných kabelů CYKY,CYBY,CYMY,NYM,CYKYLS,CYKYLo 3x1,5 mm2 uložených pod omítku ve stěně</t>
  </si>
  <si>
    <t>-220248389</t>
  </si>
  <si>
    <t>34111030</t>
  </si>
  <si>
    <t>Kabel silový s Cu jádrem CYKY 3x1,5 mm2</t>
  </si>
  <si>
    <t>718282152</t>
  </si>
  <si>
    <t>210800115s</t>
  </si>
  <si>
    <t>Montáž měděných kabelů CYKY,CYBY,CYMY,NYM,CYKYLS,CYKYLo 4x1,5 mm2 uložených pod omítku ve stěně</t>
  </si>
  <si>
    <t>1500882641</t>
  </si>
  <si>
    <t>34111090s</t>
  </si>
  <si>
    <t>Kabel silový s Cu jádrem CYKY 4x1,5 mm2</t>
  </si>
  <si>
    <t>831205394</t>
  </si>
  <si>
    <t>210800115</t>
  </si>
  <si>
    <t>Montáž měděných kabelů CYKY,CYBY,CYMY,NYM,CYKYLS,CYKYLo 5x1,5 mm2 uložených pod omítku ve stěně</t>
  </si>
  <si>
    <t>1488245680</t>
  </si>
  <si>
    <t>34111090</t>
  </si>
  <si>
    <t>Kabel silový s Cu jádrem CYKY 5x1,5 mm2</t>
  </si>
  <si>
    <t>-697602157</t>
  </si>
  <si>
    <t>210800106rs</t>
  </si>
  <si>
    <t>Montáž měděných kabelů CYKY,CYBY,CYMY,NYM,CYKYLS,CYKYLo 7x1,5 mm2 uložených pod omítku ve stěně</t>
  </si>
  <si>
    <t>-89067463</t>
  </si>
  <si>
    <t>34111036rs</t>
  </si>
  <si>
    <t>Kabel silový s Cu jádrem CYKY 7x1,5 mm2</t>
  </si>
  <si>
    <t>-677903396</t>
  </si>
  <si>
    <t>210800106</t>
  </si>
  <si>
    <t>Montáž měděných kabelů CYKY,CYBY,CYMY,NYM,CYKYLS,CYKYLo 3x2,5 mm2 uložených pod omítku ve stěně</t>
  </si>
  <si>
    <t>-979984003</t>
  </si>
  <si>
    <t>34111036</t>
  </si>
  <si>
    <t>Kabel silový s Cu jádrem CYKY 3x2,5 mm2</t>
  </si>
  <si>
    <t>530257742</t>
  </si>
  <si>
    <t>210800106r</t>
  </si>
  <si>
    <t>Montáž měděných kabelů CYKY,CYBY,CYMY,NYM,CYKYLS,CYKYLo 7x2,5 mm2 uložených pod omítku ve stěně</t>
  </si>
  <si>
    <t>-17636557</t>
  </si>
  <si>
    <t>34111036r</t>
  </si>
  <si>
    <t>Kabel silový s Cu jádrem CYKY 7x2,5 mm2</t>
  </si>
  <si>
    <t>1765727016</t>
  </si>
  <si>
    <t>210800117</t>
  </si>
  <si>
    <t>Montáž měděných kabelů CYKY,CYBY,CYMY,NYM,CYKYLS,CYKYLo 5x4 mm2 uložených pod omítku ve stěně</t>
  </si>
  <si>
    <t>733024649</t>
  </si>
  <si>
    <t>34111098</t>
  </si>
  <si>
    <t>Kabel silový s Cu jádrem CYKY 5x4 mm2</t>
  </si>
  <si>
    <t>-1426356773</t>
  </si>
  <si>
    <t>210800113R</t>
  </si>
  <si>
    <t>Montáž měděných kabelů CYKY,CYBY,CYMY,NYM,CYKYLS,CYKYLo 5x6 mm2 uložených pod omítku ve stěně</t>
  </si>
  <si>
    <t>-1936429076</t>
  </si>
  <si>
    <t>34111100</t>
  </si>
  <si>
    <t>Kabel silový s Cu jádrem CYKY 5x6 mm2</t>
  </si>
  <si>
    <t>-372289133</t>
  </si>
  <si>
    <t>210800113R1</t>
  </si>
  <si>
    <t>Montáž měděných kabelů CYKY,CYBY,CYMY,NYM,CYKYLS,CYKYLo 3x16 mm2 uložených pod omítku ve stěně</t>
  </si>
  <si>
    <t>121906949</t>
  </si>
  <si>
    <t>34111100r</t>
  </si>
  <si>
    <t>Kabel silový s Cu jádrem CYKY 3x16 mm2</t>
  </si>
  <si>
    <t>-1779944704</t>
  </si>
  <si>
    <t>210901215</t>
  </si>
  <si>
    <t>Montáž hliníkových kabelů AYKYD 1 kV 3x120+70 mm2 pevně uložených</t>
  </si>
  <si>
    <t>-1234696718</t>
  </si>
  <si>
    <t>34113223</t>
  </si>
  <si>
    <t>Kabel silový s Al jádrem 1-AYKY 3x120+70 mm2</t>
  </si>
  <si>
    <t>502578410</t>
  </si>
  <si>
    <t>210901216</t>
  </si>
  <si>
    <t>Montáž hliníkových kabelů AYKYD 1 kV 3x150+70 mm2 pevně uložených</t>
  </si>
  <si>
    <t>-2121438911</t>
  </si>
  <si>
    <t>34113229</t>
  </si>
  <si>
    <t>Kabel silový s Al jádrem 1-AYKY 3x150+70 mm2</t>
  </si>
  <si>
    <t>-2062962348</t>
  </si>
  <si>
    <t>220Rs</t>
  </si>
  <si>
    <t>Montáž měděných kabelů JYTY 2x1 mm2 uložených pod omítku ve stěně</t>
  </si>
  <si>
    <t>-1810597992</t>
  </si>
  <si>
    <t>34111030r1</t>
  </si>
  <si>
    <t>Kabel stíněný s Cu jádrem JYTY  O 2x1 mm2</t>
  </si>
  <si>
    <t>381561885</t>
  </si>
  <si>
    <t>210800003</t>
  </si>
  <si>
    <t>Montáž měděných vodičů CYY 4 mm2 pod omítku ve stěně</t>
  </si>
  <si>
    <t>15075724</t>
  </si>
  <si>
    <t>34142156</t>
  </si>
  <si>
    <t>Vodič silový s Cu jádrem CYY H07 V-K 4 mm2</t>
  </si>
  <si>
    <t>-1386087691</t>
  </si>
  <si>
    <t>210800003s</t>
  </si>
  <si>
    <t>Montáž měděných vodičů CYA 6 mm2 pod omítku ve stěně</t>
  </si>
  <si>
    <t>624919494</t>
  </si>
  <si>
    <t>34142156s1</t>
  </si>
  <si>
    <t>Vodič silový s Cu jádrem CYA H07 V-K 6 mm2</t>
  </si>
  <si>
    <t>1377876217</t>
  </si>
  <si>
    <t>210800003s1</t>
  </si>
  <si>
    <t>Montáž měděných vodičů CYA 10 mm2 pod omítku ve stěně</t>
  </si>
  <si>
    <t>-89705683</t>
  </si>
  <si>
    <t>34142156s</t>
  </si>
  <si>
    <t>Vodič silový s Cu jádrem CYA H07 V-K 10 mm2</t>
  </si>
  <si>
    <t>1681126460</t>
  </si>
  <si>
    <t>210800003s2</t>
  </si>
  <si>
    <t>Montáž komunikačního kabelu s Cu jádrem UTP kat. 5</t>
  </si>
  <si>
    <t>-1922598639</t>
  </si>
  <si>
    <t>341R</t>
  </si>
  <si>
    <t>Kabel komunikační s Cu jádrem UTP kat. 5</t>
  </si>
  <si>
    <t>-2049738324</t>
  </si>
  <si>
    <t>341R.1</t>
  </si>
  <si>
    <t>Ukončení žil do 16mm2</t>
  </si>
  <si>
    <t>-357358973</t>
  </si>
  <si>
    <t>341R.2</t>
  </si>
  <si>
    <t>Ukončení žil do 120mm2</t>
  </si>
  <si>
    <t>1866701138</t>
  </si>
  <si>
    <t>341R.3</t>
  </si>
  <si>
    <t>Ukončení žil do 150mm2</t>
  </si>
  <si>
    <t>74883265</t>
  </si>
  <si>
    <t>022000001s</t>
  </si>
  <si>
    <t>Montáž ochranné trubky pevné DN20</t>
  </si>
  <si>
    <t>-158456935</t>
  </si>
  <si>
    <t>220260554s</t>
  </si>
  <si>
    <t>Trubka elektroinstalační pevná DN20</t>
  </si>
  <si>
    <t>-518735189</t>
  </si>
  <si>
    <t>022000001</t>
  </si>
  <si>
    <t>Montáž ochranné trubky ohebné DN20</t>
  </si>
  <si>
    <t>553947571</t>
  </si>
  <si>
    <t>220260554</t>
  </si>
  <si>
    <t>Trubka elektroinstalační ohebná DN20</t>
  </si>
  <si>
    <t>-2138398092</t>
  </si>
  <si>
    <t>34571350</t>
  </si>
  <si>
    <t>Montáž chráničky DN40</t>
  </si>
  <si>
    <t>1816777593</t>
  </si>
  <si>
    <t>34571353R</t>
  </si>
  <si>
    <t>Chránička korugovaná DN 40</t>
  </si>
  <si>
    <t>738685187</t>
  </si>
  <si>
    <t>34572307</t>
  </si>
  <si>
    <t>Páska stahovací kabelová</t>
  </si>
  <si>
    <t>100 ks</t>
  </si>
  <si>
    <t>-269289959</t>
  </si>
  <si>
    <t>210260171R</t>
  </si>
  <si>
    <t>Montáže zemnící svorky</t>
  </si>
  <si>
    <t>-2103468556</t>
  </si>
  <si>
    <t>35441865R</t>
  </si>
  <si>
    <t>Zemnící svorka vč.pásku 0,5 m</t>
  </si>
  <si>
    <t>-1270606162</t>
  </si>
  <si>
    <t>21019R.1</t>
  </si>
  <si>
    <t>Hlavní rozváděč RH1</t>
  </si>
  <si>
    <t>-214727006</t>
  </si>
  <si>
    <t>21019R.21</t>
  </si>
  <si>
    <t>Podružný rozváděč RS 1.6 vč. výbavy a výroby</t>
  </si>
  <si>
    <t>2112950137</t>
  </si>
  <si>
    <t>21019R.22</t>
  </si>
  <si>
    <t>Podružný rozváděč RS 1.7 vč. výbavy a výroby</t>
  </si>
  <si>
    <t>-1954274263</t>
  </si>
  <si>
    <t>21019R.23</t>
  </si>
  <si>
    <t>Podružný rozváděč RS 1.8 vč. výbavy a výroby</t>
  </si>
  <si>
    <t>-1359966795</t>
  </si>
  <si>
    <t>21019R.25</t>
  </si>
  <si>
    <t>Podružný rozváděč RS 2.1 vč. výbavy a výroby</t>
  </si>
  <si>
    <t>-302770357</t>
  </si>
  <si>
    <t>21019R.24</t>
  </si>
  <si>
    <t>Podružný rozváděč RS 2.6 vč. výbavy a výroby</t>
  </si>
  <si>
    <t>-416785574</t>
  </si>
  <si>
    <t>21019R.3</t>
  </si>
  <si>
    <t>Podružný rozváděč RS 3.1 vč. výbavy a výroby</t>
  </si>
  <si>
    <t>-1730783367</t>
  </si>
  <si>
    <t>21019R.4</t>
  </si>
  <si>
    <t>Podružný rozváděč RS 3.2 vč. výbavy a výroby</t>
  </si>
  <si>
    <t>1829945508</t>
  </si>
  <si>
    <t>21019R.5</t>
  </si>
  <si>
    <t>Podružný rozváděč RS 3.3 vč. výbavy a výroby</t>
  </si>
  <si>
    <t>395443321</t>
  </si>
  <si>
    <t>21019R51</t>
  </si>
  <si>
    <t>Montáž skříňového rozváděče</t>
  </si>
  <si>
    <t>-3529659</t>
  </si>
  <si>
    <t>21019R52</t>
  </si>
  <si>
    <t>Montáž rozvodnice zapuštěné</t>
  </si>
  <si>
    <t>-1534280600</t>
  </si>
  <si>
    <t>21019R.31</t>
  </si>
  <si>
    <t>Napájecí zdroj sběrnice DALI</t>
  </si>
  <si>
    <t>1123012823</t>
  </si>
  <si>
    <t>21019R.32</t>
  </si>
  <si>
    <t>Převodník z ethernetu na DALI</t>
  </si>
  <si>
    <t>695314944</t>
  </si>
  <si>
    <t>21019R.33</t>
  </si>
  <si>
    <t>Převodník z ethernetu na DALI dvojitý</t>
  </si>
  <si>
    <t>478565020</t>
  </si>
  <si>
    <t>21019R.34</t>
  </si>
  <si>
    <t>Tlačítkový vstupní modul</t>
  </si>
  <si>
    <t>1397076581</t>
  </si>
  <si>
    <t>21019R.35</t>
  </si>
  <si>
    <t>Dotyková řídící jednotka (OPO)</t>
  </si>
  <si>
    <t>148362529</t>
  </si>
  <si>
    <t>21019R.36</t>
  </si>
  <si>
    <t>Montážní sada na zeď k OPO</t>
  </si>
  <si>
    <t>-1761705748</t>
  </si>
  <si>
    <t>21019R.37</t>
  </si>
  <si>
    <t>Zdroj k OPO</t>
  </si>
  <si>
    <t>-802298225</t>
  </si>
  <si>
    <t>21019R.38</t>
  </si>
  <si>
    <t>Zdroj k převoníku z ethernetu na Dali</t>
  </si>
  <si>
    <t>-79024029</t>
  </si>
  <si>
    <t>21019R.39</t>
  </si>
  <si>
    <t>Switch na DIN lištu 1/4 vč. zdroje</t>
  </si>
  <si>
    <t>1667924321</t>
  </si>
  <si>
    <t>21019R.40</t>
  </si>
  <si>
    <t>Instalace nastavení</t>
  </si>
  <si>
    <t>1423410933</t>
  </si>
  <si>
    <t>21019R.41</t>
  </si>
  <si>
    <t>Doprava</t>
  </si>
  <si>
    <t>1787341697</t>
  </si>
  <si>
    <t>21019R.42</t>
  </si>
  <si>
    <t>Dokumentace</t>
  </si>
  <si>
    <t>1028120450</t>
  </si>
  <si>
    <t>743552121</t>
  </si>
  <si>
    <t>Montáž žlabu</t>
  </si>
  <si>
    <t>-482975115</t>
  </si>
  <si>
    <t>34575491</t>
  </si>
  <si>
    <t>žlab drátěný 50/50 vč. spoj. mat a závěsů</t>
  </si>
  <si>
    <t>-982697426</t>
  </si>
  <si>
    <t>34575492</t>
  </si>
  <si>
    <t>žlab drátěný 100/50 vč. spoj. mat a závěsů</t>
  </si>
  <si>
    <t>567525756</t>
  </si>
  <si>
    <t>34575495</t>
  </si>
  <si>
    <t>žlab drátěný 200/50 vč. spoj. mat a závěsů</t>
  </si>
  <si>
    <t>1364783279</t>
  </si>
  <si>
    <t>348R</t>
  </si>
  <si>
    <t>A1 svítidlo do lištového systému LED, 3300lm, 41W, IP20, 3000K, DALI</t>
  </si>
  <si>
    <t>-850144138</t>
  </si>
  <si>
    <t>34810R</t>
  </si>
  <si>
    <t>lištový systém pro osvětlení, DALI sběrnice</t>
  </si>
  <si>
    <t>1846492364</t>
  </si>
  <si>
    <t>348R1</t>
  </si>
  <si>
    <t>B1 svítidlo nástěnné  LED, 4700lm, 37W, IP20, 4000K</t>
  </si>
  <si>
    <t>-1091401403</t>
  </si>
  <si>
    <t>348R1.1</t>
  </si>
  <si>
    <t>B1+N svítidlo nástěnné  LED, 4700lm, 37W, IP20, 3000K s nouz. mod.</t>
  </si>
  <si>
    <t>1865475688</t>
  </si>
  <si>
    <t>348R2</t>
  </si>
  <si>
    <t>B2 svítidlo nástěnné  LED, 2000lm, 19W, IP66, 3000K</t>
  </si>
  <si>
    <t>2127556019</t>
  </si>
  <si>
    <t>34814453R</t>
  </si>
  <si>
    <t>G svítidlo zářivkové přisazené AC ET5 2x3650lm, 2x35W,IP66, 3000K</t>
  </si>
  <si>
    <t>-1223574759</t>
  </si>
  <si>
    <t>34814435R</t>
  </si>
  <si>
    <t>H svítidlo zářivkové přisazené AC ET5 1x2900lm, 1x28W,IP66, 3000K</t>
  </si>
  <si>
    <t>-72832025</t>
  </si>
  <si>
    <t>34814435R3</t>
  </si>
  <si>
    <t>I svítidlo zářivkové přisazené AC ET5 1x3650lm, 1x35W,IP66, 3000K, Ex</t>
  </si>
  <si>
    <t>1880861542</t>
  </si>
  <si>
    <t>34812110R</t>
  </si>
  <si>
    <t>K svítidlo zářivkové nástěnné 26W, IP43, triplex opál</t>
  </si>
  <si>
    <t>-1940879537</t>
  </si>
  <si>
    <t>34838110R1</t>
  </si>
  <si>
    <t>N1 svítidlo nouzové osvětlení, IP42 s piktogramem</t>
  </si>
  <si>
    <t>-827285688</t>
  </si>
  <si>
    <t>34838110R</t>
  </si>
  <si>
    <t>N2 svítidlo nouzové osvětlení, IP42</t>
  </si>
  <si>
    <t>616453155</t>
  </si>
  <si>
    <t>34838110</t>
  </si>
  <si>
    <t>N3 svítidlo nouzové osvětlení, IP66, Ex</t>
  </si>
  <si>
    <t>-687384414</t>
  </si>
  <si>
    <t>748121213s11</t>
  </si>
  <si>
    <t>Montáž svítidla vč. lištového systému</t>
  </si>
  <si>
    <t>-1183469309</t>
  </si>
  <si>
    <t>748121213</t>
  </si>
  <si>
    <t>Montáž svítidla nástěnného</t>
  </si>
  <si>
    <t>2009921566</t>
  </si>
  <si>
    <t>748121114</t>
  </si>
  <si>
    <t>Montáž svítidlo zářivkové bytové stropní přisazené</t>
  </si>
  <si>
    <t>1163703920</t>
  </si>
  <si>
    <t>746422592R</t>
  </si>
  <si>
    <t>Montáž protipožárních ucpávek</t>
  </si>
  <si>
    <t>1052196899</t>
  </si>
  <si>
    <t>746R</t>
  </si>
  <si>
    <t>Protipožární ucpávky</t>
  </si>
  <si>
    <t>-1706297989</t>
  </si>
  <si>
    <t>747529320R</t>
  </si>
  <si>
    <t>Montáž relé</t>
  </si>
  <si>
    <t>-212856742</t>
  </si>
  <si>
    <t>747R</t>
  </si>
  <si>
    <t>Doběhové relé</t>
  </si>
  <si>
    <t>361801185</t>
  </si>
  <si>
    <t>747R1</t>
  </si>
  <si>
    <t>Signální folie</t>
  </si>
  <si>
    <t>1215781356</t>
  </si>
  <si>
    <t>N21DMTŽ</t>
  </si>
  <si>
    <t>Demontáže stávající elektroinstalace</t>
  </si>
  <si>
    <t>-1966346648</t>
  </si>
  <si>
    <t>7429931R</t>
  </si>
  <si>
    <t>Revize</t>
  </si>
  <si>
    <t>-1030813481</t>
  </si>
  <si>
    <t>210260171R8</t>
  </si>
  <si>
    <t>Vyhledání okruhů v rozváděči</t>
  </si>
  <si>
    <t>1201342327</t>
  </si>
  <si>
    <t>35441865R9</t>
  </si>
  <si>
    <t>Vyhledání okruhů v provozu</t>
  </si>
  <si>
    <t>-1566244951</t>
  </si>
  <si>
    <t>D4</t>
  </si>
  <si>
    <t>046: Zemní práce pro montážní práce</t>
  </si>
  <si>
    <t>460600041</t>
  </si>
  <si>
    <t>Svislá doprava suti a vybouraných hmot za první podlaží</t>
  </si>
  <si>
    <t>Kalkulace a nabídka dodavatelů</t>
  </si>
  <si>
    <t>-331457524</t>
  </si>
  <si>
    <t>460600061</t>
  </si>
  <si>
    <t>Odvoz suti a vybouraných hmot do 1 km</t>
  </si>
  <si>
    <t>-1375920134</t>
  </si>
  <si>
    <t>460600071</t>
  </si>
  <si>
    <t>Příplatek k odvozu suti a vybouraných hmot za každý další 1 km</t>
  </si>
  <si>
    <t>-974049718</t>
  </si>
  <si>
    <t>460680151</t>
  </si>
  <si>
    <t>Vybourání otvorů ve zdivu kamenném plochy do 0,25 m2, tloušťky do 45 cm</t>
  </si>
  <si>
    <t>-33667552</t>
  </si>
  <si>
    <t>460680152</t>
  </si>
  <si>
    <t>Vybourání otvorů ve zdivu kamenném plochy do 0,25 m2, tloušťky do 60 cm</t>
  </si>
  <si>
    <t>373385628</t>
  </si>
  <si>
    <t>460680172</t>
  </si>
  <si>
    <t>Vybourání otvorů ve zdivu cihelném plochy do 0,09 m2, tloušťky do 30 cm</t>
  </si>
  <si>
    <t>-971225400</t>
  </si>
  <si>
    <t>460680174</t>
  </si>
  <si>
    <t>Vybourání otvorů ve zdivu cihelném plochy do 0,09 m2, tloušťky do 60 cm</t>
  </si>
  <si>
    <t>301074283</t>
  </si>
  <si>
    <t>460680204</t>
  </si>
  <si>
    <t>Vybourání otvorů ve zdivu betonovém plochy do 0,02 m2, tloušťky do 60 cm</t>
  </si>
  <si>
    <t>78518520</t>
  </si>
  <si>
    <t>460680452R</t>
  </si>
  <si>
    <t>Vysekání kapes a výklenků ve zdivu cihelném pro krabice 10x10x10 cm</t>
  </si>
  <si>
    <t>-1548702778</t>
  </si>
  <si>
    <t>460680452R1</t>
  </si>
  <si>
    <t>Vysekání kapes a výklenků ve zdivu kamenném pro krabice 10x10x10 cm</t>
  </si>
  <si>
    <t>-971976338</t>
  </si>
  <si>
    <t>460680525</t>
  </si>
  <si>
    <t>Vysekání rýh pro montáž trubek a kabelů ve zdivu betonovém hloubky do 7 cm a šířky do 15 cm</t>
  </si>
  <si>
    <t>1554888452</t>
  </si>
  <si>
    <t>460680526R</t>
  </si>
  <si>
    <t>Vysekání rýh pro montáž trubek a kabelů ve zdivu betonovém hloubky do 15 cm a šířky do 15 cm</t>
  </si>
  <si>
    <t>1107921579</t>
  </si>
  <si>
    <t>460680581R</t>
  </si>
  <si>
    <t>Vysekání rýh pro montáž trubek a kabelů v cihelných zdech hloubky do 3 cm a šířky do 15 cm</t>
  </si>
  <si>
    <t>1169952211</t>
  </si>
  <si>
    <t>460680581R.1</t>
  </si>
  <si>
    <t>Vysekání rýh pro montáž trubek a kabelů v kamenných zdech hloubky do 3 cm a šířky do 3 cm</t>
  </si>
  <si>
    <t>1248563737</t>
  </si>
  <si>
    <t>460680583</t>
  </si>
  <si>
    <t>Vysekání rýh pro montáž trubek a kabelů v cihelných zdech hloubky do 3 cm a šířky do 7 cm</t>
  </si>
  <si>
    <t>-1767458962</t>
  </si>
  <si>
    <t>460680583R</t>
  </si>
  <si>
    <t>Vysekání rýh pro montáž trubek a kabelů v kamenných zdech hloubky do 3 cm a šířky do 7 cm</t>
  </si>
  <si>
    <t>-351382355</t>
  </si>
  <si>
    <t>460680583R1</t>
  </si>
  <si>
    <t>-1377171080</t>
  </si>
  <si>
    <t>17212uz2 - Vlašský dvůr slavnostní osvětlení</t>
  </si>
  <si>
    <t xml:space="preserve">    D5 - 740: Silnoproud</t>
  </si>
  <si>
    <t>D5</t>
  </si>
  <si>
    <t>740: Silnoproud</t>
  </si>
  <si>
    <t>022000001s1</t>
  </si>
  <si>
    <t>536688092</t>
  </si>
  <si>
    <t>022000001s11</t>
  </si>
  <si>
    <t>-1232157857</t>
  </si>
  <si>
    <t>210800105a</t>
  </si>
  <si>
    <t>-1044058297</t>
  </si>
  <si>
    <t>220260554s1</t>
  </si>
  <si>
    <t>-755060875</t>
  </si>
  <si>
    <t>220260554s11</t>
  </si>
  <si>
    <t>-1949887226</t>
  </si>
  <si>
    <t>220R1</t>
  </si>
  <si>
    <t>-1821063865</t>
  </si>
  <si>
    <t>34111030ra</t>
  </si>
  <si>
    <t>Kabel silový s Cu jádrem CYKY 2x1,5 mm2</t>
  </si>
  <si>
    <t>1968675336</t>
  </si>
  <si>
    <t>34111030s11</t>
  </si>
  <si>
    <t>-1791972545</t>
  </si>
  <si>
    <t>34571350s</t>
  </si>
  <si>
    <t>-17401581</t>
  </si>
  <si>
    <t>34571353Rs</t>
  </si>
  <si>
    <t xml:space="preserve">chránička korugovaná DN 40 </t>
  </si>
  <si>
    <t>-1844139750</t>
  </si>
  <si>
    <t>34571511R1s</t>
  </si>
  <si>
    <t>Krabice svorkovnicová IP68</t>
  </si>
  <si>
    <t>-300427279</t>
  </si>
  <si>
    <t>34814453R1</t>
  </si>
  <si>
    <t>M venkovní světlomet 41,6W, 4240lm, IP66, IK07, DALI, Fressnellova čočka, clonící klapky</t>
  </si>
  <si>
    <t>2008254905</t>
  </si>
  <si>
    <t>34814453R2</t>
  </si>
  <si>
    <t>P venkovní zemní svítidlo 12,1W, 1113lm, IP68, IK10, Dali</t>
  </si>
  <si>
    <t>1657992284</t>
  </si>
  <si>
    <t>34814453R3</t>
  </si>
  <si>
    <t>R venkovní podvodní svítidlo 15W, 1500lm, IP68, ponor 3m, Dali</t>
  </si>
  <si>
    <t>1407728215</t>
  </si>
  <si>
    <t>34814453R4</t>
  </si>
  <si>
    <t>S venkovní světlomet 83,5W, 6300lm, IP66, IK08, úhel 28°</t>
  </si>
  <si>
    <t>-423610673</t>
  </si>
  <si>
    <t>34814453R5</t>
  </si>
  <si>
    <t>T venkovní světlomet 83,5W, 6300lm, IP66, IK08, úhel 46°</t>
  </si>
  <si>
    <t>-1847441092</t>
  </si>
  <si>
    <t>747R1s</t>
  </si>
  <si>
    <t>-826030719</t>
  </si>
  <si>
    <t>748121213s</t>
  </si>
  <si>
    <t>Montáž lištového systému vč. svítidel</t>
  </si>
  <si>
    <t>813469657</t>
  </si>
  <si>
    <t>17212ne - Neuznatelné náklady</t>
  </si>
  <si>
    <t>17212ne1 - Vlašský dvůr</t>
  </si>
  <si>
    <t>172122ZT - Zdravotní technika</t>
  </si>
  <si>
    <t>Hodinové zúčtovací sazby profesí PSV provádění stavebních instalací instalatér Stavební přípomoci - prostupy stěnami a stropy pro vodu a kanalizaci (cca 25x), vyspravení, začištění</t>
  </si>
  <si>
    <t>-1350173024</t>
  </si>
  <si>
    <t>Hodinové zúčtovací sazby profesí PSV provádění stavebních instalací instalatér odbornýStavební přípomoci - drážky ve stěnách (voda cca 60 m, kanalizace cca 30 m), drážky v podlahách (voda cca 40 m, kanalizace cca 40 m), vyspravení, začištění</t>
  </si>
  <si>
    <t>1440831579</t>
  </si>
  <si>
    <t>283771040</t>
  </si>
  <si>
    <t>izolace potrubí 22 x 10 mm</t>
  </si>
  <si>
    <t>1278926660</t>
  </si>
  <si>
    <t>izolace potrubí 35 x 20 mm s Al - fólií</t>
  </si>
  <si>
    <t>721173401</t>
  </si>
  <si>
    <t>Potrubí kanalizační z PVC hrdlové ležaté vnitřní DN 100 systém KG</t>
  </si>
  <si>
    <t>1061880473</t>
  </si>
  <si>
    <t>721210812</t>
  </si>
  <si>
    <t>Demontáž vpustí podlahových z kyselinovzdorné kameniny DN 70</t>
  </si>
  <si>
    <t>-1365929979</t>
  </si>
  <si>
    <t>721211501A</t>
  </si>
  <si>
    <t>Přečerpávací zařízení pro WC a umyvadlo v suterénu</t>
  </si>
  <si>
    <t>-426524297</t>
  </si>
  <si>
    <t>Potrubí pozinkované závitové přeřezání ocelové trubky do DN 2</t>
  </si>
  <si>
    <t>722171932</t>
  </si>
  <si>
    <t>Potrubí plastové výměna trub nebo tvarovek D do 20 mm</t>
  </si>
  <si>
    <t>-1750401679</t>
  </si>
  <si>
    <t>Uzavření nebo otevření vodovodního potrubí při opravá</t>
  </si>
  <si>
    <t>Kohout kulový přímý G 3/4 PN 42 do 185°C vnitřní závit</t>
  </si>
  <si>
    <t>266182348</t>
  </si>
  <si>
    <t>725112171</t>
  </si>
  <si>
    <t>Kombi klozet s hlubokým splachováním odpad vodorovný</t>
  </si>
  <si>
    <t>1620413242</t>
  </si>
  <si>
    <t>725220841</t>
  </si>
  <si>
    <t>Demontáž van ocelová rohová</t>
  </si>
  <si>
    <t>1353069694</t>
  </si>
  <si>
    <t>725222164</t>
  </si>
  <si>
    <t>Vana bez armatur výtokových akrylátová se zápachovou uzávěrkou tvarovaná 1600x750 mm</t>
  </si>
  <si>
    <t>957037827</t>
  </si>
  <si>
    <t>1560091811</t>
  </si>
  <si>
    <t>-1470964509</t>
  </si>
  <si>
    <t>-463566299</t>
  </si>
  <si>
    <t>870450623</t>
  </si>
  <si>
    <t>-850798206</t>
  </si>
  <si>
    <t>725310821</t>
  </si>
  <si>
    <t>Demontáž dřez jednoduchý na ocelové konzole bez výtokových armatur</t>
  </si>
  <si>
    <t>56271327</t>
  </si>
  <si>
    <t>725310823</t>
  </si>
  <si>
    <t>Demontáž dřez jednoduchý vestavěný v kuchyňských sestavách bez výtokových armatur</t>
  </si>
  <si>
    <t>-967713278</t>
  </si>
  <si>
    <t>419496624</t>
  </si>
  <si>
    <t>725530823</t>
  </si>
  <si>
    <t>Demontáž ohřívač elektrický tlakový do 200 litrů</t>
  </si>
  <si>
    <t>288414824</t>
  </si>
  <si>
    <t>725532101</t>
  </si>
  <si>
    <t>Elektrický ohřívač zásobníkový akumulační závěsný svislý 10 l / 2 kW</t>
  </si>
  <si>
    <t>-739945545</t>
  </si>
  <si>
    <t>725532126</t>
  </si>
  <si>
    <t>Elektrický ohřívač zásobníkový akumulační závěsný svislý 200 l / 2,2 kW</t>
  </si>
  <si>
    <t>1868428211</t>
  </si>
  <si>
    <t>725819201</t>
  </si>
  <si>
    <t>Montáž ventilů nástěnných G 1/2</t>
  </si>
  <si>
    <t>156159876</t>
  </si>
  <si>
    <t>551119820</t>
  </si>
  <si>
    <t>ventil pračkový  10794 3/4"</t>
  </si>
  <si>
    <t>1965007876</t>
  </si>
  <si>
    <t>725821326</t>
  </si>
  <si>
    <t>Baterie dřezové stojánkové pákové s otáčivým kulatým ústím a délkou ramínka 265 mm</t>
  </si>
  <si>
    <t>1015685400</t>
  </si>
  <si>
    <t>725822611</t>
  </si>
  <si>
    <t>Baterie umyvadlové stojánkové pákové bez výpusti</t>
  </si>
  <si>
    <t>1572736994</t>
  </si>
  <si>
    <t>725831312</t>
  </si>
  <si>
    <t>Baterie vanová nástěnná páková s příslušenstvím a pevným držákem</t>
  </si>
  <si>
    <t>-1209519519</t>
  </si>
  <si>
    <t>725862113</t>
  </si>
  <si>
    <t>Zápachová uzávěrka pro dřezy s přípojkou pro pračku nebo myčku DN 40/50</t>
  </si>
  <si>
    <t>-1829032279</t>
  </si>
  <si>
    <t>725862123</t>
  </si>
  <si>
    <t>Zápachová uzávěrka pro dvojdřezy s přípojkou pro pračku nebo myčku DN 40/50</t>
  </si>
  <si>
    <t>1030521969</t>
  </si>
  <si>
    <t>-1804608231</t>
  </si>
  <si>
    <t>1785263208</t>
  </si>
  <si>
    <t>551618341</t>
  </si>
  <si>
    <t>uzávěrka zápachová pračková podomít.HL405 DN40/50 s přípojem vody</t>
  </si>
  <si>
    <t>-985647310</t>
  </si>
  <si>
    <t>172122VN - Vedlejší náklady</t>
  </si>
  <si>
    <t>858514946</t>
  </si>
  <si>
    <t>925869309</t>
  </si>
  <si>
    <t>196469357</t>
  </si>
  <si>
    <t>-2114754788</t>
  </si>
  <si>
    <t>487963034</t>
  </si>
  <si>
    <t>-1666323559</t>
  </si>
  <si>
    <t>180835957</t>
  </si>
  <si>
    <t>-410780198</t>
  </si>
  <si>
    <t>1672939145</t>
  </si>
  <si>
    <t>-134009279</t>
  </si>
  <si>
    <t>-1458005509</t>
  </si>
  <si>
    <t>172122ST - Stavební část</t>
  </si>
  <si>
    <t xml:space="preserve">    9 - Ostatní konstrukce a práce, bourání</t>
  </si>
  <si>
    <t>1610131966</t>
  </si>
  <si>
    <t>(2,05*0,675+1,6*0,395+1,7*0,67*2+1,4*0,92)*0,1+1,7*0,3*0,15</t>
  </si>
  <si>
    <t>-1343364824</t>
  </si>
  <si>
    <t xml:space="preserve">" překlady IPE140" (2,05*7+1,6*3+1,7*5*2+1,4*7)*12,9/1000 </t>
  </si>
  <si>
    <t>1279323534</t>
  </si>
  <si>
    <t>1,2*0,675+2,05*0,15*2  *2</t>
  </si>
  <si>
    <t xml:space="preserve">1,2*0,395+1,6*0,15*2  </t>
  </si>
  <si>
    <t xml:space="preserve">(1,2*0,67+1,7*0,15*2)*2 </t>
  </si>
  <si>
    <t xml:space="preserve">1,0*0,92+1,4*0,15*2 </t>
  </si>
  <si>
    <t>-1973274972</t>
  </si>
  <si>
    <t xml:space="preserve">2,6*0,68*2+2,4*0,395*2+2,6*0,67*4+2,0*0,92*2  </t>
  </si>
  <si>
    <t>2071854748</t>
  </si>
  <si>
    <t xml:space="preserve">"124" 0,45*0,85*0,35   </t>
  </si>
  <si>
    <t xml:space="preserve">"166" 0,3*0,85*0,3   </t>
  </si>
  <si>
    <t xml:space="preserve">"257" 0,3*0,85*0,3   </t>
  </si>
  <si>
    <t>-506623886</t>
  </si>
  <si>
    <t xml:space="preserve">"130" 1,67*4,0*0,67   </t>
  </si>
  <si>
    <t xml:space="preserve">"145" 1,085*2,1*0,92+0,965*2,1*0,16    </t>
  </si>
  <si>
    <t xml:space="preserve">"159" 0,9*2,45*0,33   </t>
  </si>
  <si>
    <t xml:space="preserve">"235" 1,1*2,1*0,335    </t>
  </si>
  <si>
    <t>1779571326</t>
  </si>
  <si>
    <t>1,6*0,25*2+3,35*0,25 +0,9*0,2</t>
  </si>
  <si>
    <t>61132119R</t>
  </si>
  <si>
    <t>Omítka vápenocementová vnitřních ploch nanášená ručně Příplatek k cenám za každých dalších 5 mm tloušťky omítky přes 10 mm stropů</t>
  </si>
  <si>
    <t>498122129</t>
  </si>
  <si>
    <t>61132119R.</t>
  </si>
  <si>
    <t>-1457662854</t>
  </si>
  <si>
    <t>703446212</t>
  </si>
  <si>
    <t xml:space="preserve">"111,112,113,114,115,123,124,128.129  </t>
  </si>
  <si>
    <t xml:space="preserve">(21,6+16,3+16,1+2,9+6,6+37,5+2,6+1,4+4,1)  </t>
  </si>
  <si>
    <t xml:space="preserve">"132,133,134,135,138,141,142a,142b,143,144a,144b,144c,145,146,159,160a,160b,161,162,164,165,166" </t>
  </si>
  <si>
    <t xml:space="preserve">(18,5+30,2+29,0+18,8+4,5+23,0+16,5+18,7+11,1+16,8+18,4+17,1+18,0+34,1+18,8+21,5+21,4+17,2+18,9+20,6+20,1+2,4)   </t>
  </si>
  <si>
    <t xml:space="preserve">"122,130,131,139"  </t>
  </si>
  <si>
    <t xml:space="preserve">(14,8+4,1+9,8+4,8)*1,5   </t>
  </si>
  <si>
    <t xml:space="preserve">"222+223+224+226+229+230+231+233+234+235+236+237a,237b,237c,238,252,253,257)  </t>
  </si>
  <si>
    <t xml:space="preserve">(27,0+39,8+2,5+25,0+49,6+31,4+18,0+25,1+19,1+27,8+27,1+12,4+13,9+18,77+35,4+35,0+6,1+2,4)  </t>
  </si>
  <si>
    <t>"001" 1,9*1,4</t>
  </si>
  <si>
    <t>611325422.</t>
  </si>
  <si>
    <t>-777948912</t>
  </si>
  <si>
    <t>1.PP -  015-020</t>
  </si>
  <si>
    <t>(29,2+26,8+16,9+2,3+73,6+4,4)*1,5</t>
  </si>
  <si>
    <t>23,0</t>
  </si>
  <si>
    <t>-73863815</t>
  </si>
  <si>
    <t>4,0*0,25*3+4,0*0,2</t>
  </si>
  <si>
    <t>1363838685</t>
  </si>
  <si>
    <t xml:space="preserve">"124" 0,45*0,85*2    </t>
  </si>
  <si>
    <t xml:space="preserve">"130" 1,67*4,0*2    </t>
  </si>
  <si>
    <t xml:space="preserve">"145" 1,085*2,1*2+0,965*2,1*2    </t>
  </si>
  <si>
    <t xml:space="preserve">"159" 0,9*2,45*2    </t>
  </si>
  <si>
    <t xml:space="preserve">"235" 1,1*2,1*2    </t>
  </si>
  <si>
    <t xml:space="preserve">"166" 0,3*0,85*2    </t>
  </si>
  <si>
    <t xml:space="preserve">"257" 0,3*0,85*2    </t>
  </si>
  <si>
    <t>61232119R</t>
  </si>
  <si>
    <t>Omítka vápenocementová vnitřních ploch nanášená ručně Příplatek k cenám za každých dalších 5 mm tloušťky omítky přes 10 mm stěn</t>
  </si>
  <si>
    <t>-1172775840</t>
  </si>
  <si>
    <t>61232119R.</t>
  </si>
  <si>
    <t>-400926865</t>
  </si>
  <si>
    <t>913734510</t>
  </si>
  <si>
    <t xml:space="preserve">" 143,144a,159,160a,237    </t>
  </si>
  <si>
    <t xml:space="preserve">(1,2+2,4*2)*0,6+(1,0+2,1*2)*1,1+(1,2+2,6*2)*0,9*2+(1,65+2,6*2)*1,0   </t>
  </si>
  <si>
    <t>1519095583</t>
  </si>
  <si>
    <t xml:space="preserve">" 111 " (2,3+6,5)*2*4,0   </t>
  </si>
  <si>
    <t xml:space="preserve">" 112,3, " (3,3*2+3,2*2+3,3*2+4,9*6)*4,0    </t>
  </si>
  <si>
    <t xml:space="preserve">" 114,5 " (4,5*2+1,95*2+3,3*2+1,45*6)*4,0  </t>
  </si>
  <si>
    <t xml:space="preserve">" 122 " (5,6+2,35)*2*3,0   </t>
  </si>
  <si>
    <t xml:space="preserve">" 123 " (5,5+5,6+6,6+6,7)*4,0   </t>
  </si>
  <si>
    <t xml:space="preserve">" 124 " (1,9*2+1,2+1,3)*4,0     </t>
  </si>
  <si>
    <t xml:space="preserve">" 128 " (0,9+1,4)*2*2,8    </t>
  </si>
  <si>
    <t xml:space="preserve">" 129 " (1,9+1,7+2,2+2,5)*1,95   </t>
  </si>
  <si>
    <t xml:space="preserve">" 130 " (1,9*4)*3,0   </t>
  </si>
  <si>
    <t xml:space="preserve">" 131 " (4,65+1,9)*2*3,0  </t>
  </si>
  <si>
    <t xml:space="preserve">" 132 " (5,95+3,0)*2*4,0   </t>
  </si>
  <si>
    <t xml:space="preserve">" 133 " (5,95+4,9)*2*4,0   </t>
  </si>
  <si>
    <t xml:space="preserve">" 134 " (5,95+4,8)*2*4,0   </t>
  </si>
  <si>
    <t xml:space="preserve">" 135 " (5,95+3,15)*2*4,0   </t>
  </si>
  <si>
    <t xml:space="preserve">" 138 " (2,2+1,9)*2*1,95   </t>
  </si>
  <si>
    <t xml:space="preserve">" 139 " (1,6+1,95)*2*3,0  </t>
  </si>
  <si>
    <t xml:space="preserve">" 141 " (6,65+3,5)*2*4,0   </t>
  </si>
  <si>
    <t xml:space="preserve">" 142a,b,144b,c " (4,9+3,35+4,95+3,76+4,95+3,67+4,97+3,32)*4,0  </t>
  </si>
  <si>
    <t xml:space="preserve">" 145 "  (5,02*2+3,58)*4,0   </t>
  </si>
  <si>
    <t xml:space="preserve">" 146 "  (6,6+6,4+0,35+7,0+3,45)*4,0    </t>
  </si>
  <si>
    <t xml:space="preserve">" 143 "  (1,53*2+7,14)*4,0       </t>
  </si>
  <si>
    <t xml:space="preserve">" 144a "  (1,53*2+10,87)*4,0   </t>
  </si>
  <si>
    <t xml:space="preserve">" 159,160a.160b,161,162 "   </t>
  </si>
  <si>
    <t xml:space="preserve">(3,0+6,0+3,54+6,0+3,54+6,0+2,85+6,0+3,1+6,0)*2*4,1   </t>
  </si>
  <si>
    <t xml:space="preserve">" 163 " (2,9+2,85+5,9+6,0)*4,15     </t>
  </si>
  <si>
    <t xml:space="preserve">" 164 " (3,4+3,3+6,0+6,1)*4,15    </t>
  </si>
  <si>
    <t xml:space="preserve">" 165 " (2,9+0,3+3,4+6,1+5,9)*4,15   </t>
  </si>
  <si>
    <t xml:space="preserve">" 166 " (0,9+1,9+1,1+1,2+0,15+1,1)*4,15    </t>
  </si>
  <si>
    <t xml:space="preserve">"222" (4,0*2+6,7*2)*4,0     </t>
  </si>
  <si>
    <t xml:space="preserve">"223" (5,8+5,9+6,7+6,75)*4,1     </t>
  </si>
  <si>
    <t xml:space="preserve">"224" (1,1+1,9+1,15+2,0)*4,1      </t>
  </si>
  <si>
    <t xml:space="preserve">"226" (4,6+5,15)*2*4,1      </t>
  </si>
  <si>
    <t xml:space="preserve">"229" (7,8+6,05+8,1+5,5+0,6)*4,1    </t>
  </si>
  <si>
    <t xml:space="preserve">"230" (5,15+5,05+6,1*2)*4,1    </t>
  </si>
  <si>
    <t xml:space="preserve">"231" (2,6+0,5+5,6+3,0+6,1)*4,1    </t>
  </si>
  <si>
    <t xml:space="preserve">"233-236" (6,5+6,55+6,55+6,6+4,85+2,9+4,15+4,0)*2*4,1    </t>
  </si>
  <si>
    <t xml:space="preserve">"237b" (4,855+2,78)*2*4,1    </t>
  </si>
  <si>
    <t xml:space="preserve">"237a" (1,76+1,92+6,75)*4,1     </t>
  </si>
  <si>
    <t xml:space="preserve">"237c" (4,85+3,82)*4,1    </t>
  </si>
  <si>
    <t xml:space="preserve">"238" (6,9+6,65+0,5+7,2+3,5)*4,1     </t>
  </si>
  <si>
    <t xml:space="preserve">"251" (2,95+6,2)*2*4,1    </t>
  </si>
  <si>
    <t xml:space="preserve">"252" (6,65*2+6,15+6,1)*4,1     </t>
  </si>
  <si>
    <t xml:space="preserve">"253,4" (2,8+2,15+6,7+6,0)*2*4,1        </t>
  </si>
  <si>
    <t xml:space="preserve">"255" (3,0+3,1+6,05+6,1)*4,0    </t>
  </si>
  <si>
    <t xml:space="preserve">"256" (6,6+0,65+5,8+7,5+6,15)*4,0    </t>
  </si>
  <si>
    <t xml:space="preserve">"257" (0,6+1,9+1,2+0,4+2,3)*4,0        </t>
  </si>
  <si>
    <t>612325422.</t>
  </si>
  <si>
    <t>-1549695735</t>
  </si>
  <si>
    <t>" 015" (5,15+0,45*2)*1,5+(4,83+0,7)*3,0</t>
  </si>
  <si>
    <t>" 016" (4,7+0,62*2+0,45*2)*1,5+(4,8+4,8)*3,0</t>
  </si>
  <si>
    <t>" 017" (0,6+2,59+0,7*2+5,76+1,98)*1,5+(4,8*3,0)</t>
  </si>
  <si>
    <t>" 018" (0,98+2,7*2)*3,0</t>
  </si>
  <si>
    <t xml:space="preserve"> "019" (3,64+5,63+3,1+0,6*2+0,73+3,15+0,6*3+2,5+3,2)*1,5</t>
  </si>
  <si>
    <t xml:space="preserve"> "020" (2,0*2+3,6*2)*3,0</t>
  </si>
  <si>
    <t>529339665</t>
  </si>
  <si>
    <t xml:space="preserve">" 111" 1,0*1,5    </t>
  </si>
  <si>
    <t xml:space="preserve">" 128" (0,9*2+1,4+1,5-0,7)*1,2    </t>
  </si>
  <si>
    <t xml:space="preserve">" 129"  (2,63+1,6+2,2+1,9-0,7*2)*2,05    </t>
  </si>
  <si>
    <t>" 138"  (2,3*2+1,95*2-0,8)*2,05</t>
  </si>
  <si>
    <t xml:space="preserve">" 143"  1,0*1,5      </t>
  </si>
  <si>
    <t xml:space="preserve">" 160a"  1,0*1,5     </t>
  </si>
  <si>
    <t xml:space="preserve">" 144a"  1,0*1,5     </t>
  </si>
  <si>
    <t xml:space="preserve">" 159"  (1,0*1,5+3,0*0,6)    </t>
  </si>
  <si>
    <t xml:space="preserve">" 165"  1,5*1,5    </t>
  </si>
  <si>
    <t xml:space="preserve">" 222"  (1,0*1,5+3,0*0,6)    </t>
  </si>
  <si>
    <t xml:space="preserve">" 237a"  (1,0*1,5)    </t>
  </si>
  <si>
    <t>1884696596</t>
  </si>
  <si>
    <t>" 015" (5,73+2,15+0,72+2,2+0,45*3+0,7)*3,0+(5,15+0,45*2)*1,5</t>
  </si>
  <si>
    <t>" 016" (0,5+1,97+0,65*4+2,04+0,7*2+0,45)*3,0+(4,7+0,62*2+0,45*2)*1,5</t>
  </si>
  <si>
    <t>" 017" (0,6*3,0)+(0,6+2,59+0,7*2+5,76+1,98)*1,5</t>
  </si>
  <si>
    <t>" 019" (6,4+3,1+0,64*2+0,73+3,15+0,65+3,65*2+0,56+0,65+3,17)*3,0</t>
  </si>
  <si>
    <t xml:space="preserve"> (3,64+5,63+3,1+0,6*2+0,73+3,15+0,6*3+2,5+3,2)*1,5</t>
  </si>
  <si>
    <t>-1691185877</t>
  </si>
  <si>
    <t xml:space="preserve">PDL23   </t>
  </si>
  <si>
    <t xml:space="preserve">" 122"  14,8*0,1   </t>
  </si>
  <si>
    <t xml:space="preserve">PDL22   </t>
  </si>
  <si>
    <t xml:space="preserve">" 128,129,130,131,138.139"  (1,4+4,1+4,1+9,8+4,5+4,8)*0,1   </t>
  </si>
  <si>
    <t>-4,35</t>
  </si>
  <si>
    <t>4,35*1,03</t>
  </si>
  <si>
    <t>923040648</t>
  </si>
  <si>
    <t>1029391034</t>
  </si>
  <si>
    <t xml:space="preserve">" 122"  14,8   </t>
  </si>
  <si>
    <t xml:space="preserve">" 128,129,130,131,138.139" (1,4+4,1+4,1+9,8+4,5+4,8)   </t>
  </si>
  <si>
    <t>-43,5</t>
  </si>
  <si>
    <t>43,5*3,03/1000</t>
  </si>
  <si>
    <t>-1575366297</t>
  </si>
  <si>
    <t>PDL23</t>
  </si>
  <si>
    <t>PDL22</t>
  </si>
  <si>
    <t xml:space="preserve">" 128,129,130,131,138.139"  (1,4+4,1+4,1+9,8+4,5+4,8)*0,1  </t>
  </si>
  <si>
    <t>Ostatní konstrukce a práce, bourání</t>
  </si>
  <si>
    <t>1502148849</t>
  </si>
  <si>
    <t>1. a 2.NP</t>
  </si>
  <si>
    <t xml:space="preserve">(21,6+16,3+16,1+2,9+6,6+14,8+37,5+2,6+1,4+4,1+4,1+9,8+18,5+30,2+29,0+18,8+4,5+4,8+23,0+16,5+18,7+11,1+16,8)    </t>
  </si>
  <si>
    <t xml:space="preserve">(18,4+17,1+18,0+34,1+18,4+21,4+21,4+17,2+18,9+17,6+20,6+20,1+2,4)        </t>
  </si>
  <si>
    <t xml:space="preserve">(27,0+39,8+2,5+25,0+49,6+31,4+18,0+25,1+19,1+27,8+27,1+12,4+13,9+18,77+35,4+2,4+35,0+6,1)         </t>
  </si>
  <si>
    <t xml:space="preserve">(45,5+17,6) +1,9       </t>
  </si>
  <si>
    <t>1.PP - 001-011, 015-020</t>
  </si>
  <si>
    <t>(1,9+8,1+4,5+16,6+16,8+40,6+6,7+27,2+4,1+49,5+16,7)</t>
  </si>
  <si>
    <t>(29,2+26,8+16,9+2,3+73,6+4,4+25,0+33,1+25,6+11,0+2,3+0,9+2,7+0,8+0,9+1,1+4,8+7,1)</t>
  </si>
  <si>
    <t>704664990</t>
  </si>
  <si>
    <t>21,6+16,3+16,1+2,9+6,6+14,8+37,5+2,6+1,4+4,1+4,1+9,8+18,5+30,2+29,0+18,8+4,5+4,8+23,0+16,5+18,7+11,1+16,8+18,4+17,1+18,0+34,1+18,4+21,5+21,4+17,2+18,9</t>
  </si>
  <si>
    <t>17,6+20,6+20,1+2,4</t>
  </si>
  <si>
    <t>27,0+39,8+2,5+25,0+49,6+21,4+18,0+25,1+19,1+27,8+27,1+12,4+13,9+18,77+35,4+19,0+35,0+6,1+41,5+19,3+45,5+2,4</t>
  </si>
  <si>
    <t xml:space="preserve">" 1.PP"  </t>
  </si>
  <si>
    <t>953991190</t>
  </si>
  <si>
    <t>Dodání a osazení hmoždinek včetně vyvrtání otvorů (s dodáním hmot) ve stěnách do zdiva z cihel nebo měkkého kamene, vnější profil hmoždinky 6 až 8 mm</t>
  </si>
  <si>
    <t>692295831</t>
  </si>
  <si>
    <t>953991191</t>
  </si>
  <si>
    <t>-1491517326</t>
  </si>
  <si>
    <t>73901811</t>
  </si>
  <si>
    <t xml:space="preserve">" 143,144a " (1,525*4,0)*2   </t>
  </si>
  <si>
    <t xml:space="preserve">" 142a"  (3,35*4,0-0,8*2,0)    </t>
  </si>
  <si>
    <t>" 129"  0,9*4,0</t>
  </si>
  <si>
    <t>404509237</t>
  </si>
  <si>
    <t xml:space="preserve">PDL23    </t>
  </si>
  <si>
    <t xml:space="preserve">" 122"  14,8*0,10    </t>
  </si>
  <si>
    <t xml:space="preserve">PDL22    </t>
  </si>
  <si>
    <t xml:space="preserve">" 128,129,130,131,138.139"  (1,4+4,1+4,1+9,8+4,5+4,8)*0,10     </t>
  </si>
  <si>
    <t>-870174125</t>
  </si>
  <si>
    <t xml:space="preserve">" 122 " 14,8    </t>
  </si>
  <si>
    <t>-278542913</t>
  </si>
  <si>
    <t xml:space="preserve">" 122"  14,8*0,185    </t>
  </si>
  <si>
    <t xml:space="preserve">" 128,129,130,131,138.139"  (1,4+4,1+4,1+9,8+4,5+4,8)*0,22   </t>
  </si>
  <si>
    <t>665044542</t>
  </si>
  <si>
    <t xml:space="preserve">"237a"  2,6*0,675*2   </t>
  </si>
  <si>
    <t xml:space="preserve">"1143a"  2,4*0,395*2   </t>
  </si>
  <si>
    <t xml:space="preserve">"159"  2,6*0,67*2    </t>
  </si>
  <si>
    <t xml:space="preserve">"160a"  2,6*0,67*2      </t>
  </si>
  <si>
    <t xml:space="preserve">"146"  2,2*0,92*2      </t>
  </si>
  <si>
    <t>-2065607286</t>
  </si>
  <si>
    <t xml:space="preserve">"124" 0,45*0,85      </t>
  </si>
  <si>
    <t xml:space="preserve">"166" 0,3*0,85*2      </t>
  </si>
  <si>
    <t xml:space="preserve">"257" 0,3*0,85*2      </t>
  </si>
  <si>
    <t>20405693</t>
  </si>
  <si>
    <t xml:space="preserve">"142a"  0,8*2,1    </t>
  </si>
  <si>
    <t>968062456</t>
  </si>
  <si>
    <t>Vybourání dřevěných rámů oken s křídly, dveřních zárubní, vrat, stěn, ostění nebo obkladů dveřních zárubní, plochy přes 2 m2</t>
  </si>
  <si>
    <t>-803183601</t>
  </si>
  <si>
    <t xml:space="preserve">"146"  1,085*2,1   </t>
  </si>
  <si>
    <t>-1661271709</t>
  </si>
  <si>
    <t xml:space="preserve">"143a"  1,2*2,4*0,395    </t>
  </si>
  <si>
    <t>"230" 1,7*0,3*4</t>
  </si>
  <si>
    <t>131433436</t>
  </si>
  <si>
    <t xml:space="preserve">" 159, 160a" (1,2*2,6*0,67)*2      </t>
  </si>
  <si>
    <t xml:space="preserve">"237a"  1,65*2,6*0,68       </t>
  </si>
  <si>
    <t>971024691</t>
  </si>
  <si>
    <t>Vybourání otvorů ve zdivu základovém nebo nadzákladovém kamenném, smíšeném kamenném, na maltu vápennou nebo vápenocementovou, plochy do 4 m2, tl. přes 900 mm</t>
  </si>
  <si>
    <t>-678384104</t>
  </si>
  <si>
    <t xml:space="preserve">" 146 "  1,0*2,0*0,92     </t>
  </si>
  <si>
    <t>1042379878</t>
  </si>
  <si>
    <t xml:space="preserve">"237a"  2,05*5       </t>
  </si>
  <si>
    <t xml:space="preserve">"143a"  1,6*3     </t>
  </si>
  <si>
    <t xml:space="preserve">"159,160a"  1,7*5*2     </t>
  </si>
  <si>
    <t xml:space="preserve">"146"  1,4*7       </t>
  </si>
  <si>
    <t>975021211</t>
  </si>
  <si>
    <t>Podchycení nadzákladového zdiva pod stropem dřevěnou výztuhou nad vybouraným otvorem, pro jakoukoliv délku podchycení, při tl. zdiva do 450 mm</t>
  </si>
  <si>
    <t>209405177</t>
  </si>
  <si>
    <t>"130" 1,7</t>
  </si>
  <si>
    <t>"143a"  1,2</t>
  </si>
  <si>
    <t>-1130373243</t>
  </si>
  <si>
    <t xml:space="preserve">"237a"  1,2      </t>
  </si>
  <si>
    <t xml:space="preserve">"159,160a"  1,2*2      </t>
  </si>
  <si>
    <t xml:space="preserve">"146"   1,0     </t>
  </si>
  <si>
    <t>-373114582</t>
  </si>
  <si>
    <t xml:space="preserve"> (1,365+1,025)*21,5</t>
  </si>
  <si>
    <t xml:space="preserve"> (0,65+1,3+0,8+0,9)*3,0+(1,85+0,9*2)*1,5</t>
  </si>
  <si>
    <t xml:space="preserve"> (0,6+2,42+1,8+0,7)*1,5</t>
  </si>
  <si>
    <t xml:space="preserve"> (0,7*2+2,63)*3,0+(2,73+0,72*2)*1,5</t>
  </si>
  <si>
    <t xml:space="preserve"> (0,7*2+2,8)*3,0+(2,8*1,5)</t>
  </si>
  <si>
    <t xml:space="preserve"> (0,7*2+0,15*2+0,45*2+9,96)*3,0</t>
  </si>
  <si>
    <t xml:space="preserve"> (20,1*1,5)</t>
  </si>
  <si>
    <t xml:space="preserve"> (0,7*2+0,15*2+6,88+3,57+1,49+3,28+0,15+2,3+0,8*2+0,15+1,5)*3,0</t>
  </si>
  <si>
    <t xml:space="preserve"> (4,34+2,22+0,53+1,2*2+1,42)*3,0+(4,6+1,42+0,3)*1,5</t>
  </si>
  <si>
    <t>-1975030878</t>
  </si>
  <si>
    <t>985131411</t>
  </si>
  <si>
    <t>Očištění ploch stěn, rubu kleneb a podlah vysušení stlačeným vzduchem</t>
  </si>
  <si>
    <t>1446547841</t>
  </si>
  <si>
    <t>1685525788</t>
  </si>
  <si>
    <t>550262395</t>
  </si>
  <si>
    <t>111,66*6 'Přepočtené koeficientem množství</t>
  </si>
  <si>
    <t>997013312</t>
  </si>
  <si>
    <t>Shoz suti montáž a demontáž shozu výšky přes 10 do 20 m</t>
  </si>
  <si>
    <t>-402522958</t>
  </si>
  <si>
    <t>997013322</t>
  </si>
  <si>
    <t>Shoz suti montáž a demontáž shozu výšky Příplatek za první a každý další den použití shozu k ceně -3312</t>
  </si>
  <si>
    <t>-1336055275</t>
  </si>
  <si>
    <t>27*30 'Přepočtené koeficientem množství</t>
  </si>
  <si>
    <t>-1184759451</t>
  </si>
  <si>
    <t>-437721528</t>
  </si>
  <si>
    <t>111,66*12 'Přepočtené koeficientem množství</t>
  </si>
  <si>
    <t>1325676843</t>
  </si>
  <si>
    <t>268961730</t>
  </si>
  <si>
    <t>-119161877</t>
  </si>
  <si>
    <t>711193121</t>
  </si>
  <si>
    <t>Izolace proti zemní vlhkosti ostatní těsnicí kaší na ploše vodorovné V</t>
  </si>
  <si>
    <t>-1949067706</t>
  </si>
  <si>
    <t>"129"  (2,5+1,7)/2*1,95+(2,5+1,7+1,95+2,2-0,7*2)*0,15</t>
  </si>
  <si>
    <t>"138"  (1,95*2,3)+(1,95*2+2,3*2-0,8)*0,15</t>
  </si>
  <si>
    <t>711193131</t>
  </si>
  <si>
    <t>Izolace proti zemní vlhkosti ostatní těsnicí kaší na ploše svislé S</t>
  </si>
  <si>
    <t>-1942405451</t>
  </si>
  <si>
    <t>"138" (0,7+1,7)*1,9</t>
  </si>
  <si>
    <t>-1316272220</t>
  </si>
  <si>
    <t>-3671302</t>
  </si>
  <si>
    <t xml:space="preserve">" 128,129,130,131,138.139"  (1,4+4,1+4,1+9,8+4,5+4,8)    </t>
  </si>
  <si>
    <t>desky z lehčených plastů desky z extrudovaného polystyrenu desky z extrudovaného polystyrenu  XPS 30 SF hladký povrch, ozub po celém obvodu 1265 x 615 mm (krycí plocha 0,75 m2) 120 mm</t>
  </si>
  <si>
    <t>-1139413654</t>
  </si>
  <si>
    <t xml:space="preserve">" 122"  14,8*1,02    </t>
  </si>
  <si>
    <t xml:space="preserve">" 128,129,130,131,138.139"  (1,4+4,1+4,1+9,8+4,5+4,8)*1,02    </t>
  </si>
  <si>
    <t>-1271796829</t>
  </si>
  <si>
    <t xml:space="preserve">" 122"  14,8    </t>
  </si>
  <si>
    <t>fólie z polyetylénu a jednoduché výrobky z nich separační fólie separační fólie  PE fólie pro lité podlahy   bal. 100 m2</t>
  </si>
  <si>
    <t>647025911</t>
  </si>
  <si>
    <t>43,5*1,15</t>
  </si>
  <si>
    <t>783862792</t>
  </si>
  <si>
    <t>763111524</t>
  </si>
  <si>
    <t>Příčka ze sádrokartonových desek s nosnou konstrukcí ze zesílených ocelových profilů pro osazení prosvětlovacích pásů dvojitě opláštěná deskami standardními A tl. 2 x 12,5 mm, EI 60, příčka tl. 125 mm, profil 75 TI tl. 75 mm, Rw 53 dB</t>
  </si>
  <si>
    <t>156157853</t>
  </si>
  <si>
    <t xml:space="preserve">" 142a,b " (7,14+4,95)*4,0    </t>
  </si>
  <si>
    <t xml:space="preserve">" 142b,c " (3,665+3,32+0,125+4,97)*4,0       </t>
  </si>
  <si>
    <t xml:space="preserve">" 145 " (3,52*4,0)     </t>
  </si>
  <si>
    <t xml:space="preserve">" 237a,b,c" (6,76+4,85)*4,1      </t>
  </si>
  <si>
    <t xml:space="preserve">" 160a" 5,99*4,1       </t>
  </si>
  <si>
    <t>"229-231" (4,33*2+1,72*2+5,5)*4</t>
  </si>
  <si>
    <t>1345253024</t>
  </si>
  <si>
    <t>" 160a" 5,99*4,1*2</t>
  </si>
  <si>
    <t xml:space="preserve">" 142a,b " (7,14+4,95)*4,0*2   </t>
  </si>
  <si>
    <t xml:space="preserve">" 142b,c " (3,665+3,32+0,125+4,97)*4,0*2      </t>
  </si>
  <si>
    <t xml:space="preserve">" 145 " (3,52*4,0)*2     </t>
  </si>
  <si>
    <t xml:space="preserve">" 237a,b,c" (6,76+4,85)*4,1*2      </t>
  </si>
  <si>
    <t>"229-231" (4,33*2+1,72*2+5,5)*4*2</t>
  </si>
  <si>
    <t>-65448661</t>
  </si>
  <si>
    <t>766123529</t>
  </si>
  <si>
    <t>Montáž a dodávka prosvětlovacího pásu v sádrokartonové příčce,bezrámové zasklení dvojsklem ,Rw = 32 db</t>
  </si>
  <si>
    <t>kalkulace a nabídka rest.</t>
  </si>
  <si>
    <t>-1100860243</t>
  </si>
  <si>
    <t>( 5,2+6,7+10,8+7,2)</t>
  </si>
  <si>
    <t>766411239</t>
  </si>
  <si>
    <t>Repase dřevěného obložení stěn včetně nátěru</t>
  </si>
  <si>
    <t>230004452</t>
  </si>
  <si>
    <t>"255" (6,05*2+3,09*2-1,2)*1,8</t>
  </si>
  <si>
    <t>"256" (6,05*2+7,5*2-1,2)*1,8</t>
  </si>
  <si>
    <t>766411240</t>
  </si>
  <si>
    <t>Repase dřevěného obložení stropu včetně nátěru</t>
  </si>
  <si>
    <t>2098863867</t>
  </si>
  <si>
    <t>"255" 19,3</t>
  </si>
  <si>
    <t>"256" 45,5</t>
  </si>
  <si>
    <t>"254" 41,5</t>
  </si>
  <si>
    <t>-1816713961</t>
  </si>
  <si>
    <t>"A7"1,2*2.5*5</t>
  </si>
  <si>
    <t>766660901</t>
  </si>
  <si>
    <t>dveře int. K1-dodávka a montáž dveří otvíravých 1křídlových do ocelové zárubně do sádrokartonu, dveře dýha (kanceláře)</t>
  </si>
  <si>
    <t>-1305079103</t>
  </si>
  <si>
    <t>"K1- 01 80/197 prosklenné" 13</t>
  </si>
  <si>
    <t>"K1-02  80/197 plné ,protihlukové " 2</t>
  </si>
  <si>
    <t>"K1-03 80/197 plné stáv. zárubeň, protihluk "2</t>
  </si>
  <si>
    <t>"K1-04 60/197 plné , EI 30 DP3, stáv zárubeň" 1</t>
  </si>
  <si>
    <t>dveře int. M -repase dveří otvíravých 1křídlových atyp do obložkové zárubně , dveře masiv,zafrézovat zpěňovací pásku EI 30 DP 3,nátěr silnovrstvá lazura hnědá</t>
  </si>
  <si>
    <t>1574369658</t>
  </si>
  <si>
    <t>"M31 "00,76*1,93</t>
  </si>
  <si>
    <t>"M32"0,94*2,17</t>
  </si>
  <si>
    <t>"M35"0,8*2,05*5</t>
  </si>
  <si>
    <t>"M36"0,8*1,97</t>
  </si>
  <si>
    <t>"M37"0,8*2,1</t>
  </si>
  <si>
    <t>"M38"1,24*2,15*4</t>
  </si>
  <si>
    <t>"M39"0,7*1,95</t>
  </si>
  <si>
    <t>766812R</t>
  </si>
  <si>
    <t>montáž a dodávka kuchyňské linky v m.č.159,222 / el.trouba, deska, myčka,dřez,lednice.ohřívač,digesto řbez odtahu /</t>
  </si>
  <si>
    <t>-727008504</t>
  </si>
  <si>
    <t>-921137241</t>
  </si>
  <si>
    <t>1085964968</t>
  </si>
  <si>
    <t>1.PP - 001-011, 015-20</t>
  </si>
  <si>
    <t>1731437824</t>
  </si>
  <si>
    <t xml:space="preserve">" 128,129,130,138.139"  (1,4+4,1+4,1+9,8+4,5+4,8)   </t>
  </si>
  <si>
    <t>225647126</t>
  </si>
  <si>
    <t xml:space="preserve">PDL23     </t>
  </si>
  <si>
    <t xml:space="preserve">" 122"  14,8     </t>
  </si>
  <si>
    <t xml:space="preserve">PDL22        </t>
  </si>
  <si>
    <t xml:space="preserve">" 128,129,130,131,138,139"  (1,4+4,1+4,1+9,8+4,5+4,8)     </t>
  </si>
  <si>
    <t xml:space="preserve">obkládačky a dlaždice keramické koupelny -  dlaždice formát 30 x 30 x  0,8 cm               </t>
  </si>
  <si>
    <t>1667507655</t>
  </si>
  <si>
    <t>43,5*1,1</t>
  </si>
  <si>
    <t>HZS2332</t>
  </si>
  <si>
    <t xml:space="preserve">Hodinové zúčtovací sazby profesí PSV úpravy povrchů a podlahy podlahář odbornýOčištění pískovcové a betonové dlažby </t>
  </si>
  <si>
    <t>-921355090</t>
  </si>
  <si>
    <t>1396957721</t>
  </si>
  <si>
    <t>Kalkulace a nabídka dodavatele</t>
  </si>
  <si>
    <t>-112580757</t>
  </si>
  <si>
    <t>PDL41</t>
  </si>
  <si>
    <t xml:space="preserve">"132,133,134,135,141,142a,142b,143,144a,144b,144c,145,146,159,160a,160b,161,162,163,164,165"    </t>
  </si>
  <si>
    <t xml:space="preserve">(18,5+30,2+29,0+18,8+23,0+15,7+17+13,2+20,6+16,6+16,2+16,7+34,1+18,4+21,5+21,4+17,2+18,9+17,6+20,6+20,1)       </t>
  </si>
  <si>
    <t xml:space="preserve">"222+223+226++233+234+235+236+237a,237b,237c,238"    </t>
  </si>
  <si>
    <t xml:space="preserve">(27,0+39,8+25,0+25,1+19,1+27,8+27,1+12,4+14,4+18,3+35,4)     </t>
  </si>
  <si>
    <t xml:space="preserve">"229,230a230b,230c,231,251,252,253,254"  </t>
  </si>
  <si>
    <t>(29,2+12+13,7+13,1+30+19+35+6,1+41,5 )</t>
  </si>
  <si>
    <t>PDL43</t>
  </si>
  <si>
    <t>"255,256"</t>
  </si>
  <si>
    <t>19,3+45,5</t>
  </si>
  <si>
    <t>-1019965250</t>
  </si>
  <si>
    <t>1287134732</t>
  </si>
  <si>
    <t>982,3*0,8</t>
  </si>
  <si>
    <t>-1479441537</t>
  </si>
  <si>
    <t>1188235209</t>
  </si>
  <si>
    <t>-1474853783</t>
  </si>
  <si>
    <t>199,6*1,05 'Přepočtené koeficientem množství</t>
  </si>
  <si>
    <t>-2030870445</t>
  </si>
  <si>
    <t>"116,117"</t>
  </si>
  <si>
    <t>5+16,2</t>
  </si>
  <si>
    <t>207841255</t>
  </si>
  <si>
    <t>775526210</t>
  </si>
  <si>
    <t>Montáž podlah parketových masivních mozaikových nebo kazetových s tmelením a broušením, bez povrchové úpravy a olištování s podkladem z OSB desek, z tabulí rozměru, lepených do 450x450 mm (plochy do 0,205 m2 /kus)</t>
  </si>
  <si>
    <t>-2073541286</t>
  </si>
  <si>
    <t>611951420</t>
  </si>
  <si>
    <t xml:space="preserve">Podlahoviny dřevěné parkety masivní kazetové dub, dle vzoru 23x 480 x 480 </t>
  </si>
  <si>
    <t>-484507562</t>
  </si>
  <si>
    <t>64,8*1,05 'Přepočtené koeficientem množství</t>
  </si>
  <si>
    <t>1573216324</t>
  </si>
  <si>
    <t>-2044893223</t>
  </si>
  <si>
    <t>-1034678072</t>
  </si>
  <si>
    <t>899661952</t>
  </si>
  <si>
    <t>1390676087</t>
  </si>
  <si>
    <t xml:space="preserve">" 128 " (0,9*2+1,4+1,5)*1,2-0,7*1,2   </t>
  </si>
  <si>
    <t xml:space="preserve">" 129 " (2,5+1,6+2,2+1,9-0,7*2)*2,05  </t>
  </si>
  <si>
    <t xml:space="preserve">" 138 " (2,3+1,9)*2*2,05-0,8*2,0       </t>
  </si>
  <si>
    <t xml:space="preserve">" 160a"  1,6*0,6     </t>
  </si>
  <si>
    <t>-1323470869</t>
  </si>
  <si>
    <t xml:space="preserve">" 138"  (2,3*2+1,95*2-0,8)*2,05    </t>
  </si>
  <si>
    <t xml:space="preserve">obkládačky a dlaždice keramické koupelny - obkládačky formát 25 x 33 x  0,7 cm </t>
  </si>
  <si>
    <t>1142611807</t>
  </si>
  <si>
    <t>51,142*1,1</t>
  </si>
  <si>
    <t>897333380</t>
  </si>
  <si>
    <t xml:space="preserve">" 111" 1,5*2   </t>
  </si>
  <si>
    <t xml:space="preserve">" 143"  1,5*2  </t>
  </si>
  <si>
    <t xml:space="preserve">" 160a"  1,5*2     </t>
  </si>
  <si>
    <t xml:space="preserve">" 144a"  1,5*2     </t>
  </si>
  <si>
    <t xml:space="preserve">" 159"  (1,5+0,6)*2    </t>
  </si>
  <si>
    <t xml:space="preserve">" 165"  1,5*2   </t>
  </si>
  <si>
    <t xml:space="preserve">" 222"  (1,5+0,6)  *2  </t>
  </si>
  <si>
    <t>" 237a"  (1,5*2    )</t>
  </si>
  <si>
    <t>1194800510</t>
  </si>
  <si>
    <t xml:space="preserve">" 111" 1,0   </t>
  </si>
  <si>
    <t xml:space="preserve">" 128" (0,9*2+1,4+1,5)    </t>
  </si>
  <si>
    <t xml:space="preserve">" 129"  (2,63+1,6+2,2+1,9)    </t>
  </si>
  <si>
    <t xml:space="preserve">" 138"  (2,3*2+1,95*2)      </t>
  </si>
  <si>
    <t xml:space="preserve">" 160a"  1,0    </t>
  </si>
  <si>
    <t>" 144a"  1,0</t>
  </si>
  <si>
    <t xml:space="preserve">" 159" 1,0  </t>
  </si>
  <si>
    <t xml:space="preserve">" 165"  1,5    </t>
  </si>
  <si>
    <t xml:space="preserve">" 222"  1,0   </t>
  </si>
  <si>
    <t xml:space="preserve">" 237a"  1,0    </t>
  </si>
  <si>
    <t>-1326021625</t>
  </si>
  <si>
    <t>-1865429547</t>
  </si>
  <si>
    <t>"163"17,6*2</t>
  </si>
  <si>
    <t>-1544617890</t>
  </si>
  <si>
    <t>"stropy" 993,98</t>
  </si>
  <si>
    <t>"stěny" 3781,724</t>
  </si>
  <si>
    <t>"stěny 1.PP " 187,785+223,45</t>
  </si>
  <si>
    <t>"stropy 1.PP "252,8</t>
  </si>
  <si>
    <t>441756993</t>
  </si>
  <si>
    <t>"stěny" 32,785+27,69+3781,724</t>
  </si>
  <si>
    <t>784211151</t>
  </si>
  <si>
    <t>1055951151</t>
  </si>
  <si>
    <t>-2058777240</t>
  </si>
  <si>
    <t>"SDK"  506,64</t>
  </si>
  <si>
    <t>784221141</t>
  </si>
  <si>
    <t>Malby z malířských směsí otěruvzdorných za sucha Příplatek k cenám dvojnásobných maleb za provádění barevné malby tónované tónovacími přípravky</t>
  </si>
  <si>
    <t>-1614151896</t>
  </si>
  <si>
    <t>784331001</t>
  </si>
  <si>
    <t>Malby protiplísňové dvojnásobné, bílé v místnostech výšky do 3,80 m</t>
  </si>
  <si>
    <t>-1570707616</t>
  </si>
  <si>
    <t>" stěny 1. PP - sanační" 223,45</t>
  </si>
  <si>
    <t>" stěny 1. PP " 187,785</t>
  </si>
  <si>
    <t>" stropy 1. PP " 252,8</t>
  </si>
  <si>
    <t>Datová metalická zásuvka, nástěnná/do žlabu FTP, Cat.6, 2xRJ45 - komplet</t>
  </si>
  <si>
    <t>157235937</t>
  </si>
  <si>
    <t>K05.00.106.5001</t>
  </si>
  <si>
    <t>Venkovní konzole pro venkovní PTZ-IP kameru Orientační popis</t>
  </si>
  <si>
    <t>Kalkulace+nabídka dodavatelů elektro viz příloha</t>
  </si>
  <si>
    <t>-2018003718</t>
  </si>
  <si>
    <t>1585077967</t>
  </si>
  <si>
    <t>-192900556</t>
  </si>
  <si>
    <t>-1790332936</t>
  </si>
  <si>
    <t>-954522905</t>
  </si>
  <si>
    <t>-370591371</t>
  </si>
  <si>
    <t>997243209</t>
  </si>
  <si>
    <t>-2013868660</t>
  </si>
  <si>
    <t>-1051658237</t>
  </si>
  <si>
    <t>-193175533</t>
  </si>
  <si>
    <t>-272407613</t>
  </si>
  <si>
    <t>-1581859117</t>
  </si>
  <si>
    <t>2064792741</t>
  </si>
  <si>
    <t>-1088021278</t>
  </si>
  <si>
    <t>31581892</t>
  </si>
  <si>
    <t>-1877565283</t>
  </si>
  <si>
    <t>1853702693</t>
  </si>
  <si>
    <t>1314141495</t>
  </si>
  <si>
    <t>-788863759</t>
  </si>
  <si>
    <t>1880798336</t>
  </si>
  <si>
    <t>-1546458826</t>
  </si>
  <si>
    <t>K05.00.590.1003</t>
  </si>
  <si>
    <t>Demontáž a montáž ostatních systémů, příprava pro napojení do venkovní kabelové trasy. Uvedení do původního nebo požadovaného stavu</t>
  </si>
  <si>
    <t>-529882593</t>
  </si>
  <si>
    <t>K05.00.590.1004</t>
  </si>
  <si>
    <t>Součinost s firmou zajišťující servisní práce pro uživatele Systému CCTV</t>
  </si>
  <si>
    <t>-656532008</t>
  </si>
  <si>
    <t>K05.00.590.1005</t>
  </si>
  <si>
    <t>Stavební úpravy, průvrty, atd. Úpravy související s montáži systému CCTV.</t>
  </si>
  <si>
    <t>1457700890</t>
  </si>
  <si>
    <t>K05.00.590.1006</t>
  </si>
  <si>
    <t>Stavební přípomoc, příprava pro napojení venkovní kabelové trasy. Stavební přípomoc související s montáži systému CCTV.</t>
  </si>
  <si>
    <t>-677126840</t>
  </si>
  <si>
    <t>K05.00.590.1010</t>
  </si>
  <si>
    <t>1689200901</t>
  </si>
  <si>
    <t>K05.00.590.1011</t>
  </si>
  <si>
    <t>1944433835</t>
  </si>
  <si>
    <t>K05.00.590.1012</t>
  </si>
  <si>
    <t>245268504</t>
  </si>
  <si>
    <t>K05.00.592.1001</t>
  </si>
  <si>
    <t>Zaměření, vytýčení venkovní kabelové trasy Před instalaci venkovní kabelové trasy slaboproudu</t>
  </si>
  <si>
    <t>-1775521666</t>
  </si>
  <si>
    <t>K05.00.592.1004</t>
  </si>
  <si>
    <t>Odstranění, demontáž a příprava pro pokládku chráničky/kabelu Zámková dlažba, (m2)</t>
  </si>
  <si>
    <t>-353523779</t>
  </si>
  <si>
    <t>K05.00.592.1007</t>
  </si>
  <si>
    <t>Výkopové práce ( délka výkopu) Uložení chráničky / kabelů do země, h = 0.6 , 0.8 m, š=0.5m</t>
  </si>
  <si>
    <t>-1179778514</t>
  </si>
  <si>
    <t>K05.00.592.1008</t>
  </si>
  <si>
    <t>Úložný materiál, písek, Uložení chráničky / kabelů do země, (m2)</t>
  </si>
  <si>
    <t>1578684957</t>
  </si>
  <si>
    <t>K05.00.592.1009</t>
  </si>
  <si>
    <t>Kontrola průchodnosti celé venkovní kabelové trasy Po uložení chráničky kabelů do země.</t>
  </si>
  <si>
    <t>-1767114344</t>
  </si>
  <si>
    <t>K05.00.592.1010</t>
  </si>
  <si>
    <t>Výstražná folie Uložení chráničky / kabelů do země</t>
  </si>
  <si>
    <t>-14613913</t>
  </si>
  <si>
    <t>K05.00.592.1011</t>
  </si>
  <si>
    <t>Terénní úpravy po výkopových pracích Uložení chráničky / kabelů do země, (m2)</t>
  </si>
  <si>
    <t>1923874923</t>
  </si>
  <si>
    <t>K05.00.592.1014</t>
  </si>
  <si>
    <t>Uvedení dotčeného terénu do původního stavu Zámková dlažba, (m2)</t>
  </si>
  <si>
    <t>-1882453220</t>
  </si>
  <si>
    <t>K05.00.592.1017</t>
  </si>
  <si>
    <t>Stavební přípomoc Při instalaci venkovní trasy slaboproudu</t>
  </si>
  <si>
    <t>-440172327</t>
  </si>
  <si>
    <t>K05.00.592.1022</t>
  </si>
  <si>
    <t>Kontrola všech dotčených ploch ve kterých byla instalovaná venkovní kabelová trasa slaboproudu. Kontrola za účasti uživatele.</t>
  </si>
  <si>
    <t>1411082839</t>
  </si>
  <si>
    <t>K05.00.592.1023</t>
  </si>
  <si>
    <t>Geodetické zaměření venkovní trasy Po instalaci venkovní kabelové trasy pro potřeby zanešení dat do celkové situace</t>
  </si>
  <si>
    <t>529302904</t>
  </si>
  <si>
    <t>K05.00.598.1001</t>
  </si>
  <si>
    <t>Pomocný materiál pro instalaci venkovní společné kabelové trasy slaboproudu. Konstrukční díly, držáky, konstrukce, atd.</t>
  </si>
  <si>
    <t>337226802</t>
  </si>
  <si>
    <t>K05.00.598.1001.1</t>
  </si>
  <si>
    <t>Režíjní náklady pro instalaci venkovní společné kabelové trasy slaboproudu. Režije související s dodávkou konstrukčních dílů, atd.</t>
  </si>
  <si>
    <t>1516508356</t>
  </si>
  <si>
    <t>K05.00.598.1002</t>
  </si>
  <si>
    <t>Pomocný materiál pro instalaci venkovní společné kabelové trasy slaboproudu. Upevňovací díly, kotvení, šrouby, atd.</t>
  </si>
  <si>
    <t>-819317073</t>
  </si>
  <si>
    <t>K05.00.598.1002.1</t>
  </si>
  <si>
    <t>Režíjní náklady pro instalaci venkovní společné kabelové trasy slaboproudu. Režije související s montáži konstrukčních dílů, atd.</t>
  </si>
  <si>
    <t>-659992928</t>
  </si>
  <si>
    <t>K05.00.598.1003</t>
  </si>
  <si>
    <t>Pomocný materiál pro instalaci venkovní společné kabelové trasy slaboproudu. Spojovací díly, konektory, spojky, atd.</t>
  </si>
  <si>
    <t>1273889910</t>
  </si>
  <si>
    <t>K05.00.598.1003.1</t>
  </si>
  <si>
    <t>Režíjní náklady pro instalaci venkovní společné kabelové trasy slaboproudu. Režije související s dodávkou pomocného materiálu, atd.</t>
  </si>
  <si>
    <t>1631565254</t>
  </si>
  <si>
    <t>K05.00.598.1004</t>
  </si>
  <si>
    <t>Pomocný materiál pro instalaci venkovní společné kabelové trasy slaboproudu. Značení komponent, atd.</t>
  </si>
  <si>
    <t>1731436125</t>
  </si>
  <si>
    <t>K05.00.598.1004.1</t>
  </si>
  <si>
    <t>Režíjní náklady pro instalaci venkovní společné kabelové trasy slaboproudu. Režije související s montáži pomocného materiálu, atd.</t>
  </si>
  <si>
    <t>236243726</t>
  </si>
  <si>
    <t>K05.00.598.1005</t>
  </si>
  <si>
    <t>Pomocný materiál pro instalaci venkovní společné kabelové trasy slaboproudu. Ostatní materiál a montáž, atd.</t>
  </si>
  <si>
    <t>1607636746</t>
  </si>
  <si>
    <t>K05.00.598.1005.1</t>
  </si>
  <si>
    <t>Režíjní náklady pro instalaci venkovní společné kabelové trasy slaboproudu. Režije související s manipulaci vnitřní společné kabelové trasy slaboproudu na stavbě, atd.</t>
  </si>
  <si>
    <t>-167597915</t>
  </si>
  <si>
    <t>1284311292</t>
  </si>
  <si>
    <t>910555782</t>
  </si>
  <si>
    <t>-1228657148</t>
  </si>
  <si>
    <t>-1279820196</t>
  </si>
  <si>
    <t>1157756315</t>
  </si>
  <si>
    <t>-1867176444</t>
  </si>
  <si>
    <t>-42930803</t>
  </si>
  <si>
    <t>-719062032</t>
  </si>
  <si>
    <t>-596080974</t>
  </si>
  <si>
    <t>1793942299</t>
  </si>
  <si>
    <t>1451499942</t>
  </si>
  <si>
    <t>-1275295136</t>
  </si>
  <si>
    <t>-1135078036</t>
  </si>
  <si>
    <t>-1537010349</t>
  </si>
  <si>
    <t>981637301</t>
  </si>
  <si>
    <t>543453502</t>
  </si>
  <si>
    <t>-121515017</t>
  </si>
  <si>
    <t>-282143362</t>
  </si>
  <si>
    <t>-1366568886</t>
  </si>
  <si>
    <t>-193738751</t>
  </si>
  <si>
    <t>1822690631</t>
  </si>
  <si>
    <t>-1090360571</t>
  </si>
  <si>
    <t>-1261064882</t>
  </si>
  <si>
    <t>250580223</t>
  </si>
  <si>
    <t>131320043</t>
  </si>
  <si>
    <t>804235444</t>
  </si>
  <si>
    <t>1245584474</t>
  </si>
  <si>
    <t>346181511</t>
  </si>
  <si>
    <t>882877809</t>
  </si>
  <si>
    <t>-2079219431</t>
  </si>
  <si>
    <t>-1055873643</t>
  </si>
  <si>
    <t>-1623066011</t>
  </si>
  <si>
    <t>-179087591</t>
  </si>
  <si>
    <t>-789698734</t>
  </si>
  <si>
    <t>435444998</t>
  </si>
  <si>
    <t>-149146770</t>
  </si>
  <si>
    <t>-2004557499</t>
  </si>
  <si>
    <t>-1775239318</t>
  </si>
  <si>
    <t>825798435</t>
  </si>
  <si>
    <t>-1227906451</t>
  </si>
  <si>
    <t>843019757</t>
  </si>
  <si>
    <t>-1080846043</t>
  </si>
  <si>
    <t>-1831106659</t>
  </si>
  <si>
    <t>1197265709</t>
  </si>
  <si>
    <t>1126833878</t>
  </si>
  <si>
    <t>2108484989</t>
  </si>
  <si>
    <t>172639504</t>
  </si>
  <si>
    <t>-1735527705</t>
  </si>
  <si>
    <t>-391006496</t>
  </si>
  <si>
    <t>1045875067</t>
  </si>
  <si>
    <t>595452328</t>
  </si>
  <si>
    <t>-1163836592</t>
  </si>
  <si>
    <t>K05.00.900.1001</t>
  </si>
  <si>
    <t>Venkovní sloup pro kamery PTZ-IP Orientační popis</t>
  </si>
  <si>
    <t>-69181844</t>
  </si>
  <si>
    <t>Venkovní, PTZ-IP kamera 2.0 Mpx,, 0.05/0 lux, IR-100 m, objektiv 4.7-94 mm, úhel 58-3°, zoom 20/16 Orientační popis</t>
  </si>
  <si>
    <t>-2060524031</t>
  </si>
  <si>
    <t>K50.50.602.1001</t>
  </si>
  <si>
    <t>Ohebná dvou-plášťová trubka, bez-halogenová, 40 mm x</t>
  </si>
  <si>
    <t>-1456002915</t>
  </si>
  <si>
    <t>K50.50.603.1001</t>
  </si>
  <si>
    <t>Spojka pro dvou-plášťovou trubku, 40 mm x</t>
  </si>
  <si>
    <t>365215492</t>
  </si>
  <si>
    <t>K50.50.603.1002</t>
  </si>
  <si>
    <t>Těsnění pro dvou-plášťovou trubku, 40 mm x</t>
  </si>
  <si>
    <t>-555566888</t>
  </si>
  <si>
    <t>K50.50.603.1003</t>
  </si>
  <si>
    <t>Zátka pro dvou-plášťovou trubku, 40 mm x</t>
  </si>
  <si>
    <t>-533588374</t>
  </si>
  <si>
    <t>EZS - Elektrická zabezpečovací signalizace</t>
  </si>
  <si>
    <t>kalkulace+nabídka dodavatelů elektro viz příloha</t>
  </si>
  <si>
    <t>202011789</t>
  </si>
  <si>
    <t>815227024</t>
  </si>
  <si>
    <t>-669338015</t>
  </si>
  <si>
    <t>-2091456929</t>
  </si>
  <si>
    <t>-286655216</t>
  </si>
  <si>
    <t>-785621931</t>
  </si>
  <si>
    <t>-1065664298</t>
  </si>
  <si>
    <t>1150514833</t>
  </si>
  <si>
    <t>2006089618</t>
  </si>
  <si>
    <t>-249608084</t>
  </si>
  <si>
    <t>-36796903</t>
  </si>
  <si>
    <t>1280362780</t>
  </si>
  <si>
    <t>-267656789</t>
  </si>
  <si>
    <t>-2073239172</t>
  </si>
  <si>
    <t>342723432</t>
  </si>
  <si>
    <t>121288854</t>
  </si>
  <si>
    <t>-1270191195</t>
  </si>
  <si>
    <t>-1818518644</t>
  </si>
  <si>
    <t>185930970</t>
  </si>
  <si>
    <t>1857798684</t>
  </si>
  <si>
    <t>-288849303</t>
  </si>
  <si>
    <t>-873755914</t>
  </si>
  <si>
    <t>-1157901362</t>
  </si>
  <si>
    <t>351781271</t>
  </si>
  <si>
    <t>-1057662729</t>
  </si>
  <si>
    <t>-635497702</t>
  </si>
  <si>
    <t>2000007040</t>
  </si>
  <si>
    <t>-641061377</t>
  </si>
  <si>
    <t>-440752721</t>
  </si>
  <si>
    <t>1134622952</t>
  </si>
  <si>
    <t>762708152</t>
  </si>
  <si>
    <t>1700253986</t>
  </si>
  <si>
    <t>-1803012804</t>
  </si>
  <si>
    <t>-1347197215</t>
  </si>
  <si>
    <t>-1517036509</t>
  </si>
  <si>
    <t>-1358384838</t>
  </si>
  <si>
    <t>-316052266</t>
  </si>
  <si>
    <t>816158076</t>
  </si>
  <si>
    <t>-2003418603</t>
  </si>
  <si>
    <t>806408882</t>
  </si>
  <si>
    <t>1633412965</t>
  </si>
  <si>
    <t>1795931056</t>
  </si>
  <si>
    <t>1176560929</t>
  </si>
  <si>
    <t>1421317886</t>
  </si>
  <si>
    <t>1650206931</t>
  </si>
  <si>
    <t>1097509375</t>
  </si>
  <si>
    <t>-528251832</t>
  </si>
  <si>
    <t>-1167057663</t>
  </si>
  <si>
    <t>206399599</t>
  </si>
  <si>
    <t>1615410115</t>
  </si>
  <si>
    <t>336105368</t>
  </si>
  <si>
    <t>371457334</t>
  </si>
  <si>
    <t>-1836329432</t>
  </si>
  <si>
    <t>2106194183</t>
  </si>
  <si>
    <t>-1635504570</t>
  </si>
  <si>
    <t>-139413154</t>
  </si>
  <si>
    <t>753492605</t>
  </si>
  <si>
    <t>159570747</t>
  </si>
  <si>
    <t>-127329210</t>
  </si>
  <si>
    <t>896816736</t>
  </si>
  <si>
    <t>964574870</t>
  </si>
  <si>
    <t>-1906456519</t>
  </si>
  <si>
    <t>972231075</t>
  </si>
  <si>
    <t>-233830872</t>
  </si>
  <si>
    <t>-1776946226</t>
  </si>
  <si>
    <t>-2045458805</t>
  </si>
  <si>
    <t>1273282588</t>
  </si>
  <si>
    <t>884384816</t>
  </si>
  <si>
    <t>-1706100860</t>
  </si>
  <si>
    <t>-312515786</t>
  </si>
  <si>
    <t>-943436612</t>
  </si>
  <si>
    <t>3393244</t>
  </si>
  <si>
    <t>-225649919</t>
  </si>
  <si>
    <t>-272556076</t>
  </si>
  <si>
    <t>-225149821</t>
  </si>
  <si>
    <t>-784924863</t>
  </si>
  <si>
    <t>-375899516</t>
  </si>
  <si>
    <t>2041909382</t>
  </si>
  <si>
    <t>-268369201</t>
  </si>
  <si>
    <t>-236189778</t>
  </si>
  <si>
    <t>-718751327</t>
  </si>
  <si>
    <t>1475246996</t>
  </si>
  <si>
    <t>-711419867</t>
  </si>
  <si>
    <t>1089823519</t>
  </si>
  <si>
    <t>853062886</t>
  </si>
  <si>
    <t>-927358449</t>
  </si>
  <si>
    <t>1425197092</t>
  </si>
  <si>
    <t>-2014939962</t>
  </si>
  <si>
    <t>529064777</t>
  </si>
  <si>
    <t>1064845507</t>
  </si>
  <si>
    <t>179083046</t>
  </si>
  <si>
    <t>1881653656</t>
  </si>
  <si>
    <t>78510736</t>
  </si>
  <si>
    <t>-696168296</t>
  </si>
  <si>
    <t>1273673588</t>
  </si>
  <si>
    <t>575199301</t>
  </si>
  <si>
    <t>943945229</t>
  </si>
  <si>
    <t>-1726589379</t>
  </si>
  <si>
    <t>1255825832</t>
  </si>
  <si>
    <t>1329909439</t>
  </si>
  <si>
    <t>kalkulace+nabídka dodavatelé elektro viz příloha</t>
  </si>
  <si>
    <t>1166555391</t>
  </si>
  <si>
    <t>12517899</t>
  </si>
  <si>
    <t>-1616391194</t>
  </si>
  <si>
    <t>-2058965711</t>
  </si>
  <si>
    <t>348697184</t>
  </si>
  <si>
    <t>1698973753</t>
  </si>
  <si>
    <t>1900411373</t>
  </si>
  <si>
    <t>611026117</t>
  </si>
  <si>
    <t>429702420</t>
  </si>
  <si>
    <t>132109887</t>
  </si>
  <si>
    <t>-414444785</t>
  </si>
  <si>
    <t>705671810</t>
  </si>
  <si>
    <t>-2141565703</t>
  </si>
  <si>
    <t>-689246577</t>
  </si>
  <si>
    <t>-797269722</t>
  </si>
  <si>
    <t>-527232676</t>
  </si>
  <si>
    <t>1289054928</t>
  </si>
  <si>
    <t>-1283445655</t>
  </si>
  <si>
    <t>538510057</t>
  </si>
  <si>
    <t>-30980569</t>
  </si>
  <si>
    <t>-619963800</t>
  </si>
  <si>
    <t>-1388954147</t>
  </si>
  <si>
    <t>367025961</t>
  </si>
  <si>
    <t>-1159277445</t>
  </si>
  <si>
    <t>-783347181</t>
  </si>
  <si>
    <t>1173386292</t>
  </si>
  <si>
    <t>-2048968576</t>
  </si>
  <si>
    <t>454713690</t>
  </si>
  <si>
    <t>-751247306</t>
  </si>
  <si>
    <t>-1938995064</t>
  </si>
  <si>
    <t>1395819802</t>
  </si>
  <si>
    <t>694469750</t>
  </si>
  <si>
    <t>-1877269800</t>
  </si>
  <si>
    <t>-725702671</t>
  </si>
  <si>
    <t>-174232025</t>
  </si>
  <si>
    <t>1534344827</t>
  </si>
  <si>
    <t>-176428308</t>
  </si>
  <si>
    <t>-2131719981</t>
  </si>
  <si>
    <t>407361773</t>
  </si>
  <si>
    <t>2006859482</t>
  </si>
  <si>
    <t>-135764022</t>
  </si>
  <si>
    <t>-327982900</t>
  </si>
  <si>
    <t>-2076997612</t>
  </si>
  <si>
    <t>1391443930</t>
  </si>
  <si>
    <t>245843189</t>
  </si>
  <si>
    <t>565516006</t>
  </si>
  <si>
    <t>1545405994</t>
  </si>
  <si>
    <t>81506466</t>
  </si>
  <si>
    <t>1104074966</t>
  </si>
  <si>
    <t>-1318796429</t>
  </si>
  <si>
    <t>1171796666</t>
  </si>
  <si>
    <t>422108305</t>
  </si>
  <si>
    <t>1805685905</t>
  </si>
  <si>
    <t>341658839</t>
  </si>
  <si>
    <t>-1454607599</t>
  </si>
  <si>
    <t>1822838704</t>
  </si>
  <si>
    <t>1840614118</t>
  </si>
  <si>
    <t>-1449688467</t>
  </si>
  <si>
    <t>-33779561</t>
  </si>
  <si>
    <t>346146973</t>
  </si>
  <si>
    <t>-214210317</t>
  </si>
  <si>
    <t>-840744982</t>
  </si>
  <si>
    <t>-207113080</t>
  </si>
  <si>
    <t>57987510</t>
  </si>
  <si>
    <t>1664327866</t>
  </si>
  <si>
    <t>-486083231</t>
  </si>
  <si>
    <t>-665837735</t>
  </si>
  <si>
    <t>1072537426</t>
  </si>
  <si>
    <t>1994955772</t>
  </si>
  <si>
    <t>-1082754752</t>
  </si>
  <si>
    <t>1553408958</t>
  </si>
  <si>
    <t>763675327</t>
  </si>
  <si>
    <t>-1076742620</t>
  </si>
  <si>
    <t>-1934196174</t>
  </si>
  <si>
    <t>-1027647431</t>
  </si>
  <si>
    <t>1145294235</t>
  </si>
  <si>
    <t>872257957</t>
  </si>
  <si>
    <t>1946926327</t>
  </si>
  <si>
    <t>1301933826</t>
  </si>
  <si>
    <t>-890150739</t>
  </si>
  <si>
    <t>1741991498</t>
  </si>
  <si>
    <t>1055761517</t>
  </si>
  <si>
    <t>-784531186</t>
  </si>
  <si>
    <t>1946819206</t>
  </si>
  <si>
    <t>-981908528</t>
  </si>
  <si>
    <t>1314085232</t>
  </si>
  <si>
    <t>-250025872</t>
  </si>
  <si>
    <t>991474803</t>
  </si>
  <si>
    <t>479906436</t>
  </si>
  <si>
    <t>-2052135858</t>
  </si>
  <si>
    <t>-293126655</t>
  </si>
  <si>
    <t>314696863</t>
  </si>
  <si>
    <t>-1251314542</t>
  </si>
  <si>
    <t>-1983131024</t>
  </si>
  <si>
    <t>-2146970471</t>
  </si>
  <si>
    <t>-523370104</t>
  </si>
  <si>
    <t>478854792</t>
  </si>
  <si>
    <t>-1380205029</t>
  </si>
  <si>
    <t>-873318438</t>
  </si>
  <si>
    <t>-891364173</t>
  </si>
  <si>
    <t>-1426260847</t>
  </si>
  <si>
    <t>1477533501</t>
  </si>
  <si>
    <t>-837574946</t>
  </si>
  <si>
    <t>70605408</t>
  </si>
  <si>
    <t>-1309961867</t>
  </si>
  <si>
    <t>172122ELSIL - Elektro silnoproud</t>
  </si>
  <si>
    <t>D2 - 021: Silnoproud</t>
  </si>
  <si>
    <t>D5 - 740: Silnoproud</t>
  </si>
  <si>
    <t>-814262801</t>
  </si>
  <si>
    <t>210010301s2</t>
  </si>
  <si>
    <t>1111782098</t>
  </si>
  <si>
    <t>210110003</t>
  </si>
  <si>
    <t>-2069476859</t>
  </si>
  <si>
    <t>1373459022</t>
  </si>
  <si>
    <t>1250724036</t>
  </si>
  <si>
    <t>210110005s</t>
  </si>
  <si>
    <t>-239228558</t>
  </si>
  <si>
    <t>210110054</t>
  </si>
  <si>
    <t>Montáž zapuštěný přepínač nn 6+6 -dvojitý střídavý šroubové připojení</t>
  </si>
  <si>
    <t>-1951084808</t>
  </si>
  <si>
    <t>-216002971</t>
  </si>
  <si>
    <t>379319893</t>
  </si>
  <si>
    <t>210160032s</t>
  </si>
  <si>
    <t>Montáž spínačů</t>
  </si>
  <si>
    <t>-1723603025</t>
  </si>
  <si>
    <t>-167140867</t>
  </si>
  <si>
    <t>210260171R1</t>
  </si>
  <si>
    <t xml:space="preserve">Montáže podlahové krabice vč. výbavy </t>
  </si>
  <si>
    <t>-17829229</t>
  </si>
  <si>
    <t>210260171R3</t>
  </si>
  <si>
    <t>Montáž 1f jističe do rozváděče</t>
  </si>
  <si>
    <t>-389598640</t>
  </si>
  <si>
    <t>210260171R5</t>
  </si>
  <si>
    <t>1380607218</t>
  </si>
  <si>
    <t>947243011</t>
  </si>
  <si>
    <t>210800007</t>
  </si>
  <si>
    <t>Montáž měděných vodičů CYY, CMA, CY, CYA, HO5V, HO7V 25 až 35 mm2 pod omítku ve stěně</t>
  </si>
  <si>
    <t>-239455494</t>
  </si>
  <si>
    <t>-1225665854</t>
  </si>
  <si>
    <t>210800105s</t>
  </si>
  <si>
    <t>-2147474958</t>
  </si>
  <si>
    <t>210800105s1</t>
  </si>
  <si>
    <t>-1553111456</t>
  </si>
  <si>
    <t>-1464035127</t>
  </si>
  <si>
    <t>210800113R2</t>
  </si>
  <si>
    <t>-986782296</t>
  </si>
  <si>
    <t>210800113R21</t>
  </si>
  <si>
    <t>-849512000</t>
  </si>
  <si>
    <t>210800114R</t>
  </si>
  <si>
    <t>Montáž měděných kabelů CYKY,CYBY,CYMY,NYM,CYKYLS,CYKYLo 5x10 mm2 uložených pod omítku ve stěně</t>
  </si>
  <si>
    <t>475792582</t>
  </si>
  <si>
    <t>-1989674157</t>
  </si>
  <si>
    <t>1969878801</t>
  </si>
  <si>
    <t>210800116</t>
  </si>
  <si>
    <t>Montáž měděných kabelů CYKY,CYBY,CYMY,NYM,CYKYLS,CYKYLo 5x2,5 mm2 uložených pod omítku ve stěně</t>
  </si>
  <si>
    <t>-1938261149</t>
  </si>
  <si>
    <t>210802349</t>
  </si>
  <si>
    <t>Montáž měděných vodičů CYSY, HO5-F, HO5 VVH2-F, HO7RN do 1 kV 5x2,50 mm2 uložených pevně</t>
  </si>
  <si>
    <t>-1833874026</t>
  </si>
  <si>
    <t>210802349s</t>
  </si>
  <si>
    <t>Montáž měděných vodičů CYSY, HO5-F, HO5 VVH2-F, HO7RN do 1 kV 3x2,50 mm2 uložených pevně</t>
  </si>
  <si>
    <t>-911079516</t>
  </si>
  <si>
    <t>210R</t>
  </si>
  <si>
    <t>370776863</t>
  </si>
  <si>
    <t>220260555</t>
  </si>
  <si>
    <t>Montáž trubky elektroinstalační D do 48</t>
  </si>
  <si>
    <t>-1956670855</t>
  </si>
  <si>
    <t>220301011</t>
  </si>
  <si>
    <t>Montáž lišta elektroinstalační LV 40 x 40 vkládací</t>
  </si>
  <si>
    <t>761754012</t>
  </si>
  <si>
    <t>-973828912</t>
  </si>
  <si>
    <t>220830181</t>
  </si>
  <si>
    <t>Montáž skříňky se zásuvkou</t>
  </si>
  <si>
    <t>-16320434</t>
  </si>
  <si>
    <t>220R.1s</t>
  </si>
  <si>
    <t>Montáž parapetního kanálu 90x55, vč. koncových krytů</t>
  </si>
  <si>
    <t>1064305620</t>
  </si>
  <si>
    <t>220R.2s</t>
  </si>
  <si>
    <t>Montáž podlahové lišty délka 1,5m šířka 75 mm, pochozí</t>
  </si>
  <si>
    <t>-187278565</t>
  </si>
  <si>
    <t>220R.3</t>
  </si>
  <si>
    <t>-841799176</t>
  </si>
  <si>
    <t>220R.4</t>
  </si>
  <si>
    <t>Montáž Čidlo pohybu a soumraku</t>
  </si>
  <si>
    <t>749505260</t>
  </si>
  <si>
    <t>1828747243</t>
  </si>
  <si>
    <t>34111030s</t>
  </si>
  <si>
    <t>Kabel silový s Cu jádrem CYKY 2 x1,5 mm2</t>
  </si>
  <si>
    <t>-1184315397</t>
  </si>
  <si>
    <t>34111030s1</t>
  </si>
  <si>
    <t>-1580812452</t>
  </si>
  <si>
    <t>1758879419</t>
  </si>
  <si>
    <t>34111077R</t>
  </si>
  <si>
    <t>Kabel silový s Cu jádrem CYKY 5x10 mm2</t>
  </si>
  <si>
    <t>1004247462</t>
  </si>
  <si>
    <t>1883493933</t>
  </si>
  <si>
    <t>984548510</t>
  </si>
  <si>
    <t>34111094</t>
  </si>
  <si>
    <t>Kabel silový s Cu jádrem CYKY 5x2,5 mm2</t>
  </si>
  <si>
    <t>1042233583</t>
  </si>
  <si>
    <t>197044962</t>
  </si>
  <si>
    <t>34111100s</t>
  </si>
  <si>
    <t>109343942</t>
  </si>
  <si>
    <t>34142156s2</t>
  </si>
  <si>
    <t>1587825662</t>
  </si>
  <si>
    <t>34142156s3</t>
  </si>
  <si>
    <t>Vodič silový s Cu jádrem CYA H07 V-K 4 mm2</t>
  </si>
  <si>
    <t>-350787259</t>
  </si>
  <si>
    <t>34142160</t>
  </si>
  <si>
    <t>Vodič silový s Cu jádrem CYA H07 V-K 25 mm2</t>
  </si>
  <si>
    <t>-1063898292</t>
  </si>
  <si>
    <t>34143202</t>
  </si>
  <si>
    <t>Šňůra s Cu jádrem stíněná CYSY 5x2,50 mm2</t>
  </si>
  <si>
    <t>-694368029</t>
  </si>
  <si>
    <t>34143202s</t>
  </si>
  <si>
    <t>Šňůra s Cu jádrem stíněná CMFM 3x2,50 mm2</t>
  </si>
  <si>
    <t>-303945858</t>
  </si>
  <si>
    <t>341R.2s</t>
  </si>
  <si>
    <t>1881429265</t>
  </si>
  <si>
    <t>341R1</t>
  </si>
  <si>
    <t>Flexošňůra s Cu jádrem 3x2,50 mm2, délka 5m</t>
  </si>
  <si>
    <t>1604722608</t>
  </si>
  <si>
    <t>-917724627</t>
  </si>
  <si>
    <t>34535633</t>
  </si>
  <si>
    <t>Přepínač sériový bílý</t>
  </si>
  <si>
    <t>-545275306</t>
  </si>
  <si>
    <t>34535633S</t>
  </si>
  <si>
    <t>Přepínač sériový DECENTO</t>
  </si>
  <si>
    <t>1371750854</t>
  </si>
  <si>
    <t>34535692s</t>
  </si>
  <si>
    <t>Přepínač střídavý bílý</t>
  </si>
  <si>
    <t>-1014026864</t>
  </si>
  <si>
    <t>-997714760</t>
  </si>
  <si>
    <t>34535773s</t>
  </si>
  <si>
    <t>5-ti pólová krabice s víčkem</t>
  </si>
  <si>
    <t>-1477800206</t>
  </si>
  <si>
    <t>34535793</t>
  </si>
  <si>
    <t>Přepínač střídavý dvojitý bílý</t>
  </si>
  <si>
    <t>1893448521</t>
  </si>
  <si>
    <t>34535801s</t>
  </si>
  <si>
    <t>Ovladač tlačítkový bílý s orientační LED</t>
  </si>
  <si>
    <t>1363827468</t>
  </si>
  <si>
    <t>34535801s1</t>
  </si>
  <si>
    <t>Ovladač tlačítkový bílý</t>
  </si>
  <si>
    <t>1686278400</t>
  </si>
  <si>
    <t>34536700s1</t>
  </si>
  <si>
    <t>Rámeček pro spínače a zásuvky jednonásobný</t>
  </si>
  <si>
    <t>2034969931</t>
  </si>
  <si>
    <t>34555101s2</t>
  </si>
  <si>
    <t>Zásuvka 1násobná bílá</t>
  </si>
  <si>
    <t>-1166584934</t>
  </si>
  <si>
    <t>34555101s3</t>
  </si>
  <si>
    <t>Zásuvka 1násobná DECENTO</t>
  </si>
  <si>
    <t>-368831049</t>
  </si>
  <si>
    <t>34571351</t>
  </si>
  <si>
    <t>Trubka elektroinstalační ohebná Kopoflex, HDPE+LDPE KF 09050</t>
  </si>
  <si>
    <t>1166335225</t>
  </si>
  <si>
    <t>1005173488</t>
  </si>
  <si>
    <t>-270670880</t>
  </si>
  <si>
    <t>2050770387</t>
  </si>
  <si>
    <t>1917503741</t>
  </si>
  <si>
    <t>34571536</t>
  </si>
  <si>
    <t>Krabice odbočná z polystyrénu D 9125/CR88x88x53 mm, 4xEST 1, 5 pólová svorkovnice 2,5 mm2</t>
  </si>
  <si>
    <t>582139816</t>
  </si>
  <si>
    <t>34571870</t>
  </si>
  <si>
    <t>Lišta elektroinstalační L 40 x 20 mm</t>
  </si>
  <si>
    <t>1496043319</t>
  </si>
  <si>
    <t>34571870s</t>
  </si>
  <si>
    <t>Lišta elektroinstalační L 40 x 40 mm</t>
  </si>
  <si>
    <t>-1160698670</t>
  </si>
  <si>
    <t>34572307s</t>
  </si>
  <si>
    <t>2075318658</t>
  </si>
  <si>
    <t>34572307s1</t>
  </si>
  <si>
    <t>-301992563</t>
  </si>
  <si>
    <t>34572307s2</t>
  </si>
  <si>
    <t>Bezšroubové svorky</t>
  </si>
  <si>
    <t>1186942618</t>
  </si>
  <si>
    <t>345R</t>
  </si>
  <si>
    <t>Parapetní kanál 90x55, vč. koncových krytů</t>
  </si>
  <si>
    <t>-1559908602</t>
  </si>
  <si>
    <t>345R.1</t>
  </si>
  <si>
    <t>Podlahová lišta délka 1,5m šířka 75 mm, pochozí</t>
  </si>
  <si>
    <t>-1701178259</t>
  </si>
  <si>
    <t>345Rs</t>
  </si>
  <si>
    <t>krabice parapetní</t>
  </si>
  <si>
    <t>-547195230</t>
  </si>
  <si>
    <t>zemnící svorka vč.pásku 0,5 m</t>
  </si>
  <si>
    <t>-1283624038</t>
  </si>
  <si>
    <t>35441865R2</t>
  </si>
  <si>
    <t>Podlahová krabice vč. výbavy 5x zásuvka</t>
  </si>
  <si>
    <t>1446349239</t>
  </si>
  <si>
    <t>35441865R4</t>
  </si>
  <si>
    <t>1f jistič 16A/B</t>
  </si>
  <si>
    <t>-805147788</t>
  </si>
  <si>
    <t>35441865R6</t>
  </si>
  <si>
    <t>1168979991</t>
  </si>
  <si>
    <t>37451241R</t>
  </si>
  <si>
    <t>zásuvka 45x45 bílá do parapetního kanálu</t>
  </si>
  <si>
    <t>1551952200</t>
  </si>
  <si>
    <t>37451241R1</t>
  </si>
  <si>
    <t>zásuvka 45x45 bílá s přep. ochrannou do parap. kanálu</t>
  </si>
  <si>
    <t>-1880210229</t>
  </si>
  <si>
    <t>55129284R</t>
  </si>
  <si>
    <t>zásuvková skříň pod omítku zakrytá dvířky - (1x32A/400V, 1x16A/400V, 3x16A/230V vč. proud chrán. )</t>
  </si>
  <si>
    <t>1407196010</t>
  </si>
  <si>
    <t>-891472993</t>
  </si>
  <si>
    <t>2063470071</t>
  </si>
  <si>
    <t>227083027</t>
  </si>
  <si>
    <t>727179014</t>
  </si>
  <si>
    <t>1234905083</t>
  </si>
  <si>
    <t>1393858553</t>
  </si>
  <si>
    <t>460680204R</t>
  </si>
  <si>
    <t>Vybourání otvorů ve zdivu betonovém plochy do 0,02 m2, tloušťky do 30 cm</t>
  </si>
  <si>
    <t>-894369316</t>
  </si>
  <si>
    <t>-380164869</t>
  </si>
  <si>
    <t>1435160627</t>
  </si>
  <si>
    <t>571380140</t>
  </si>
  <si>
    <t>289559437</t>
  </si>
  <si>
    <t>1168520507</t>
  </si>
  <si>
    <t>1918692736</t>
  </si>
  <si>
    <t>21019R</t>
  </si>
  <si>
    <t>Bytový rozváděč RB</t>
  </si>
  <si>
    <t>-78574444</t>
  </si>
  <si>
    <t>21019R.11</t>
  </si>
  <si>
    <t>Podružný rozváděč RS 1.1 vč. výbavy a výroby</t>
  </si>
  <si>
    <t>1829128483</t>
  </si>
  <si>
    <t>21019R.12</t>
  </si>
  <si>
    <t>Podružný rozváděč RS 0.1 úprava</t>
  </si>
  <si>
    <t>1934292273</t>
  </si>
  <si>
    <t>21019R.2</t>
  </si>
  <si>
    <t>Podružný rozváděč RS 1.2 vč. výbavy a výroby</t>
  </si>
  <si>
    <t>-603812812</t>
  </si>
  <si>
    <t>21019R.30</t>
  </si>
  <si>
    <t>Podružný rozváděč RS 1.3 vč. výbavy a výroby</t>
  </si>
  <si>
    <t>335801676</t>
  </si>
  <si>
    <t>21019R.49</t>
  </si>
  <si>
    <t>Podružný rozváděč RS 1.4 vč. výbavy a výroby</t>
  </si>
  <si>
    <t>-2105061768</t>
  </si>
  <si>
    <t>21019R.51</t>
  </si>
  <si>
    <t>Podružný rozváděč RS 2.2 vč. výbavy a výroby</t>
  </si>
  <si>
    <t>1425529004</t>
  </si>
  <si>
    <t>21019R.6</t>
  </si>
  <si>
    <t>Podružný rozváděč RS 2.3 vč. výbavy a výroby</t>
  </si>
  <si>
    <t>-40121728</t>
  </si>
  <si>
    <t>21019R.7</t>
  </si>
  <si>
    <t>Podružný rozváděč RS 2.4 vč. výbavy a výroby</t>
  </si>
  <si>
    <t>902259643</t>
  </si>
  <si>
    <t>34812112</t>
  </si>
  <si>
    <t>Svítidlo zářivkové nástěnné -S- s vypínačem 1x11W, IP20</t>
  </si>
  <si>
    <t>-1817364026</t>
  </si>
  <si>
    <t>34823707R</t>
  </si>
  <si>
    <t>C svítidlo zářivkové závěsné ET5 2x3650lm, 2x35W,IP20, 3000K</t>
  </si>
  <si>
    <t>317864263</t>
  </si>
  <si>
    <t>34823707R1</t>
  </si>
  <si>
    <t>D svítidlo zářivkové závěsné ET5 2x2900lm, 2x28W,IP20, 3000K</t>
  </si>
  <si>
    <t>-145671578</t>
  </si>
  <si>
    <t>34823707R2</t>
  </si>
  <si>
    <t>E svítidlo zářivkové závěsné ET5 2x2100lm, 2x21W,IP20, 3000K</t>
  </si>
  <si>
    <t>-1060048504</t>
  </si>
  <si>
    <t>34823707R3</t>
  </si>
  <si>
    <t>J svítidlo zářivkové závěšené na tyči 2x36W,IP20, 3000K</t>
  </si>
  <si>
    <t>821080566</t>
  </si>
  <si>
    <t>34823707R4</t>
  </si>
  <si>
    <t>K svítidlo zářivkové nástěnné 26W,IP20, 3000K</t>
  </si>
  <si>
    <t>2095147735</t>
  </si>
  <si>
    <t>34823707R5</t>
  </si>
  <si>
    <t>L svítidlo zářivkové závěsné na tyči 2x26W,IP20, 3000K</t>
  </si>
  <si>
    <t>-1787574026</t>
  </si>
  <si>
    <t>34838110R1s</t>
  </si>
  <si>
    <t>671521857</t>
  </si>
  <si>
    <t>34838110Rs</t>
  </si>
  <si>
    <t>169615776</t>
  </si>
  <si>
    <t>348R12</t>
  </si>
  <si>
    <t>B1 svítidlo nástěnné LED, 4700lm, 37W, IP20, 4000K</t>
  </si>
  <si>
    <t>-1848752581</t>
  </si>
  <si>
    <t>348R1s</t>
  </si>
  <si>
    <t>B1+N svítidlo nástěnné LED, 4700lm, 37W, IP20, 4000K s nouz. mod.</t>
  </si>
  <si>
    <t>-1776062347</t>
  </si>
  <si>
    <t>7429931R1</t>
  </si>
  <si>
    <t>-1882216724</t>
  </si>
  <si>
    <t>48359980</t>
  </si>
  <si>
    <t>protipožární ucpávky</t>
  </si>
  <si>
    <t>-1862185828</t>
  </si>
  <si>
    <t>1241010479</t>
  </si>
  <si>
    <t>doběhové relé</t>
  </si>
  <si>
    <t>790921884</t>
  </si>
  <si>
    <t>748111214</t>
  </si>
  <si>
    <t>Montáž svítidlo nouzové</t>
  </si>
  <si>
    <t>-1721505742</t>
  </si>
  <si>
    <t>748121122</t>
  </si>
  <si>
    <t>Montáž svítidlo zářivkové bytové stropní závěsné</t>
  </si>
  <si>
    <t>-320115977</t>
  </si>
  <si>
    <t>748121213s1</t>
  </si>
  <si>
    <t>Montáž svítidlo zářivkové nástěnné</t>
  </si>
  <si>
    <t>1439288123</t>
  </si>
  <si>
    <t>748123117s</t>
  </si>
  <si>
    <t>Montáž svítidlo LED bytové přisazené nástěnné reflektorové lištový systém</t>
  </si>
  <si>
    <t>-238143594</t>
  </si>
  <si>
    <t>N21DMTŽa</t>
  </si>
  <si>
    <t>1855139750</t>
  </si>
  <si>
    <t>N21DMTŽa1</t>
  </si>
  <si>
    <t>Montáž rozváděčů</t>
  </si>
  <si>
    <t>1811208684</t>
  </si>
  <si>
    <t>17212ne2 - Vlašský dvůr náhradní zdroj</t>
  </si>
  <si>
    <t>34814453R6</t>
  </si>
  <si>
    <t>Invertorový dieselový agregát včetně požární klapky a požárního stěnového uzávěru 63A/230V,rozšíření na AMF25,modul pro vzdálený start IB-Lite,výdechové a nasávací potrubí,stavební přípomoci</t>
  </si>
  <si>
    <t>1678039167</t>
  </si>
  <si>
    <t>17212ne3 - Vlašský dvůr- okna kanceláře</t>
  </si>
  <si>
    <t>1557790153</t>
  </si>
  <si>
    <t>60*3*3</t>
  </si>
  <si>
    <t>1976515517</t>
  </si>
  <si>
    <t>511149181</t>
  </si>
  <si>
    <t>3,163*10 'Přepočtené koeficientem množství</t>
  </si>
  <si>
    <t>997013311</t>
  </si>
  <si>
    <t>Doprava suti shozem montáž a demontáž shozu výšky do 10 m</t>
  </si>
  <si>
    <t>-1749424822</t>
  </si>
  <si>
    <t>-1164859279</t>
  </si>
  <si>
    <t>10*30 'Přepočtené koeficientem množství</t>
  </si>
  <si>
    <t>-1222280616</t>
  </si>
  <si>
    <t>1633111946</t>
  </si>
  <si>
    <t>3,163*12 'Přepočtené koeficientem množství</t>
  </si>
  <si>
    <t>-1267715128</t>
  </si>
  <si>
    <t>2131471936</t>
  </si>
  <si>
    <t>kalkulace a nabídka restaurátorů</t>
  </si>
  <si>
    <t>-553413161</t>
  </si>
  <si>
    <t>"A12 "1,1*2,1*3</t>
  </si>
  <si>
    <t>"A13"1,2*2,2*7</t>
  </si>
  <si>
    <t>"A14"1,1*2,3*4</t>
  </si>
  <si>
    <t>"A15"1,2*2,35*12</t>
  </si>
  <si>
    <t>"A16"1,2*2.3*1</t>
  </si>
  <si>
    <t>"A17"0,6*2,4*3</t>
  </si>
  <si>
    <t>"A18"1,2*2,4*2</t>
  </si>
  <si>
    <t>"A19"1.1*2,2*2</t>
  </si>
  <si>
    <t>1741196577</t>
  </si>
  <si>
    <t>"C22"1,2*2,2*7</t>
  </si>
  <si>
    <t>"C23"1,2*2,3*4</t>
  </si>
  <si>
    <t>"C24"1,1*2,3*4</t>
  </si>
  <si>
    <t>"C25"0,9*1,75*1</t>
  </si>
  <si>
    <t>"C26"1,2*1,95*8</t>
  </si>
  <si>
    <t>351862875</t>
  </si>
  <si>
    <t>-1618614863</t>
  </si>
  <si>
    <t>60*3*4</t>
  </si>
  <si>
    <t>-969794911</t>
  </si>
  <si>
    <t>032903000.1</t>
  </si>
  <si>
    <t>…kpl</t>
  </si>
  <si>
    <t>-1459403773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</si>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</sst>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spans="2:71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spans="2:71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spans="2:71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29</v>
      </c>
      <c r="AO10" s="30"/>
      <c r="AP10" s="30"/>
      <c r="AQ10" s="32"/>
      <c r="BE10" s="40"/>
      <c r="BS10" s="25" t="s">
        <v>30</v>
      </c>
    </row>
    <row r="11" spans="2:71" ht="18.45" customHeight="1">
      <c r="B11" s="29"/>
      <c r="C11" s="30"/>
      <c r="D11" s="30"/>
      <c r="E11" s="36" t="s">
        <v>31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32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30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30</v>
      </c>
    </row>
    <row r="13" spans="2:71" ht="14.4" customHeight="1">
      <c r="B13" s="29"/>
      <c r="C13" s="30"/>
      <c r="D13" s="41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34</v>
      </c>
      <c r="AO13" s="30"/>
      <c r="AP13" s="30"/>
      <c r="AQ13" s="32"/>
      <c r="BE13" s="40"/>
      <c r="BS13" s="25" t="s">
        <v>30</v>
      </c>
    </row>
    <row r="14" spans="2:71" ht="13.5">
      <c r="B14" s="29"/>
      <c r="C14" s="30"/>
      <c r="D14" s="30"/>
      <c r="E14" s="43" t="s">
        <v>34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32</v>
      </c>
      <c r="AL14" s="30"/>
      <c r="AM14" s="30"/>
      <c r="AN14" s="43" t="s">
        <v>34</v>
      </c>
      <c r="AO14" s="30"/>
      <c r="AP14" s="30"/>
      <c r="AQ14" s="32"/>
      <c r="BE14" s="40"/>
      <c r="BS14" s="25" t="s">
        <v>30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36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32</v>
      </c>
      <c r="AL17" s="30"/>
      <c r="AM17" s="30"/>
      <c r="AN17" s="36" t="s">
        <v>38</v>
      </c>
      <c r="AO17" s="30"/>
      <c r="AP17" s="30"/>
      <c r="AQ17" s="32"/>
      <c r="BE17" s="40"/>
      <c r="BS17" s="25" t="s">
        <v>39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40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99.75" customHeight="1">
      <c r="B20" s="29"/>
      <c r="C20" s="30"/>
      <c r="D20" s="30"/>
      <c r="E20" s="45" t="s">
        <v>41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42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43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44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45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46</v>
      </c>
      <c r="E26" s="55"/>
      <c r="F26" s="56" t="s">
        <v>47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48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49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50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51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52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53</v>
      </c>
      <c r="U32" s="62"/>
      <c r="V32" s="62"/>
      <c r="W32" s="62"/>
      <c r="X32" s="64" t="s">
        <v>54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55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17212sout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Revitalizace NKP Vlašský dvůr stavba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Kutná Hora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IF(AN8="","",AN8)</f>
        <v>22. 2. 2018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Město Kutná Hora,Havlíčkovo nám. 552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35</v>
      </c>
      <c r="AJ46" s="75"/>
      <c r="AK46" s="75"/>
      <c r="AL46" s="75"/>
      <c r="AM46" s="78" t="str">
        <f>IF(E17="","",E17)</f>
        <v>Kutnohorská stavební s.r.o</v>
      </c>
      <c r="AN46" s="78"/>
      <c r="AO46" s="78"/>
      <c r="AP46" s="78"/>
      <c r="AQ46" s="75"/>
      <c r="AR46" s="73"/>
      <c r="AS46" s="87" t="s">
        <v>56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33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57</v>
      </c>
      <c r="D49" s="98"/>
      <c r="E49" s="98"/>
      <c r="F49" s="98"/>
      <c r="G49" s="98"/>
      <c r="H49" s="99"/>
      <c r="I49" s="100" t="s">
        <v>58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59</v>
      </c>
      <c r="AH49" s="98"/>
      <c r="AI49" s="98"/>
      <c r="AJ49" s="98"/>
      <c r="AK49" s="98"/>
      <c r="AL49" s="98"/>
      <c r="AM49" s="98"/>
      <c r="AN49" s="100" t="s">
        <v>60</v>
      </c>
      <c r="AO49" s="98"/>
      <c r="AP49" s="98"/>
      <c r="AQ49" s="102" t="s">
        <v>61</v>
      </c>
      <c r="AR49" s="73"/>
      <c r="AS49" s="103" t="s">
        <v>62</v>
      </c>
      <c r="AT49" s="104" t="s">
        <v>63</v>
      </c>
      <c r="AU49" s="104" t="s">
        <v>64</v>
      </c>
      <c r="AV49" s="104" t="s">
        <v>65</v>
      </c>
      <c r="AW49" s="104" t="s">
        <v>66</v>
      </c>
      <c r="AX49" s="104" t="s">
        <v>67</v>
      </c>
      <c r="AY49" s="104" t="s">
        <v>68</v>
      </c>
      <c r="AZ49" s="104" t="s">
        <v>69</v>
      </c>
      <c r="BA49" s="104" t="s">
        <v>70</v>
      </c>
      <c r="BB49" s="104" t="s">
        <v>71</v>
      </c>
      <c r="BC49" s="104" t="s">
        <v>72</v>
      </c>
      <c r="BD49" s="105" t="s">
        <v>73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74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ROUND(AG52+AG67,2)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ROUND(AS52+AS67,2)</f>
        <v>0</v>
      </c>
      <c r="AT51" s="115">
        <f>ROUND(SUM(AV51:AW51),2)</f>
        <v>0</v>
      </c>
      <c r="AU51" s="116">
        <f>ROUND(AU52+AU67,5)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ROUND(AZ52+AZ67,2)</f>
        <v>0</v>
      </c>
      <c r="BA51" s="115">
        <f>ROUND(BA52+BA67,2)</f>
        <v>0</v>
      </c>
      <c r="BB51" s="115">
        <f>ROUND(BB52+BB67,2)</f>
        <v>0</v>
      </c>
      <c r="BC51" s="115">
        <f>ROUND(BC52+BC67,2)</f>
        <v>0</v>
      </c>
      <c r="BD51" s="117">
        <f>ROUND(BD52+BD67,2)</f>
        <v>0</v>
      </c>
      <c r="BS51" s="118" t="s">
        <v>75</v>
      </c>
      <c r="BT51" s="118" t="s">
        <v>76</v>
      </c>
      <c r="BU51" s="119" t="s">
        <v>77</v>
      </c>
      <c r="BV51" s="118" t="s">
        <v>78</v>
      </c>
      <c r="BW51" s="118" t="s">
        <v>7</v>
      </c>
      <c r="BX51" s="118" t="s">
        <v>79</v>
      </c>
      <c r="CL51" s="118" t="s">
        <v>21</v>
      </c>
    </row>
    <row r="52" spans="2:91" s="5" customFormat="1" ht="16.5" customHeight="1">
      <c r="B52" s="120"/>
      <c r="C52" s="121"/>
      <c r="D52" s="122" t="s">
        <v>80</v>
      </c>
      <c r="E52" s="122"/>
      <c r="F52" s="122"/>
      <c r="G52" s="122"/>
      <c r="H52" s="122"/>
      <c r="I52" s="123"/>
      <c r="J52" s="122" t="s">
        <v>81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ROUND(AG53+AG66,2)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82</v>
      </c>
      <c r="AR52" s="127"/>
      <c r="AS52" s="128">
        <f>ROUND(AS53+AS66,2)</f>
        <v>0</v>
      </c>
      <c r="AT52" s="129">
        <f>ROUND(SUM(AV52:AW52),2)</f>
        <v>0</v>
      </c>
      <c r="AU52" s="130">
        <f>ROUND(AU53+AU66,5)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ROUND(AZ53+AZ66,2)</f>
        <v>0</v>
      </c>
      <c r="BA52" s="129">
        <f>ROUND(BA53+BA66,2)</f>
        <v>0</v>
      </c>
      <c r="BB52" s="129">
        <f>ROUND(BB53+BB66,2)</f>
        <v>0</v>
      </c>
      <c r="BC52" s="129">
        <f>ROUND(BC53+BC66,2)</f>
        <v>0</v>
      </c>
      <c r="BD52" s="131">
        <f>ROUND(BD53+BD66,2)</f>
        <v>0</v>
      </c>
      <c r="BS52" s="132" t="s">
        <v>75</v>
      </c>
      <c r="BT52" s="132" t="s">
        <v>83</v>
      </c>
      <c r="BU52" s="132" t="s">
        <v>77</v>
      </c>
      <c r="BV52" s="132" t="s">
        <v>78</v>
      </c>
      <c r="BW52" s="132" t="s">
        <v>84</v>
      </c>
      <c r="BX52" s="132" t="s">
        <v>7</v>
      </c>
      <c r="CL52" s="132" t="s">
        <v>21</v>
      </c>
      <c r="CM52" s="132" t="s">
        <v>85</v>
      </c>
    </row>
    <row r="53" spans="2:90" s="6" customFormat="1" ht="16.5" customHeight="1">
      <c r="B53" s="133"/>
      <c r="C53" s="134"/>
      <c r="D53" s="134"/>
      <c r="E53" s="135" t="s">
        <v>86</v>
      </c>
      <c r="F53" s="135"/>
      <c r="G53" s="135"/>
      <c r="H53" s="135"/>
      <c r="I53" s="135"/>
      <c r="J53" s="134"/>
      <c r="K53" s="135" t="s">
        <v>87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ROUND(AG54,2)</f>
        <v>0</v>
      </c>
      <c r="AH53" s="134"/>
      <c r="AI53" s="134"/>
      <c r="AJ53" s="134"/>
      <c r="AK53" s="134"/>
      <c r="AL53" s="134"/>
      <c r="AM53" s="134"/>
      <c r="AN53" s="137">
        <f>SUM(AG53,AT53)</f>
        <v>0</v>
      </c>
      <c r="AO53" s="134"/>
      <c r="AP53" s="134"/>
      <c r="AQ53" s="138" t="s">
        <v>88</v>
      </c>
      <c r="AR53" s="139"/>
      <c r="AS53" s="140">
        <f>ROUND(AS54,2)</f>
        <v>0</v>
      </c>
      <c r="AT53" s="141">
        <f>ROUND(SUM(AV53:AW53),2)</f>
        <v>0</v>
      </c>
      <c r="AU53" s="142">
        <f>ROUND(AU54,5)</f>
        <v>0</v>
      </c>
      <c r="AV53" s="141">
        <f>ROUND(AZ53*L26,2)</f>
        <v>0</v>
      </c>
      <c r="AW53" s="141">
        <f>ROUND(BA53*L27,2)</f>
        <v>0</v>
      </c>
      <c r="AX53" s="141">
        <f>ROUND(BB53*L26,2)</f>
        <v>0</v>
      </c>
      <c r="AY53" s="141">
        <f>ROUND(BC53*L27,2)</f>
        <v>0</v>
      </c>
      <c r="AZ53" s="141">
        <f>ROUND(AZ54,2)</f>
        <v>0</v>
      </c>
      <c r="BA53" s="141">
        <f>ROUND(BA54,2)</f>
        <v>0</v>
      </c>
      <c r="BB53" s="141">
        <f>ROUND(BB54,2)</f>
        <v>0</v>
      </c>
      <c r="BC53" s="141">
        <f>ROUND(BC54,2)</f>
        <v>0</v>
      </c>
      <c r="BD53" s="143">
        <f>ROUND(BD54,2)</f>
        <v>0</v>
      </c>
      <c r="BS53" s="144" t="s">
        <v>75</v>
      </c>
      <c r="BT53" s="144" t="s">
        <v>85</v>
      </c>
      <c r="BU53" s="144" t="s">
        <v>77</v>
      </c>
      <c r="BV53" s="144" t="s">
        <v>78</v>
      </c>
      <c r="BW53" s="144" t="s">
        <v>89</v>
      </c>
      <c r="BX53" s="144" t="s">
        <v>84</v>
      </c>
      <c r="CL53" s="144" t="s">
        <v>21</v>
      </c>
    </row>
    <row r="54" spans="2:90" s="6" customFormat="1" ht="28.5" customHeight="1">
      <c r="B54" s="133"/>
      <c r="C54" s="134"/>
      <c r="D54" s="134"/>
      <c r="E54" s="134"/>
      <c r="F54" s="135" t="s">
        <v>90</v>
      </c>
      <c r="G54" s="135"/>
      <c r="H54" s="135"/>
      <c r="I54" s="135"/>
      <c r="J54" s="135"/>
      <c r="K54" s="134"/>
      <c r="L54" s="135" t="s">
        <v>91</v>
      </c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ROUND(AG55+SUM(AG56:AG61)+AG65,2)</f>
        <v>0</v>
      </c>
      <c r="AH54" s="134"/>
      <c r="AI54" s="134"/>
      <c r="AJ54" s="134"/>
      <c r="AK54" s="134"/>
      <c r="AL54" s="134"/>
      <c r="AM54" s="134"/>
      <c r="AN54" s="137">
        <f>SUM(AG54,AT54)</f>
        <v>0</v>
      </c>
      <c r="AO54" s="134"/>
      <c r="AP54" s="134"/>
      <c r="AQ54" s="138" t="s">
        <v>88</v>
      </c>
      <c r="AR54" s="139"/>
      <c r="AS54" s="140">
        <f>ROUND(AS55+SUM(AS56:AS61)+AS65,2)</f>
        <v>0</v>
      </c>
      <c r="AT54" s="141">
        <f>ROUND(SUM(AV54:AW54),2)</f>
        <v>0</v>
      </c>
      <c r="AU54" s="142">
        <f>ROUND(AU55+SUM(AU56:AU61)+AU65,5)</f>
        <v>0</v>
      </c>
      <c r="AV54" s="141">
        <f>ROUND(AZ54*L26,2)</f>
        <v>0</v>
      </c>
      <c r="AW54" s="141">
        <f>ROUND(BA54*L27,2)</f>
        <v>0</v>
      </c>
      <c r="AX54" s="141">
        <f>ROUND(BB54*L26,2)</f>
        <v>0</v>
      </c>
      <c r="AY54" s="141">
        <f>ROUND(BC54*L27,2)</f>
        <v>0</v>
      </c>
      <c r="AZ54" s="141">
        <f>ROUND(AZ55+SUM(AZ56:AZ61)+AZ65,2)</f>
        <v>0</v>
      </c>
      <c r="BA54" s="141">
        <f>ROUND(BA55+SUM(BA56:BA61)+BA65,2)</f>
        <v>0</v>
      </c>
      <c r="BB54" s="141">
        <f>ROUND(BB55+SUM(BB56:BB61)+BB65,2)</f>
        <v>0</v>
      </c>
      <c r="BC54" s="141">
        <f>ROUND(BC55+SUM(BC56:BC61)+BC65,2)</f>
        <v>0</v>
      </c>
      <c r="BD54" s="143">
        <f>ROUND(BD55+SUM(BD56:BD61)+BD65,2)</f>
        <v>0</v>
      </c>
      <c r="BS54" s="144" t="s">
        <v>75</v>
      </c>
      <c r="BT54" s="144" t="s">
        <v>92</v>
      </c>
      <c r="BU54" s="144" t="s">
        <v>77</v>
      </c>
      <c r="BV54" s="144" t="s">
        <v>78</v>
      </c>
      <c r="BW54" s="144" t="s">
        <v>93</v>
      </c>
      <c r="BX54" s="144" t="s">
        <v>89</v>
      </c>
      <c r="CL54" s="144" t="s">
        <v>94</v>
      </c>
    </row>
    <row r="55" spans="1:90" s="6" customFormat="1" ht="16.5" customHeight="1">
      <c r="A55" s="145" t="s">
        <v>95</v>
      </c>
      <c r="B55" s="133"/>
      <c r="C55" s="134"/>
      <c r="D55" s="134"/>
      <c r="E55" s="134"/>
      <c r="F55" s="134"/>
      <c r="G55" s="135" t="s">
        <v>96</v>
      </c>
      <c r="H55" s="135"/>
      <c r="I55" s="135"/>
      <c r="J55" s="135"/>
      <c r="K55" s="135"/>
      <c r="L55" s="134"/>
      <c r="M55" s="135" t="s">
        <v>97</v>
      </c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7">
        <f>'172121PL - Vnitřní plynovod'!J31</f>
        <v>0</v>
      </c>
      <c r="AH55" s="134"/>
      <c r="AI55" s="134"/>
      <c r="AJ55" s="134"/>
      <c r="AK55" s="134"/>
      <c r="AL55" s="134"/>
      <c r="AM55" s="134"/>
      <c r="AN55" s="137">
        <f>SUM(AG55,AT55)</f>
        <v>0</v>
      </c>
      <c r="AO55" s="134"/>
      <c r="AP55" s="134"/>
      <c r="AQ55" s="138" t="s">
        <v>88</v>
      </c>
      <c r="AR55" s="139"/>
      <c r="AS55" s="140">
        <v>0</v>
      </c>
      <c r="AT55" s="141">
        <f>ROUND(SUM(AV55:AW55),2)</f>
        <v>0</v>
      </c>
      <c r="AU55" s="142">
        <f>'172121PL - Vnitřní plynovod'!P92</f>
        <v>0</v>
      </c>
      <c r="AV55" s="141">
        <f>'172121PL - Vnitřní plynovod'!J34</f>
        <v>0</v>
      </c>
      <c r="AW55" s="141">
        <f>'172121PL - Vnitřní plynovod'!J35</f>
        <v>0</v>
      </c>
      <c r="AX55" s="141">
        <f>'172121PL - Vnitřní plynovod'!J36</f>
        <v>0</v>
      </c>
      <c r="AY55" s="141">
        <f>'172121PL - Vnitřní plynovod'!J37</f>
        <v>0</v>
      </c>
      <c r="AZ55" s="141">
        <f>'172121PL - Vnitřní plynovod'!F34</f>
        <v>0</v>
      </c>
      <c r="BA55" s="141">
        <f>'172121PL - Vnitřní plynovod'!F35</f>
        <v>0</v>
      </c>
      <c r="BB55" s="141">
        <f>'172121PL - Vnitřní plynovod'!F36</f>
        <v>0</v>
      </c>
      <c r="BC55" s="141">
        <f>'172121PL - Vnitřní plynovod'!F37</f>
        <v>0</v>
      </c>
      <c r="BD55" s="143">
        <f>'172121PL - Vnitřní plynovod'!F38</f>
        <v>0</v>
      </c>
      <c r="BT55" s="144" t="s">
        <v>98</v>
      </c>
      <c r="BV55" s="144" t="s">
        <v>78</v>
      </c>
      <c r="BW55" s="144" t="s">
        <v>99</v>
      </c>
      <c r="BX55" s="144" t="s">
        <v>93</v>
      </c>
      <c r="CL55" s="144" t="s">
        <v>21</v>
      </c>
    </row>
    <row r="56" spans="1:90" s="6" customFormat="1" ht="28.5" customHeight="1">
      <c r="A56" s="145" t="s">
        <v>95</v>
      </c>
      <c r="B56" s="133"/>
      <c r="C56" s="134"/>
      <c r="D56" s="134"/>
      <c r="E56" s="134"/>
      <c r="F56" s="134"/>
      <c r="G56" s="135" t="s">
        <v>100</v>
      </c>
      <c r="H56" s="135"/>
      <c r="I56" s="135"/>
      <c r="J56" s="135"/>
      <c r="K56" s="135"/>
      <c r="L56" s="134"/>
      <c r="M56" s="135" t="s">
        <v>101</v>
      </c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7">
        <f>'172121UT - Vytápění'!J31</f>
        <v>0</v>
      </c>
      <c r="AH56" s="134"/>
      <c r="AI56" s="134"/>
      <c r="AJ56" s="134"/>
      <c r="AK56" s="134"/>
      <c r="AL56" s="134"/>
      <c r="AM56" s="134"/>
      <c r="AN56" s="137">
        <f>SUM(AG56,AT56)</f>
        <v>0</v>
      </c>
      <c r="AO56" s="134"/>
      <c r="AP56" s="134"/>
      <c r="AQ56" s="138" t="s">
        <v>88</v>
      </c>
      <c r="AR56" s="139"/>
      <c r="AS56" s="140">
        <v>0</v>
      </c>
      <c r="AT56" s="141">
        <f>ROUND(SUM(AV56:AW56),2)</f>
        <v>0</v>
      </c>
      <c r="AU56" s="142">
        <f>'172121UT - Vytápění'!P96</f>
        <v>0</v>
      </c>
      <c r="AV56" s="141">
        <f>'172121UT - Vytápění'!J34</f>
        <v>0</v>
      </c>
      <c r="AW56" s="141">
        <f>'172121UT - Vytápění'!J35</f>
        <v>0</v>
      </c>
      <c r="AX56" s="141">
        <f>'172121UT - Vytápění'!J36</f>
        <v>0</v>
      </c>
      <c r="AY56" s="141">
        <f>'172121UT - Vytápění'!J37</f>
        <v>0</v>
      </c>
      <c r="AZ56" s="141">
        <f>'172121UT - Vytápění'!F34</f>
        <v>0</v>
      </c>
      <c r="BA56" s="141">
        <f>'172121UT - Vytápění'!F35</f>
        <v>0</v>
      </c>
      <c r="BB56" s="141">
        <f>'172121UT - Vytápění'!F36</f>
        <v>0</v>
      </c>
      <c r="BC56" s="141">
        <f>'172121UT - Vytápění'!F37</f>
        <v>0</v>
      </c>
      <c r="BD56" s="143">
        <f>'172121UT - Vytápění'!F38</f>
        <v>0</v>
      </c>
      <c r="BT56" s="144" t="s">
        <v>98</v>
      </c>
      <c r="BV56" s="144" t="s">
        <v>78</v>
      </c>
      <c r="BW56" s="144" t="s">
        <v>102</v>
      </c>
      <c r="BX56" s="144" t="s">
        <v>93</v>
      </c>
      <c r="CL56" s="144" t="s">
        <v>21</v>
      </c>
    </row>
    <row r="57" spans="1:90" s="6" customFormat="1" ht="16.5" customHeight="1">
      <c r="A57" s="145" t="s">
        <v>95</v>
      </c>
      <c r="B57" s="133"/>
      <c r="C57" s="134"/>
      <c r="D57" s="134"/>
      <c r="E57" s="134"/>
      <c r="F57" s="134"/>
      <c r="G57" s="135" t="s">
        <v>103</v>
      </c>
      <c r="H57" s="135"/>
      <c r="I57" s="135"/>
      <c r="J57" s="135"/>
      <c r="K57" s="135"/>
      <c r="L57" s="134"/>
      <c r="M57" s="135" t="s">
        <v>104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7">
        <f>'172121VN - Vedlejší náklady'!J31</f>
        <v>0</v>
      </c>
      <c r="AH57" s="134"/>
      <c r="AI57" s="134"/>
      <c r="AJ57" s="134"/>
      <c r="AK57" s="134"/>
      <c r="AL57" s="134"/>
      <c r="AM57" s="134"/>
      <c r="AN57" s="137">
        <f>SUM(AG57,AT57)</f>
        <v>0</v>
      </c>
      <c r="AO57" s="134"/>
      <c r="AP57" s="134"/>
      <c r="AQ57" s="138" t="s">
        <v>88</v>
      </c>
      <c r="AR57" s="139"/>
      <c r="AS57" s="140">
        <v>0</v>
      </c>
      <c r="AT57" s="141">
        <f>ROUND(SUM(AV57:AW57),2)</f>
        <v>0</v>
      </c>
      <c r="AU57" s="142">
        <f>'172121VN - Vedlejší náklady'!P93</f>
        <v>0</v>
      </c>
      <c r="AV57" s="141">
        <f>'172121VN - Vedlejší náklady'!J34</f>
        <v>0</v>
      </c>
      <c r="AW57" s="141">
        <f>'172121VN - Vedlejší náklady'!J35</f>
        <v>0</v>
      </c>
      <c r="AX57" s="141">
        <f>'172121VN - Vedlejší náklady'!J36</f>
        <v>0</v>
      </c>
      <c r="AY57" s="141">
        <f>'172121VN - Vedlejší náklady'!J37</f>
        <v>0</v>
      </c>
      <c r="AZ57" s="141">
        <f>'172121VN - Vedlejší náklady'!F34</f>
        <v>0</v>
      </c>
      <c r="BA57" s="141">
        <f>'172121VN - Vedlejší náklady'!F35</f>
        <v>0</v>
      </c>
      <c r="BB57" s="141">
        <f>'172121VN - Vedlejší náklady'!F36</f>
        <v>0</v>
      </c>
      <c r="BC57" s="141">
        <f>'172121VN - Vedlejší náklady'!F37</f>
        <v>0</v>
      </c>
      <c r="BD57" s="143">
        <f>'172121VN - Vedlejší náklady'!F38</f>
        <v>0</v>
      </c>
      <c r="BT57" s="144" t="s">
        <v>98</v>
      </c>
      <c r="BV57" s="144" t="s">
        <v>78</v>
      </c>
      <c r="BW57" s="144" t="s">
        <v>105</v>
      </c>
      <c r="BX57" s="144" t="s">
        <v>93</v>
      </c>
      <c r="CL57" s="144" t="s">
        <v>21</v>
      </c>
    </row>
    <row r="58" spans="1:90" s="6" customFormat="1" ht="16.5" customHeight="1">
      <c r="A58" s="145" t="s">
        <v>95</v>
      </c>
      <c r="B58" s="133"/>
      <c r="C58" s="134"/>
      <c r="D58" s="134"/>
      <c r="E58" s="134"/>
      <c r="F58" s="134"/>
      <c r="G58" s="135" t="s">
        <v>106</v>
      </c>
      <c r="H58" s="135"/>
      <c r="I58" s="135"/>
      <c r="J58" s="135"/>
      <c r="K58" s="135"/>
      <c r="L58" s="134"/>
      <c r="M58" s="135" t="s">
        <v>107</v>
      </c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7">
        <f>'172121ZT - Zdravotní tech...'!J31</f>
        <v>0</v>
      </c>
      <c r="AH58" s="134"/>
      <c r="AI58" s="134"/>
      <c r="AJ58" s="134"/>
      <c r="AK58" s="134"/>
      <c r="AL58" s="134"/>
      <c r="AM58" s="134"/>
      <c r="AN58" s="137">
        <f>SUM(AG58,AT58)</f>
        <v>0</v>
      </c>
      <c r="AO58" s="134"/>
      <c r="AP58" s="134"/>
      <c r="AQ58" s="138" t="s">
        <v>88</v>
      </c>
      <c r="AR58" s="139"/>
      <c r="AS58" s="140">
        <v>0</v>
      </c>
      <c r="AT58" s="141">
        <f>ROUND(SUM(AV58:AW58),2)</f>
        <v>0</v>
      </c>
      <c r="AU58" s="142">
        <f>'172121ZT - Zdravotní tech...'!P103</f>
        <v>0</v>
      </c>
      <c r="AV58" s="141">
        <f>'172121ZT - Zdravotní tech...'!J34</f>
        <v>0</v>
      </c>
      <c r="AW58" s="141">
        <f>'172121ZT - Zdravotní tech...'!J35</f>
        <v>0</v>
      </c>
      <c r="AX58" s="141">
        <f>'172121ZT - Zdravotní tech...'!J36</f>
        <v>0</v>
      </c>
      <c r="AY58" s="141">
        <f>'172121ZT - Zdravotní tech...'!J37</f>
        <v>0</v>
      </c>
      <c r="AZ58" s="141">
        <f>'172121ZT - Zdravotní tech...'!F34</f>
        <v>0</v>
      </c>
      <c r="BA58" s="141">
        <f>'172121ZT - Zdravotní tech...'!F35</f>
        <v>0</v>
      </c>
      <c r="BB58" s="141">
        <f>'172121ZT - Zdravotní tech...'!F36</f>
        <v>0</v>
      </c>
      <c r="BC58" s="141">
        <f>'172121ZT - Zdravotní tech...'!F37</f>
        <v>0</v>
      </c>
      <c r="BD58" s="143">
        <f>'172121ZT - Zdravotní tech...'!F38</f>
        <v>0</v>
      </c>
      <c r="BT58" s="144" t="s">
        <v>98</v>
      </c>
      <c r="BV58" s="144" t="s">
        <v>78</v>
      </c>
      <c r="BW58" s="144" t="s">
        <v>108</v>
      </c>
      <c r="BX58" s="144" t="s">
        <v>93</v>
      </c>
      <c r="CL58" s="144" t="s">
        <v>21</v>
      </c>
    </row>
    <row r="59" spans="1:90" s="6" customFormat="1" ht="16.5" customHeight="1">
      <c r="A59" s="145" t="s">
        <v>95</v>
      </c>
      <c r="B59" s="133"/>
      <c r="C59" s="134"/>
      <c r="D59" s="134"/>
      <c r="E59" s="134"/>
      <c r="F59" s="134"/>
      <c r="G59" s="135" t="s">
        <v>109</v>
      </c>
      <c r="H59" s="135"/>
      <c r="I59" s="135"/>
      <c r="J59" s="135"/>
      <c r="K59" s="135"/>
      <c r="L59" s="134"/>
      <c r="M59" s="135" t="s">
        <v>110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7">
        <f>'172121TZ - Technická zaří...'!J31</f>
        <v>0</v>
      </c>
      <c r="AH59" s="134"/>
      <c r="AI59" s="134"/>
      <c r="AJ59" s="134"/>
      <c r="AK59" s="134"/>
      <c r="AL59" s="134"/>
      <c r="AM59" s="134"/>
      <c r="AN59" s="137">
        <f>SUM(AG59,AT59)</f>
        <v>0</v>
      </c>
      <c r="AO59" s="134"/>
      <c r="AP59" s="134"/>
      <c r="AQ59" s="138" t="s">
        <v>88</v>
      </c>
      <c r="AR59" s="139"/>
      <c r="AS59" s="140">
        <v>0</v>
      </c>
      <c r="AT59" s="141">
        <f>ROUND(SUM(AV59:AW59),2)</f>
        <v>0</v>
      </c>
      <c r="AU59" s="142">
        <f>'172121TZ - Technická zaří...'!P90</f>
        <v>0</v>
      </c>
      <c r="AV59" s="141">
        <f>'172121TZ - Technická zaří...'!J34</f>
        <v>0</v>
      </c>
      <c r="AW59" s="141">
        <f>'172121TZ - Technická zaří...'!J35</f>
        <v>0</v>
      </c>
      <c r="AX59" s="141">
        <f>'172121TZ - Technická zaří...'!J36</f>
        <v>0</v>
      </c>
      <c r="AY59" s="141">
        <f>'172121TZ - Technická zaří...'!J37</f>
        <v>0</v>
      </c>
      <c r="AZ59" s="141">
        <f>'172121TZ - Technická zaří...'!F34</f>
        <v>0</v>
      </c>
      <c r="BA59" s="141">
        <f>'172121TZ - Technická zaří...'!F35</f>
        <v>0</v>
      </c>
      <c r="BB59" s="141">
        <f>'172121TZ - Technická zaří...'!F36</f>
        <v>0</v>
      </c>
      <c r="BC59" s="141">
        <f>'172121TZ - Technická zaří...'!F37</f>
        <v>0</v>
      </c>
      <c r="BD59" s="143">
        <f>'172121TZ - Technická zaří...'!F38</f>
        <v>0</v>
      </c>
      <c r="BT59" s="144" t="s">
        <v>98</v>
      </c>
      <c r="BV59" s="144" t="s">
        <v>78</v>
      </c>
      <c r="BW59" s="144" t="s">
        <v>111</v>
      </c>
      <c r="BX59" s="144" t="s">
        <v>93</v>
      </c>
      <c r="CL59" s="144" t="s">
        <v>21</v>
      </c>
    </row>
    <row r="60" spans="1:90" s="6" customFormat="1" ht="16.5" customHeight="1">
      <c r="A60" s="145" t="s">
        <v>95</v>
      </c>
      <c r="B60" s="133"/>
      <c r="C60" s="134"/>
      <c r="D60" s="134"/>
      <c r="E60" s="134"/>
      <c r="F60" s="134"/>
      <c r="G60" s="135" t="s">
        <v>112</v>
      </c>
      <c r="H60" s="135"/>
      <c r="I60" s="135"/>
      <c r="J60" s="135"/>
      <c r="K60" s="135"/>
      <c r="L60" s="134"/>
      <c r="M60" s="135" t="s">
        <v>113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7">
        <f>'172121ST - Stavební část'!J31</f>
        <v>0</v>
      </c>
      <c r="AH60" s="134"/>
      <c r="AI60" s="134"/>
      <c r="AJ60" s="134"/>
      <c r="AK60" s="134"/>
      <c r="AL60" s="134"/>
      <c r="AM60" s="134"/>
      <c r="AN60" s="137">
        <f>SUM(AG60,AT60)</f>
        <v>0</v>
      </c>
      <c r="AO60" s="134"/>
      <c r="AP60" s="134"/>
      <c r="AQ60" s="138" t="s">
        <v>88</v>
      </c>
      <c r="AR60" s="139"/>
      <c r="AS60" s="140">
        <v>0</v>
      </c>
      <c r="AT60" s="141">
        <f>ROUND(SUM(AV60:AW60),2)</f>
        <v>0</v>
      </c>
      <c r="AU60" s="142">
        <f>'172121ST - Stavební část'!P118</f>
        <v>0</v>
      </c>
      <c r="AV60" s="141">
        <f>'172121ST - Stavební část'!J34</f>
        <v>0</v>
      </c>
      <c r="AW60" s="141">
        <f>'172121ST - Stavební část'!J35</f>
        <v>0</v>
      </c>
      <c r="AX60" s="141">
        <f>'172121ST - Stavební část'!J36</f>
        <v>0</v>
      </c>
      <c r="AY60" s="141">
        <f>'172121ST - Stavební část'!J37</f>
        <v>0</v>
      </c>
      <c r="AZ60" s="141">
        <f>'172121ST - Stavební část'!F34</f>
        <v>0</v>
      </c>
      <c r="BA60" s="141">
        <f>'172121ST - Stavební část'!F35</f>
        <v>0</v>
      </c>
      <c r="BB60" s="141">
        <f>'172121ST - Stavební část'!F36</f>
        <v>0</v>
      </c>
      <c r="BC60" s="141">
        <f>'172121ST - Stavební část'!F37</f>
        <v>0</v>
      </c>
      <c r="BD60" s="143">
        <f>'172121ST - Stavební část'!F38</f>
        <v>0</v>
      </c>
      <c r="BT60" s="144" t="s">
        <v>98</v>
      </c>
      <c r="BV60" s="144" t="s">
        <v>78</v>
      </c>
      <c r="BW60" s="144" t="s">
        <v>114</v>
      </c>
      <c r="BX60" s="144" t="s">
        <v>93</v>
      </c>
      <c r="CL60" s="144" t="s">
        <v>115</v>
      </c>
    </row>
    <row r="61" spans="2:90" s="6" customFormat="1" ht="28.5" customHeight="1">
      <c r="B61" s="133"/>
      <c r="C61" s="134"/>
      <c r="D61" s="134"/>
      <c r="E61" s="134"/>
      <c r="F61" s="134"/>
      <c r="G61" s="135" t="s">
        <v>116</v>
      </c>
      <c r="H61" s="135"/>
      <c r="I61" s="135"/>
      <c r="J61" s="135"/>
      <c r="K61" s="135"/>
      <c r="L61" s="134"/>
      <c r="M61" s="135" t="s">
        <v>117</v>
      </c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ROUND(SUM(AG62:AG64),2)</f>
        <v>0</v>
      </c>
      <c r="AH61" s="134"/>
      <c r="AI61" s="134"/>
      <c r="AJ61" s="134"/>
      <c r="AK61" s="134"/>
      <c r="AL61" s="134"/>
      <c r="AM61" s="134"/>
      <c r="AN61" s="137">
        <f>SUM(AG61,AT61)</f>
        <v>0</v>
      </c>
      <c r="AO61" s="134"/>
      <c r="AP61" s="134"/>
      <c r="AQ61" s="138" t="s">
        <v>88</v>
      </c>
      <c r="AR61" s="139"/>
      <c r="AS61" s="140">
        <f>ROUND(SUM(AS62:AS64),2)</f>
        <v>0</v>
      </c>
      <c r="AT61" s="141">
        <f>ROUND(SUM(AV61:AW61),2)</f>
        <v>0</v>
      </c>
      <c r="AU61" s="142">
        <f>ROUND(SUM(AU62:AU64),5)</f>
        <v>0</v>
      </c>
      <c r="AV61" s="141">
        <f>ROUND(AZ61*L26,2)</f>
        <v>0</v>
      </c>
      <c r="AW61" s="141">
        <f>ROUND(BA61*L27,2)</f>
        <v>0</v>
      </c>
      <c r="AX61" s="141">
        <f>ROUND(BB61*L26,2)</f>
        <v>0</v>
      </c>
      <c r="AY61" s="141">
        <f>ROUND(BC61*L27,2)</f>
        <v>0</v>
      </c>
      <c r="AZ61" s="141">
        <f>ROUND(SUM(AZ62:AZ64),2)</f>
        <v>0</v>
      </c>
      <c r="BA61" s="141">
        <f>ROUND(SUM(BA62:BA64),2)</f>
        <v>0</v>
      </c>
      <c r="BB61" s="141">
        <f>ROUND(SUM(BB62:BB64),2)</f>
        <v>0</v>
      </c>
      <c r="BC61" s="141">
        <f>ROUND(SUM(BC62:BC64),2)</f>
        <v>0</v>
      </c>
      <c r="BD61" s="143">
        <f>ROUND(SUM(BD62:BD64),2)</f>
        <v>0</v>
      </c>
      <c r="BS61" s="144" t="s">
        <v>75</v>
      </c>
      <c r="BT61" s="144" t="s">
        <v>98</v>
      </c>
      <c r="BU61" s="144" t="s">
        <v>77</v>
      </c>
      <c r="BV61" s="144" t="s">
        <v>78</v>
      </c>
      <c r="BW61" s="144" t="s">
        <v>118</v>
      </c>
      <c r="BX61" s="144" t="s">
        <v>93</v>
      </c>
      <c r="CL61" s="144" t="s">
        <v>94</v>
      </c>
    </row>
    <row r="62" spans="1:90" s="6" customFormat="1" ht="16.5" customHeight="1">
      <c r="A62" s="145" t="s">
        <v>95</v>
      </c>
      <c r="B62" s="133"/>
      <c r="C62" s="134"/>
      <c r="D62" s="134"/>
      <c r="E62" s="134"/>
      <c r="F62" s="134"/>
      <c r="G62" s="134"/>
      <c r="H62" s="135" t="s">
        <v>119</v>
      </c>
      <c r="I62" s="135"/>
      <c r="J62" s="135"/>
      <c r="K62" s="135"/>
      <c r="L62" s="135"/>
      <c r="M62" s="134"/>
      <c r="N62" s="135" t="s">
        <v>120</v>
      </c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7">
        <f>'EZS - Elektrická zabezečo...'!J31</f>
        <v>0</v>
      </c>
      <c r="AH62" s="134"/>
      <c r="AI62" s="134"/>
      <c r="AJ62" s="134"/>
      <c r="AK62" s="134"/>
      <c r="AL62" s="134"/>
      <c r="AM62" s="134"/>
      <c r="AN62" s="137">
        <f>SUM(AG62,AT62)</f>
        <v>0</v>
      </c>
      <c r="AO62" s="134"/>
      <c r="AP62" s="134"/>
      <c r="AQ62" s="138" t="s">
        <v>88</v>
      </c>
      <c r="AR62" s="139"/>
      <c r="AS62" s="140">
        <v>0</v>
      </c>
      <c r="AT62" s="141">
        <f>ROUND(SUM(AV62:AW62),2)</f>
        <v>0</v>
      </c>
      <c r="AU62" s="142">
        <f>'EZS - Elektrická zabezečo...'!P88</f>
        <v>0</v>
      </c>
      <c r="AV62" s="141">
        <f>'EZS - Elektrická zabezečo...'!J34</f>
        <v>0</v>
      </c>
      <c r="AW62" s="141">
        <f>'EZS - Elektrická zabezečo...'!J35</f>
        <v>0</v>
      </c>
      <c r="AX62" s="141">
        <f>'EZS - Elektrická zabezečo...'!J36</f>
        <v>0</v>
      </c>
      <c r="AY62" s="141">
        <f>'EZS - Elektrická zabezečo...'!J37</f>
        <v>0</v>
      </c>
      <c r="AZ62" s="141">
        <f>'EZS - Elektrická zabezečo...'!F34</f>
        <v>0</v>
      </c>
      <c r="BA62" s="141">
        <f>'EZS - Elektrická zabezečo...'!F35</f>
        <v>0</v>
      </c>
      <c r="BB62" s="141">
        <f>'EZS - Elektrická zabezečo...'!F36</f>
        <v>0</v>
      </c>
      <c r="BC62" s="141">
        <f>'EZS - Elektrická zabezečo...'!F37</f>
        <v>0</v>
      </c>
      <c r="BD62" s="143">
        <f>'EZS - Elektrická zabezečo...'!F38</f>
        <v>0</v>
      </c>
      <c r="BT62" s="144" t="s">
        <v>121</v>
      </c>
      <c r="BV62" s="144" t="s">
        <v>78</v>
      </c>
      <c r="BW62" s="144" t="s">
        <v>122</v>
      </c>
      <c r="BX62" s="144" t="s">
        <v>118</v>
      </c>
      <c r="CL62" s="144" t="s">
        <v>21</v>
      </c>
    </row>
    <row r="63" spans="1:90" s="6" customFormat="1" ht="16.5" customHeight="1">
      <c r="A63" s="145" t="s">
        <v>95</v>
      </c>
      <c r="B63" s="133"/>
      <c r="C63" s="134"/>
      <c r="D63" s="134"/>
      <c r="E63" s="134"/>
      <c r="F63" s="134"/>
      <c r="G63" s="134"/>
      <c r="H63" s="135" t="s">
        <v>123</v>
      </c>
      <c r="I63" s="135"/>
      <c r="J63" s="135"/>
      <c r="K63" s="135"/>
      <c r="L63" s="135"/>
      <c r="M63" s="134"/>
      <c r="N63" s="135" t="s">
        <v>124</v>
      </c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7">
        <f>'EPS - Elektrická požární ...'!J31</f>
        <v>0</v>
      </c>
      <c r="AH63" s="134"/>
      <c r="AI63" s="134"/>
      <c r="AJ63" s="134"/>
      <c r="AK63" s="134"/>
      <c r="AL63" s="134"/>
      <c r="AM63" s="134"/>
      <c r="AN63" s="137">
        <f>SUM(AG63,AT63)</f>
        <v>0</v>
      </c>
      <c r="AO63" s="134"/>
      <c r="AP63" s="134"/>
      <c r="AQ63" s="138" t="s">
        <v>88</v>
      </c>
      <c r="AR63" s="139"/>
      <c r="AS63" s="140">
        <v>0</v>
      </c>
      <c r="AT63" s="141">
        <f>ROUND(SUM(AV63:AW63),2)</f>
        <v>0</v>
      </c>
      <c r="AU63" s="142">
        <f>'EPS - Elektrická požární ...'!P88</f>
        <v>0</v>
      </c>
      <c r="AV63" s="141">
        <f>'EPS - Elektrická požární ...'!J34</f>
        <v>0</v>
      </c>
      <c r="AW63" s="141">
        <f>'EPS - Elektrická požární ...'!J35</f>
        <v>0</v>
      </c>
      <c r="AX63" s="141">
        <f>'EPS - Elektrická požární ...'!J36</f>
        <v>0</v>
      </c>
      <c r="AY63" s="141">
        <f>'EPS - Elektrická požární ...'!J37</f>
        <v>0</v>
      </c>
      <c r="AZ63" s="141">
        <f>'EPS - Elektrická požární ...'!F34</f>
        <v>0</v>
      </c>
      <c r="BA63" s="141">
        <f>'EPS - Elektrická požární ...'!F35</f>
        <v>0</v>
      </c>
      <c r="BB63" s="141">
        <f>'EPS - Elektrická požární ...'!F36</f>
        <v>0</v>
      </c>
      <c r="BC63" s="141">
        <f>'EPS - Elektrická požární ...'!F37</f>
        <v>0</v>
      </c>
      <c r="BD63" s="143">
        <f>'EPS - Elektrická požární ...'!F38</f>
        <v>0</v>
      </c>
      <c r="BT63" s="144" t="s">
        <v>121</v>
      </c>
      <c r="BV63" s="144" t="s">
        <v>78</v>
      </c>
      <c r="BW63" s="144" t="s">
        <v>125</v>
      </c>
      <c r="BX63" s="144" t="s">
        <v>118</v>
      </c>
      <c r="CL63" s="144" t="s">
        <v>21</v>
      </c>
    </row>
    <row r="64" spans="1:90" s="6" customFormat="1" ht="16.5" customHeight="1">
      <c r="A64" s="145" t="s">
        <v>95</v>
      </c>
      <c r="B64" s="133"/>
      <c r="C64" s="134"/>
      <c r="D64" s="134"/>
      <c r="E64" s="134"/>
      <c r="F64" s="134"/>
      <c r="G64" s="134"/>
      <c r="H64" s="135" t="s">
        <v>126</v>
      </c>
      <c r="I64" s="135"/>
      <c r="J64" s="135"/>
      <c r="K64" s="135"/>
      <c r="L64" s="135"/>
      <c r="M64" s="134"/>
      <c r="N64" s="135" t="s">
        <v>127</v>
      </c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7">
        <f>'CCTV - Kamerový systém'!J31</f>
        <v>0</v>
      </c>
      <c r="AH64" s="134"/>
      <c r="AI64" s="134"/>
      <c r="AJ64" s="134"/>
      <c r="AK64" s="134"/>
      <c r="AL64" s="134"/>
      <c r="AM64" s="134"/>
      <c r="AN64" s="137">
        <f>SUM(AG64,AT64)</f>
        <v>0</v>
      </c>
      <c r="AO64" s="134"/>
      <c r="AP64" s="134"/>
      <c r="AQ64" s="138" t="s">
        <v>88</v>
      </c>
      <c r="AR64" s="139"/>
      <c r="AS64" s="140">
        <v>0</v>
      </c>
      <c r="AT64" s="141">
        <f>ROUND(SUM(AV64:AW64),2)</f>
        <v>0</v>
      </c>
      <c r="AU64" s="142">
        <f>'CCTV - Kamerový systém'!P88</f>
        <v>0</v>
      </c>
      <c r="AV64" s="141">
        <f>'CCTV - Kamerový systém'!J34</f>
        <v>0</v>
      </c>
      <c r="AW64" s="141">
        <f>'CCTV - Kamerový systém'!J35</f>
        <v>0</v>
      </c>
      <c r="AX64" s="141">
        <f>'CCTV - Kamerový systém'!J36</f>
        <v>0</v>
      </c>
      <c r="AY64" s="141">
        <f>'CCTV - Kamerový systém'!J37</f>
        <v>0</v>
      </c>
      <c r="AZ64" s="141">
        <f>'CCTV - Kamerový systém'!F34</f>
        <v>0</v>
      </c>
      <c r="BA64" s="141">
        <f>'CCTV - Kamerový systém'!F35</f>
        <v>0</v>
      </c>
      <c r="BB64" s="141">
        <f>'CCTV - Kamerový systém'!F36</f>
        <v>0</v>
      </c>
      <c r="BC64" s="141">
        <f>'CCTV - Kamerový systém'!F37</f>
        <v>0</v>
      </c>
      <c r="BD64" s="143">
        <f>'CCTV - Kamerový systém'!F38</f>
        <v>0</v>
      </c>
      <c r="BT64" s="144" t="s">
        <v>121</v>
      </c>
      <c r="BV64" s="144" t="s">
        <v>78</v>
      </c>
      <c r="BW64" s="144" t="s">
        <v>128</v>
      </c>
      <c r="BX64" s="144" t="s">
        <v>118</v>
      </c>
      <c r="CL64" s="144" t="s">
        <v>21</v>
      </c>
    </row>
    <row r="65" spans="1:90" s="6" customFormat="1" ht="28.5" customHeight="1">
      <c r="A65" s="145" t="s">
        <v>95</v>
      </c>
      <c r="B65" s="133"/>
      <c r="C65" s="134"/>
      <c r="D65" s="134"/>
      <c r="E65" s="134"/>
      <c r="F65" s="134"/>
      <c r="G65" s="135" t="s">
        <v>129</v>
      </c>
      <c r="H65" s="135"/>
      <c r="I65" s="135"/>
      <c r="J65" s="135"/>
      <c r="K65" s="135"/>
      <c r="L65" s="134"/>
      <c r="M65" s="135" t="s">
        <v>130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7">
        <f>'172121ELSIL - Elektroinst...'!J31</f>
        <v>0</v>
      </c>
      <c r="AH65" s="134"/>
      <c r="AI65" s="134"/>
      <c r="AJ65" s="134"/>
      <c r="AK65" s="134"/>
      <c r="AL65" s="134"/>
      <c r="AM65" s="134"/>
      <c r="AN65" s="137">
        <f>SUM(AG65,AT65)</f>
        <v>0</v>
      </c>
      <c r="AO65" s="134"/>
      <c r="AP65" s="134"/>
      <c r="AQ65" s="138" t="s">
        <v>88</v>
      </c>
      <c r="AR65" s="139"/>
      <c r="AS65" s="140">
        <v>0</v>
      </c>
      <c r="AT65" s="141">
        <f>ROUND(SUM(AV65:AW65),2)</f>
        <v>0</v>
      </c>
      <c r="AU65" s="142">
        <f>'172121ELSIL - Elektroinst...'!P91</f>
        <v>0</v>
      </c>
      <c r="AV65" s="141">
        <f>'172121ELSIL - Elektroinst...'!J34</f>
        <v>0</v>
      </c>
      <c r="AW65" s="141">
        <f>'172121ELSIL - Elektroinst...'!J35</f>
        <v>0</v>
      </c>
      <c r="AX65" s="141">
        <f>'172121ELSIL - Elektroinst...'!J36</f>
        <v>0</v>
      </c>
      <c r="AY65" s="141">
        <f>'172121ELSIL - Elektroinst...'!J37</f>
        <v>0</v>
      </c>
      <c r="AZ65" s="141">
        <f>'172121ELSIL - Elektroinst...'!F34</f>
        <v>0</v>
      </c>
      <c r="BA65" s="141">
        <f>'172121ELSIL - Elektroinst...'!F35</f>
        <v>0</v>
      </c>
      <c r="BB65" s="141">
        <f>'172121ELSIL - Elektroinst...'!F36</f>
        <v>0</v>
      </c>
      <c r="BC65" s="141">
        <f>'172121ELSIL - Elektroinst...'!F37</f>
        <v>0</v>
      </c>
      <c r="BD65" s="143">
        <f>'172121ELSIL - Elektroinst...'!F38</f>
        <v>0</v>
      </c>
      <c r="BT65" s="144" t="s">
        <v>98</v>
      </c>
      <c r="BV65" s="144" t="s">
        <v>78</v>
      </c>
      <c r="BW65" s="144" t="s">
        <v>131</v>
      </c>
      <c r="BX65" s="144" t="s">
        <v>93</v>
      </c>
      <c r="CL65" s="144" t="s">
        <v>94</v>
      </c>
    </row>
    <row r="66" spans="1:90" s="6" customFormat="1" ht="16.5" customHeight="1">
      <c r="A66" s="145" t="s">
        <v>95</v>
      </c>
      <c r="B66" s="133"/>
      <c r="C66" s="134"/>
      <c r="D66" s="134"/>
      <c r="E66" s="135" t="s">
        <v>132</v>
      </c>
      <c r="F66" s="135"/>
      <c r="G66" s="135"/>
      <c r="H66" s="135"/>
      <c r="I66" s="135"/>
      <c r="J66" s="134"/>
      <c r="K66" s="135" t="s">
        <v>133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7">
        <f>'17212uz2 - Vlašský dvůr s...'!J29</f>
        <v>0</v>
      </c>
      <c r="AH66" s="134"/>
      <c r="AI66" s="134"/>
      <c r="AJ66" s="134"/>
      <c r="AK66" s="134"/>
      <c r="AL66" s="134"/>
      <c r="AM66" s="134"/>
      <c r="AN66" s="137">
        <f>SUM(AG66,AT66)</f>
        <v>0</v>
      </c>
      <c r="AO66" s="134"/>
      <c r="AP66" s="134"/>
      <c r="AQ66" s="138" t="s">
        <v>88</v>
      </c>
      <c r="AR66" s="139"/>
      <c r="AS66" s="140">
        <v>0</v>
      </c>
      <c r="AT66" s="141">
        <f>ROUND(SUM(AV66:AW66),2)</f>
        <v>0</v>
      </c>
      <c r="AU66" s="142">
        <f>'17212uz2 - Vlašský dvůr s...'!P84</f>
        <v>0</v>
      </c>
      <c r="AV66" s="141">
        <f>'17212uz2 - Vlašský dvůr s...'!J32</f>
        <v>0</v>
      </c>
      <c r="AW66" s="141">
        <f>'17212uz2 - Vlašský dvůr s...'!J33</f>
        <v>0</v>
      </c>
      <c r="AX66" s="141">
        <f>'17212uz2 - Vlašský dvůr s...'!J34</f>
        <v>0</v>
      </c>
      <c r="AY66" s="141">
        <f>'17212uz2 - Vlašský dvůr s...'!J35</f>
        <v>0</v>
      </c>
      <c r="AZ66" s="141">
        <f>'17212uz2 - Vlašský dvůr s...'!F32</f>
        <v>0</v>
      </c>
      <c r="BA66" s="141">
        <f>'17212uz2 - Vlašský dvůr s...'!F33</f>
        <v>0</v>
      </c>
      <c r="BB66" s="141">
        <f>'17212uz2 - Vlašský dvůr s...'!F34</f>
        <v>0</v>
      </c>
      <c r="BC66" s="141">
        <f>'17212uz2 - Vlašský dvůr s...'!F35</f>
        <v>0</v>
      </c>
      <c r="BD66" s="143">
        <f>'17212uz2 - Vlašský dvůr s...'!F36</f>
        <v>0</v>
      </c>
      <c r="BT66" s="144" t="s">
        <v>85</v>
      </c>
      <c r="BV66" s="144" t="s">
        <v>78</v>
      </c>
      <c r="BW66" s="144" t="s">
        <v>134</v>
      </c>
      <c r="BX66" s="144" t="s">
        <v>84</v>
      </c>
      <c r="CL66" s="144" t="s">
        <v>21</v>
      </c>
    </row>
    <row r="67" spans="2:91" s="5" customFormat="1" ht="16.5" customHeight="1">
      <c r="B67" s="120"/>
      <c r="C67" s="121"/>
      <c r="D67" s="122" t="s">
        <v>135</v>
      </c>
      <c r="E67" s="122"/>
      <c r="F67" s="122"/>
      <c r="G67" s="122"/>
      <c r="H67" s="122"/>
      <c r="I67" s="123"/>
      <c r="J67" s="122" t="s">
        <v>136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4">
        <f>ROUND(AG68+AG78+AG79,2)</f>
        <v>0</v>
      </c>
      <c r="AH67" s="123"/>
      <c r="AI67" s="123"/>
      <c r="AJ67" s="123"/>
      <c r="AK67" s="123"/>
      <c r="AL67" s="123"/>
      <c r="AM67" s="123"/>
      <c r="AN67" s="125">
        <f>SUM(AG67,AT67)</f>
        <v>0</v>
      </c>
      <c r="AO67" s="123"/>
      <c r="AP67" s="123"/>
      <c r="AQ67" s="126" t="s">
        <v>82</v>
      </c>
      <c r="AR67" s="127"/>
      <c r="AS67" s="128">
        <f>ROUND(AS68+AS78+AS79,2)</f>
        <v>0</v>
      </c>
      <c r="AT67" s="129">
        <f>ROUND(SUM(AV67:AW67),2)</f>
        <v>0</v>
      </c>
      <c r="AU67" s="130">
        <f>ROUND(AU68+AU78+AU79,5)</f>
        <v>0</v>
      </c>
      <c r="AV67" s="129">
        <f>ROUND(AZ67*L26,2)</f>
        <v>0</v>
      </c>
      <c r="AW67" s="129">
        <f>ROUND(BA67*L27,2)</f>
        <v>0</v>
      </c>
      <c r="AX67" s="129">
        <f>ROUND(BB67*L26,2)</f>
        <v>0</v>
      </c>
      <c r="AY67" s="129">
        <f>ROUND(BC67*L27,2)</f>
        <v>0</v>
      </c>
      <c r="AZ67" s="129">
        <f>ROUND(AZ68+AZ78+AZ79,2)</f>
        <v>0</v>
      </c>
      <c r="BA67" s="129">
        <f>ROUND(BA68+BA78+BA79,2)</f>
        <v>0</v>
      </c>
      <c r="BB67" s="129">
        <f>ROUND(BB68+BB78+BB79,2)</f>
        <v>0</v>
      </c>
      <c r="BC67" s="129">
        <f>ROUND(BC68+BC78+BC79,2)</f>
        <v>0</v>
      </c>
      <c r="BD67" s="131">
        <f>ROUND(BD68+BD78+BD79,2)</f>
        <v>0</v>
      </c>
      <c r="BS67" s="132" t="s">
        <v>75</v>
      </c>
      <c r="BT67" s="132" t="s">
        <v>83</v>
      </c>
      <c r="BU67" s="132" t="s">
        <v>77</v>
      </c>
      <c r="BV67" s="132" t="s">
        <v>78</v>
      </c>
      <c r="BW67" s="132" t="s">
        <v>137</v>
      </c>
      <c r="BX67" s="132" t="s">
        <v>7</v>
      </c>
      <c r="CL67" s="132" t="s">
        <v>21</v>
      </c>
      <c r="CM67" s="132" t="s">
        <v>85</v>
      </c>
    </row>
    <row r="68" spans="2:90" s="6" customFormat="1" ht="16.5" customHeight="1">
      <c r="B68" s="133"/>
      <c r="C68" s="134"/>
      <c r="D68" s="134"/>
      <c r="E68" s="135" t="s">
        <v>138</v>
      </c>
      <c r="F68" s="135"/>
      <c r="G68" s="135"/>
      <c r="H68" s="135"/>
      <c r="I68" s="135"/>
      <c r="J68" s="134"/>
      <c r="K68" s="135" t="s">
        <v>87</v>
      </c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6">
        <f>ROUND(AG69,2)</f>
        <v>0</v>
      </c>
      <c r="AH68" s="134"/>
      <c r="AI68" s="134"/>
      <c r="AJ68" s="134"/>
      <c r="AK68" s="134"/>
      <c r="AL68" s="134"/>
      <c r="AM68" s="134"/>
      <c r="AN68" s="137">
        <f>SUM(AG68,AT68)</f>
        <v>0</v>
      </c>
      <c r="AO68" s="134"/>
      <c r="AP68" s="134"/>
      <c r="AQ68" s="138" t="s">
        <v>88</v>
      </c>
      <c r="AR68" s="139"/>
      <c r="AS68" s="140">
        <f>ROUND(AS69,2)</f>
        <v>0</v>
      </c>
      <c r="AT68" s="141">
        <f>ROUND(SUM(AV68:AW68),2)</f>
        <v>0</v>
      </c>
      <c r="AU68" s="142">
        <f>ROUND(AU69,5)</f>
        <v>0</v>
      </c>
      <c r="AV68" s="141">
        <f>ROUND(AZ68*L26,2)</f>
        <v>0</v>
      </c>
      <c r="AW68" s="141">
        <f>ROUND(BA68*L27,2)</f>
        <v>0</v>
      </c>
      <c r="AX68" s="141">
        <f>ROUND(BB68*L26,2)</f>
        <v>0</v>
      </c>
      <c r="AY68" s="141">
        <f>ROUND(BC68*L27,2)</f>
        <v>0</v>
      </c>
      <c r="AZ68" s="141">
        <f>ROUND(AZ69,2)</f>
        <v>0</v>
      </c>
      <c r="BA68" s="141">
        <f>ROUND(BA69,2)</f>
        <v>0</v>
      </c>
      <c r="BB68" s="141">
        <f>ROUND(BB69,2)</f>
        <v>0</v>
      </c>
      <c r="BC68" s="141">
        <f>ROUND(BC69,2)</f>
        <v>0</v>
      </c>
      <c r="BD68" s="143">
        <f>ROUND(BD69,2)</f>
        <v>0</v>
      </c>
      <c r="BS68" s="144" t="s">
        <v>75</v>
      </c>
      <c r="BT68" s="144" t="s">
        <v>85</v>
      </c>
      <c r="BU68" s="144" t="s">
        <v>77</v>
      </c>
      <c r="BV68" s="144" t="s">
        <v>78</v>
      </c>
      <c r="BW68" s="144" t="s">
        <v>139</v>
      </c>
      <c r="BX68" s="144" t="s">
        <v>137</v>
      </c>
      <c r="CL68" s="144" t="s">
        <v>21</v>
      </c>
    </row>
    <row r="69" spans="2:90" s="6" customFormat="1" ht="28.5" customHeight="1">
      <c r="B69" s="133"/>
      <c r="C69" s="134"/>
      <c r="D69" s="134"/>
      <c r="E69" s="134"/>
      <c r="F69" s="135" t="s">
        <v>140</v>
      </c>
      <c r="G69" s="135"/>
      <c r="H69" s="135"/>
      <c r="I69" s="135"/>
      <c r="J69" s="135"/>
      <c r="K69" s="134"/>
      <c r="L69" s="135" t="s">
        <v>141</v>
      </c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6">
        <f>ROUND(AG70+SUM(AG71:AG73)+AG77,2)</f>
        <v>0</v>
      </c>
      <c r="AH69" s="134"/>
      <c r="AI69" s="134"/>
      <c r="AJ69" s="134"/>
      <c r="AK69" s="134"/>
      <c r="AL69" s="134"/>
      <c r="AM69" s="134"/>
      <c r="AN69" s="137">
        <f>SUM(AG69,AT69)</f>
        <v>0</v>
      </c>
      <c r="AO69" s="134"/>
      <c r="AP69" s="134"/>
      <c r="AQ69" s="138" t="s">
        <v>88</v>
      </c>
      <c r="AR69" s="139"/>
      <c r="AS69" s="140">
        <f>ROUND(AS70+SUM(AS71:AS73)+AS77,2)</f>
        <v>0</v>
      </c>
      <c r="AT69" s="141">
        <f>ROUND(SUM(AV69:AW69),2)</f>
        <v>0</v>
      </c>
      <c r="AU69" s="142">
        <f>ROUND(AU70+SUM(AU71:AU73)+AU77,5)</f>
        <v>0</v>
      </c>
      <c r="AV69" s="141">
        <f>ROUND(AZ69*L26,2)</f>
        <v>0</v>
      </c>
      <c r="AW69" s="141">
        <f>ROUND(BA69*L27,2)</f>
        <v>0</v>
      </c>
      <c r="AX69" s="141">
        <f>ROUND(BB69*L26,2)</f>
        <v>0</v>
      </c>
      <c r="AY69" s="141">
        <f>ROUND(BC69*L27,2)</f>
        <v>0</v>
      </c>
      <c r="AZ69" s="141">
        <f>ROUND(AZ70+SUM(AZ71:AZ73)+AZ77,2)</f>
        <v>0</v>
      </c>
      <c r="BA69" s="141">
        <f>ROUND(BA70+SUM(BA71:BA73)+BA77,2)</f>
        <v>0</v>
      </c>
      <c r="BB69" s="141">
        <f>ROUND(BB70+SUM(BB71:BB73)+BB77,2)</f>
        <v>0</v>
      </c>
      <c r="BC69" s="141">
        <f>ROUND(BC70+SUM(BC71:BC73)+BC77,2)</f>
        <v>0</v>
      </c>
      <c r="BD69" s="143">
        <f>ROUND(BD70+SUM(BD71:BD73)+BD77,2)</f>
        <v>0</v>
      </c>
      <c r="BS69" s="144" t="s">
        <v>75</v>
      </c>
      <c r="BT69" s="144" t="s">
        <v>92</v>
      </c>
      <c r="BU69" s="144" t="s">
        <v>77</v>
      </c>
      <c r="BV69" s="144" t="s">
        <v>78</v>
      </c>
      <c r="BW69" s="144" t="s">
        <v>142</v>
      </c>
      <c r="BX69" s="144" t="s">
        <v>139</v>
      </c>
      <c r="CL69" s="144" t="s">
        <v>94</v>
      </c>
    </row>
    <row r="70" spans="1:90" s="6" customFormat="1" ht="16.5" customHeight="1">
      <c r="A70" s="145" t="s">
        <v>95</v>
      </c>
      <c r="B70" s="133"/>
      <c r="C70" s="134"/>
      <c r="D70" s="134"/>
      <c r="E70" s="134"/>
      <c r="F70" s="134"/>
      <c r="G70" s="135" t="s">
        <v>143</v>
      </c>
      <c r="H70" s="135"/>
      <c r="I70" s="135"/>
      <c r="J70" s="135"/>
      <c r="K70" s="135"/>
      <c r="L70" s="134"/>
      <c r="M70" s="135" t="s">
        <v>107</v>
      </c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7">
        <f>'172122ZT - Zdravotní tech...'!J31</f>
        <v>0</v>
      </c>
      <c r="AH70" s="134"/>
      <c r="AI70" s="134"/>
      <c r="AJ70" s="134"/>
      <c r="AK70" s="134"/>
      <c r="AL70" s="134"/>
      <c r="AM70" s="134"/>
      <c r="AN70" s="137">
        <f>SUM(AG70,AT70)</f>
        <v>0</v>
      </c>
      <c r="AO70" s="134"/>
      <c r="AP70" s="134"/>
      <c r="AQ70" s="138" t="s">
        <v>88</v>
      </c>
      <c r="AR70" s="139"/>
      <c r="AS70" s="140">
        <v>0</v>
      </c>
      <c r="AT70" s="141">
        <f>ROUND(SUM(AV70:AW70),2)</f>
        <v>0</v>
      </c>
      <c r="AU70" s="142">
        <f>'172122ZT - Zdravotní tech...'!P96</f>
        <v>0</v>
      </c>
      <c r="AV70" s="141">
        <f>'172122ZT - Zdravotní tech...'!J34</f>
        <v>0</v>
      </c>
      <c r="AW70" s="141">
        <f>'172122ZT - Zdravotní tech...'!J35</f>
        <v>0</v>
      </c>
      <c r="AX70" s="141">
        <f>'172122ZT - Zdravotní tech...'!J36</f>
        <v>0</v>
      </c>
      <c r="AY70" s="141">
        <f>'172122ZT - Zdravotní tech...'!J37</f>
        <v>0</v>
      </c>
      <c r="AZ70" s="141">
        <f>'172122ZT - Zdravotní tech...'!F34</f>
        <v>0</v>
      </c>
      <c r="BA70" s="141">
        <f>'172122ZT - Zdravotní tech...'!F35</f>
        <v>0</v>
      </c>
      <c r="BB70" s="141">
        <f>'172122ZT - Zdravotní tech...'!F36</f>
        <v>0</v>
      </c>
      <c r="BC70" s="141">
        <f>'172122ZT - Zdravotní tech...'!F37</f>
        <v>0</v>
      </c>
      <c r="BD70" s="143">
        <f>'172122ZT - Zdravotní tech...'!F38</f>
        <v>0</v>
      </c>
      <c r="BT70" s="144" t="s">
        <v>98</v>
      </c>
      <c r="BV70" s="144" t="s">
        <v>78</v>
      </c>
      <c r="BW70" s="144" t="s">
        <v>144</v>
      </c>
      <c r="BX70" s="144" t="s">
        <v>142</v>
      </c>
      <c r="CL70" s="144" t="s">
        <v>21</v>
      </c>
    </row>
    <row r="71" spans="1:90" s="6" customFormat="1" ht="16.5" customHeight="1">
      <c r="A71" s="145" t="s">
        <v>95</v>
      </c>
      <c r="B71" s="133"/>
      <c r="C71" s="134"/>
      <c r="D71" s="134"/>
      <c r="E71" s="134"/>
      <c r="F71" s="134"/>
      <c r="G71" s="135" t="s">
        <v>145</v>
      </c>
      <c r="H71" s="135"/>
      <c r="I71" s="135"/>
      <c r="J71" s="135"/>
      <c r="K71" s="135"/>
      <c r="L71" s="134"/>
      <c r="M71" s="135" t="s">
        <v>104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7">
        <f>'172122VN - Vedlejší náklady'!J31</f>
        <v>0</v>
      </c>
      <c r="AH71" s="134"/>
      <c r="AI71" s="134"/>
      <c r="AJ71" s="134"/>
      <c r="AK71" s="134"/>
      <c r="AL71" s="134"/>
      <c r="AM71" s="134"/>
      <c r="AN71" s="137">
        <f>SUM(AG71,AT71)</f>
        <v>0</v>
      </c>
      <c r="AO71" s="134"/>
      <c r="AP71" s="134"/>
      <c r="AQ71" s="138" t="s">
        <v>88</v>
      </c>
      <c r="AR71" s="139"/>
      <c r="AS71" s="140">
        <v>0</v>
      </c>
      <c r="AT71" s="141">
        <f>ROUND(SUM(AV71:AW71),2)</f>
        <v>0</v>
      </c>
      <c r="AU71" s="142">
        <f>'172122VN - Vedlejší náklady'!P93</f>
        <v>0</v>
      </c>
      <c r="AV71" s="141">
        <f>'172122VN - Vedlejší náklady'!J34</f>
        <v>0</v>
      </c>
      <c r="AW71" s="141">
        <f>'172122VN - Vedlejší náklady'!J35</f>
        <v>0</v>
      </c>
      <c r="AX71" s="141">
        <f>'172122VN - Vedlejší náklady'!J36</f>
        <v>0</v>
      </c>
      <c r="AY71" s="141">
        <f>'172122VN - Vedlejší náklady'!J37</f>
        <v>0</v>
      </c>
      <c r="AZ71" s="141">
        <f>'172122VN - Vedlejší náklady'!F34</f>
        <v>0</v>
      </c>
      <c r="BA71" s="141">
        <f>'172122VN - Vedlejší náklady'!F35</f>
        <v>0</v>
      </c>
      <c r="BB71" s="141">
        <f>'172122VN - Vedlejší náklady'!F36</f>
        <v>0</v>
      </c>
      <c r="BC71" s="141">
        <f>'172122VN - Vedlejší náklady'!F37</f>
        <v>0</v>
      </c>
      <c r="BD71" s="143">
        <f>'172122VN - Vedlejší náklady'!F38</f>
        <v>0</v>
      </c>
      <c r="BT71" s="144" t="s">
        <v>98</v>
      </c>
      <c r="BV71" s="144" t="s">
        <v>78</v>
      </c>
      <c r="BW71" s="144" t="s">
        <v>146</v>
      </c>
      <c r="BX71" s="144" t="s">
        <v>142</v>
      </c>
      <c r="CL71" s="144" t="s">
        <v>21</v>
      </c>
    </row>
    <row r="72" spans="1:90" s="6" customFormat="1" ht="16.5" customHeight="1">
      <c r="A72" s="145" t="s">
        <v>95</v>
      </c>
      <c r="B72" s="133"/>
      <c r="C72" s="134"/>
      <c r="D72" s="134"/>
      <c r="E72" s="134"/>
      <c r="F72" s="134"/>
      <c r="G72" s="135" t="s">
        <v>147</v>
      </c>
      <c r="H72" s="135"/>
      <c r="I72" s="135"/>
      <c r="J72" s="135"/>
      <c r="K72" s="135"/>
      <c r="L72" s="134"/>
      <c r="M72" s="135" t="s">
        <v>113</v>
      </c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7">
        <f>'172122ST - Stavební část'!J31</f>
        <v>0</v>
      </c>
      <c r="AH72" s="134"/>
      <c r="AI72" s="134"/>
      <c r="AJ72" s="134"/>
      <c r="AK72" s="134"/>
      <c r="AL72" s="134"/>
      <c r="AM72" s="134"/>
      <c r="AN72" s="137">
        <f>SUM(AG72,AT72)</f>
        <v>0</v>
      </c>
      <c r="AO72" s="134"/>
      <c r="AP72" s="134"/>
      <c r="AQ72" s="138" t="s">
        <v>88</v>
      </c>
      <c r="AR72" s="139"/>
      <c r="AS72" s="140">
        <v>0</v>
      </c>
      <c r="AT72" s="141">
        <f>ROUND(SUM(AV72:AW72),2)</f>
        <v>0</v>
      </c>
      <c r="AU72" s="142">
        <f>'172122ST - Stavební část'!P105</f>
        <v>0</v>
      </c>
      <c r="AV72" s="141">
        <f>'172122ST - Stavební část'!J34</f>
        <v>0</v>
      </c>
      <c r="AW72" s="141">
        <f>'172122ST - Stavební část'!J35</f>
        <v>0</v>
      </c>
      <c r="AX72" s="141">
        <f>'172122ST - Stavební část'!J36</f>
        <v>0</v>
      </c>
      <c r="AY72" s="141">
        <f>'172122ST - Stavební část'!J37</f>
        <v>0</v>
      </c>
      <c r="AZ72" s="141">
        <f>'172122ST - Stavební část'!F34</f>
        <v>0</v>
      </c>
      <c r="BA72" s="141">
        <f>'172122ST - Stavební část'!F35</f>
        <v>0</v>
      </c>
      <c r="BB72" s="141">
        <f>'172122ST - Stavební část'!F36</f>
        <v>0</v>
      </c>
      <c r="BC72" s="141">
        <f>'172122ST - Stavební část'!F37</f>
        <v>0</v>
      </c>
      <c r="BD72" s="143">
        <f>'172122ST - Stavební část'!F38</f>
        <v>0</v>
      </c>
      <c r="BT72" s="144" t="s">
        <v>98</v>
      </c>
      <c r="BV72" s="144" t="s">
        <v>78</v>
      </c>
      <c r="BW72" s="144" t="s">
        <v>148</v>
      </c>
      <c r="BX72" s="144" t="s">
        <v>142</v>
      </c>
      <c r="CL72" s="144" t="s">
        <v>21</v>
      </c>
    </row>
    <row r="73" spans="2:90" s="6" customFormat="1" ht="28.5" customHeight="1">
      <c r="B73" s="133"/>
      <c r="C73" s="134"/>
      <c r="D73" s="134"/>
      <c r="E73" s="134"/>
      <c r="F73" s="134"/>
      <c r="G73" s="135" t="s">
        <v>149</v>
      </c>
      <c r="H73" s="135"/>
      <c r="I73" s="135"/>
      <c r="J73" s="135"/>
      <c r="K73" s="135"/>
      <c r="L73" s="134"/>
      <c r="M73" s="135" t="s">
        <v>150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>
        <f>ROUND(SUM(AG74:AG76),2)</f>
        <v>0</v>
      </c>
      <c r="AH73" s="134"/>
      <c r="AI73" s="134"/>
      <c r="AJ73" s="134"/>
      <c r="AK73" s="134"/>
      <c r="AL73" s="134"/>
      <c r="AM73" s="134"/>
      <c r="AN73" s="137">
        <f>SUM(AG73,AT73)</f>
        <v>0</v>
      </c>
      <c r="AO73" s="134"/>
      <c r="AP73" s="134"/>
      <c r="AQ73" s="138" t="s">
        <v>88</v>
      </c>
      <c r="AR73" s="139"/>
      <c r="AS73" s="140">
        <f>ROUND(SUM(AS74:AS76),2)</f>
        <v>0</v>
      </c>
      <c r="AT73" s="141">
        <f>ROUND(SUM(AV73:AW73),2)</f>
        <v>0</v>
      </c>
      <c r="AU73" s="142">
        <f>ROUND(SUM(AU74:AU76),5)</f>
        <v>0</v>
      </c>
      <c r="AV73" s="141">
        <f>ROUND(AZ73*L26,2)</f>
        <v>0</v>
      </c>
      <c r="AW73" s="141">
        <f>ROUND(BA73*L27,2)</f>
        <v>0</v>
      </c>
      <c r="AX73" s="141">
        <f>ROUND(BB73*L26,2)</f>
        <v>0</v>
      </c>
      <c r="AY73" s="141">
        <f>ROUND(BC73*L27,2)</f>
        <v>0</v>
      </c>
      <c r="AZ73" s="141">
        <f>ROUND(SUM(AZ74:AZ76),2)</f>
        <v>0</v>
      </c>
      <c r="BA73" s="141">
        <f>ROUND(SUM(BA74:BA76),2)</f>
        <v>0</v>
      </c>
      <c r="BB73" s="141">
        <f>ROUND(SUM(BB74:BB76),2)</f>
        <v>0</v>
      </c>
      <c r="BC73" s="141">
        <f>ROUND(SUM(BC74:BC76),2)</f>
        <v>0</v>
      </c>
      <c r="BD73" s="143">
        <f>ROUND(SUM(BD74:BD76),2)</f>
        <v>0</v>
      </c>
      <c r="BS73" s="144" t="s">
        <v>75</v>
      </c>
      <c r="BT73" s="144" t="s">
        <v>98</v>
      </c>
      <c r="BU73" s="144" t="s">
        <v>77</v>
      </c>
      <c r="BV73" s="144" t="s">
        <v>78</v>
      </c>
      <c r="BW73" s="144" t="s">
        <v>151</v>
      </c>
      <c r="BX73" s="144" t="s">
        <v>142</v>
      </c>
      <c r="CL73" s="144" t="s">
        <v>94</v>
      </c>
    </row>
    <row r="74" spans="1:90" s="6" customFormat="1" ht="16.5" customHeight="1">
      <c r="A74" s="145" t="s">
        <v>95</v>
      </c>
      <c r="B74" s="133"/>
      <c r="C74" s="134"/>
      <c r="D74" s="134"/>
      <c r="E74" s="134"/>
      <c r="F74" s="134"/>
      <c r="G74" s="134"/>
      <c r="H74" s="135" t="s">
        <v>126</v>
      </c>
      <c r="I74" s="135"/>
      <c r="J74" s="135"/>
      <c r="K74" s="135"/>
      <c r="L74" s="135"/>
      <c r="M74" s="134"/>
      <c r="N74" s="135" t="s">
        <v>127</v>
      </c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7">
        <f>'CCTV - Kamerový systém_01'!J31</f>
        <v>0</v>
      </c>
      <c r="AH74" s="134"/>
      <c r="AI74" s="134"/>
      <c r="AJ74" s="134"/>
      <c r="AK74" s="134"/>
      <c r="AL74" s="134"/>
      <c r="AM74" s="134"/>
      <c r="AN74" s="137">
        <f>SUM(AG74,AT74)</f>
        <v>0</v>
      </c>
      <c r="AO74" s="134"/>
      <c r="AP74" s="134"/>
      <c r="AQ74" s="138" t="s">
        <v>88</v>
      </c>
      <c r="AR74" s="139"/>
      <c r="AS74" s="140">
        <v>0</v>
      </c>
      <c r="AT74" s="141">
        <f>ROUND(SUM(AV74:AW74),2)</f>
        <v>0</v>
      </c>
      <c r="AU74" s="142">
        <f>'CCTV - Kamerový systém_01'!P88</f>
        <v>0</v>
      </c>
      <c r="AV74" s="141">
        <f>'CCTV - Kamerový systém_01'!J34</f>
        <v>0</v>
      </c>
      <c r="AW74" s="141">
        <f>'CCTV - Kamerový systém_01'!J35</f>
        <v>0</v>
      </c>
      <c r="AX74" s="141">
        <f>'CCTV - Kamerový systém_01'!J36</f>
        <v>0</v>
      </c>
      <c r="AY74" s="141">
        <f>'CCTV - Kamerový systém_01'!J37</f>
        <v>0</v>
      </c>
      <c r="AZ74" s="141">
        <f>'CCTV - Kamerový systém_01'!F34</f>
        <v>0</v>
      </c>
      <c r="BA74" s="141">
        <f>'CCTV - Kamerový systém_01'!F35</f>
        <v>0</v>
      </c>
      <c r="BB74" s="141">
        <f>'CCTV - Kamerový systém_01'!F36</f>
        <v>0</v>
      </c>
      <c r="BC74" s="141">
        <f>'CCTV - Kamerový systém_01'!F37</f>
        <v>0</v>
      </c>
      <c r="BD74" s="143">
        <f>'CCTV - Kamerový systém_01'!F38</f>
        <v>0</v>
      </c>
      <c r="BT74" s="144" t="s">
        <v>121</v>
      </c>
      <c r="BV74" s="144" t="s">
        <v>78</v>
      </c>
      <c r="BW74" s="144" t="s">
        <v>152</v>
      </c>
      <c r="BX74" s="144" t="s">
        <v>151</v>
      </c>
      <c r="CL74" s="144" t="s">
        <v>21</v>
      </c>
    </row>
    <row r="75" spans="1:90" s="6" customFormat="1" ht="16.5" customHeight="1">
      <c r="A75" s="145" t="s">
        <v>95</v>
      </c>
      <c r="B75" s="133"/>
      <c r="C75" s="134"/>
      <c r="D75" s="134"/>
      <c r="E75" s="134"/>
      <c r="F75" s="134"/>
      <c r="G75" s="134"/>
      <c r="H75" s="135" t="s">
        <v>119</v>
      </c>
      <c r="I75" s="135"/>
      <c r="J75" s="135"/>
      <c r="K75" s="135"/>
      <c r="L75" s="135"/>
      <c r="M75" s="134"/>
      <c r="N75" s="135" t="s">
        <v>153</v>
      </c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7">
        <f>'EZS - Elektrická zabezpeč...'!J31</f>
        <v>0</v>
      </c>
      <c r="AH75" s="134"/>
      <c r="AI75" s="134"/>
      <c r="AJ75" s="134"/>
      <c r="AK75" s="134"/>
      <c r="AL75" s="134"/>
      <c r="AM75" s="134"/>
      <c r="AN75" s="137">
        <f>SUM(AG75,AT75)</f>
        <v>0</v>
      </c>
      <c r="AO75" s="134"/>
      <c r="AP75" s="134"/>
      <c r="AQ75" s="138" t="s">
        <v>88</v>
      </c>
      <c r="AR75" s="139"/>
      <c r="AS75" s="140">
        <v>0</v>
      </c>
      <c r="AT75" s="141">
        <f>ROUND(SUM(AV75:AW75),2)</f>
        <v>0</v>
      </c>
      <c r="AU75" s="142">
        <f>'EZS - Elektrická zabezpeč...'!P88</f>
        <v>0</v>
      </c>
      <c r="AV75" s="141">
        <f>'EZS - Elektrická zabezpeč...'!J34</f>
        <v>0</v>
      </c>
      <c r="AW75" s="141">
        <f>'EZS - Elektrická zabezpeč...'!J35</f>
        <v>0</v>
      </c>
      <c r="AX75" s="141">
        <f>'EZS - Elektrická zabezpeč...'!J36</f>
        <v>0</v>
      </c>
      <c r="AY75" s="141">
        <f>'EZS - Elektrická zabezpeč...'!J37</f>
        <v>0</v>
      </c>
      <c r="AZ75" s="141">
        <f>'EZS - Elektrická zabezpeč...'!F34</f>
        <v>0</v>
      </c>
      <c r="BA75" s="141">
        <f>'EZS - Elektrická zabezpeč...'!F35</f>
        <v>0</v>
      </c>
      <c r="BB75" s="141">
        <f>'EZS - Elektrická zabezpeč...'!F36</f>
        <v>0</v>
      </c>
      <c r="BC75" s="141">
        <f>'EZS - Elektrická zabezpeč...'!F37</f>
        <v>0</v>
      </c>
      <c r="BD75" s="143">
        <f>'EZS - Elektrická zabezpeč...'!F38</f>
        <v>0</v>
      </c>
      <c r="BT75" s="144" t="s">
        <v>121</v>
      </c>
      <c r="BV75" s="144" t="s">
        <v>78</v>
      </c>
      <c r="BW75" s="144" t="s">
        <v>154</v>
      </c>
      <c r="BX75" s="144" t="s">
        <v>151</v>
      </c>
      <c r="CL75" s="144" t="s">
        <v>21</v>
      </c>
    </row>
    <row r="76" spans="1:90" s="6" customFormat="1" ht="16.5" customHeight="1">
      <c r="A76" s="145" t="s">
        <v>95</v>
      </c>
      <c r="B76" s="133"/>
      <c r="C76" s="134"/>
      <c r="D76" s="134"/>
      <c r="E76" s="134"/>
      <c r="F76" s="134"/>
      <c r="G76" s="134"/>
      <c r="H76" s="135" t="s">
        <v>123</v>
      </c>
      <c r="I76" s="135"/>
      <c r="J76" s="135"/>
      <c r="K76" s="135"/>
      <c r="L76" s="135"/>
      <c r="M76" s="134"/>
      <c r="N76" s="135" t="s">
        <v>124</v>
      </c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7">
        <f>'EPS - Elektrická požární ..._01'!J31</f>
        <v>0</v>
      </c>
      <c r="AH76" s="134"/>
      <c r="AI76" s="134"/>
      <c r="AJ76" s="134"/>
      <c r="AK76" s="134"/>
      <c r="AL76" s="134"/>
      <c r="AM76" s="134"/>
      <c r="AN76" s="137">
        <f>SUM(AG76,AT76)</f>
        <v>0</v>
      </c>
      <c r="AO76" s="134"/>
      <c r="AP76" s="134"/>
      <c r="AQ76" s="138" t="s">
        <v>88</v>
      </c>
      <c r="AR76" s="139"/>
      <c r="AS76" s="140">
        <v>0</v>
      </c>
      <c r="AT76" s="141">
        <f>ROUND(SUM(AV76:AW76),2)</f>
        <v>0</v>
      </c>
      <c r="AU76" s="142">
        <f>'EPS - Elektrická požární ..._01'!P88</f>
        <v>0</v>
      </c>
      <c r="AV76" s="141">
        <f>'EPS - Elektrická požární ..._01'!J34</f>
        <v>0</v>
      </c>
      <c r="AW76" s="141">
        <f>'EPS - Elektrická požární ..._01'!J35</f>
        <v>0</v>
      </c>
      <c r="AX76" s="141">
        <f>'EPS - Elektrická požární ..._01'!J36</f>
        <v>0</v>
      </c>
      <c r="AY76" s="141">
        <f>'EPS - Elektrická požární ..._01'!J37</f>
        <v>0</v>
      </c>
      <c r="AZ76" s="141">
        <f>'EPS - Elektrická požární ..._01'!F34</f>
        <v>0</v>
      </c>
      <c r="BA76" s="141">
        <f>'EPS - Elektrická požární ..._01'!F35</f>
        <v>0</v>
      </c>
      <c r="BB76" s="141">
        <f>'EPS - Elektrická požární ..._01'!F36</f>
        <v>0</v>
      </c>
      <c r="BC76" s="141">
        <f>'EPS - Elektrická požární ..._01'!F37</f>
        <v>0</v>
      </c>
      <c r="BD76" s="143">
        <f>'EPS - Elektrická požární ..._01'!F38</f>
        <v>0</v>
      </c>
      <c r="BT76" s="144" t="s">
        <v>121</v>
      </c>
      <c r="BV76" s="144" t="s">
        <v>78</v>
      </c>
      <c r="BW76" s="144" t="s">
        <v>155</v>
      </c>
      <c r="BX76" s="144" t="s">
        <v>151</v>
      </c>
      <c r="CL76" s="144" t="s">
        <v>21</v>
      </c>
    </row>
    <row r="77" spans="1:90" s="6" customFormat="1" ht="28.5" customHeight="1">
      <c r="A77" s="145" t="s">
        <v>95</v>
      </c>
      <c r="B77" s="133"/>
      <c r="C77" s="134"/>
      <c r="D77" s="134"/>
      <c r="E77" s="134"/>
      <c r="F77" s="134"/>
      <c r="G77" s="135" t="s">
        <v>156</v>
      </c>
      <c r="H77" s="135"/>
      <c r="I77" s="135"/>
      <c r="J77" s="135"/>
      <c r="K77" s="135"/>
      <c r="L77" s="134"/>
      <c r="M77" s="135" t="s">
        <v>157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7">
        <f>'172122ELSIL - Elektro sil...'!J31</f>
        <v>0</v>
      </c>
      <c r="AH77" s="134"/>
      <c r="AI77" s="134"/>
      <c r="AJ77" s="134"/>
      <c r="AK77" s="134"/>
      <c r="AL77" s="134"/>
      <c r="AM77" s="134"/>
      <c r="AN77" s="137">
        <f>SUM(AG77,AT77)</f>
        <v>0</v>
      </c>
      <c r="AO77" s="134"/>
      <c r="AP77" s="134"/>
      <c r="AQ77" s="138" t="s">
        <v>88</v>
      </c>
      <c r="AR77" s="139"/>
      <c r="AS77" s="140">
        <v>0</v>
      </c>
      <c r="AT77" s="141">
        <f>ROUND(SUM(AV77:AW77),2)</f>
        <v>0</v>
      </c>
      <c r="AU77" s="142">
        <f>'172122ELSIL - Elektro sil...'!P91</f>
        <v>0</v>
      </c>
      <c r="AV77" s="141">
        <f>'172122ELSIL - Elektro sil...'!J34</f>
        <v>0</v>
      </c>
      <c r="AW77" s="141">
        <f>'172122ELSIL - Elektro sil...'!J35</f>
        <v>0</v>
      </c>
      <c r="AX77" s="141">
        <f>'172122ELSIL - Elektro sil...'!J36</f>
        <v>0</v>
      </c>
      <c r="AY77" s="141">
        <f>'172122ELSIL - Elektro sil...'!J37</f>
        <v>0</v>
      </c>
      <c r="AZ77" s="141">
        <f>'172122ELSIL - Elektro sil...'!F34</f>
        <v>0</v>
      </c>
      <c r="BA77" s="141">
        <f>'172122ELSIL - Elektro sil...'!F35</f>
        <v>0</v>
      </c>
      <c r="BB77" s="141">
        <f>'172122ELSIL - Elektro sil...'!F36</f>
        <v>0</v>
      </c>
      <c r="BC77" s="141">
        <f>'172122ELSIL - Elektro sil...'!F37</f>
        <v>0</v>
      </c>
      <c r="BD77" s="143">
        <f>'172122ELSIL - Elektro sil...'!F38</f>
        <v>0</v>
      </c>
      <c r="BT77" s="144" t="s">
        <v>98</v>
      </c>
      <c r="BV77" s="144" t="s">
        <v>78</v>
      </c>
      <c r="BW77" s="144" t="s">
        <v>158</v>
      </c>
      <c r="BX77" s="144" t="s">
        <v>142</v>
      </c>
      <c r="CL77" s="144" t="s">
        <v>21</v>
      </c>
    </row>
    <row r="78" spans="1:90" s="6" customFormat="1" ht="16.5" customHeight="1">
      <c r="A78" s="145" t="s">
        <v>95</v>
      </c>
      <c r="B78" s="133"/>
      <c r="C78" s="134"/>
      <c r="D78" s="134"/>
      <c r="E78" s="135" t="s">
        <v>159</v>
      </c>
      <c r="F78" s="135"/>
      <c r="G78" s="135"/>
      <c r="H78" s="135"/>
      <c r="I78" s="135"/>
      <c r="J78" s="134"/>
      <c r="K78" s="135" t="s">
        <v>160</v>
      </c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7">
        <f>'17212ne2 - Vlašský dvůr n...'!J29</f>
        <v>0</v>
      </c>
      <c r="AH78" s="134"/>
      <c r="AI78" s="134"/>
      <c r="AJ78" s="134"/>
      <c r="AK78" s="134"/>
      <c r="AL78" s="134"/>
      <c r="AM78" s="134"/>
      <c r="AN78" s="137">
        <f>SUM(AG78,AT78)</f>
        <v>0</v>
      </c>
      <c r="AO78" s="134"/>
      <c r="AP78" s="134"/>
      <c r="AQ78" s="138" t="s">
        <v>88</v>
      </c>
      <c r="AR78" s="139"/>
      <c r="AS78" s="140">
        <v>0</v>
      </c>
      <c r="AT78" s="141">
        <f>ROUND(SUM(AV78:AW78),2)</f>
        <v>0</v>
      </c>
      <c r="AU78" s="142">
        <f>'17212ne2 - Vlašský dvůr n...'!P82</f>
        <v>0</v>
      </c>
      <c r="AV78" s="141">
        <f>'17212ne2 - Vlašský dvůr n...'!J32</f>
        <v>0</v>
      </c>
      <c r="AW78" s="141">
        <f>'17212ne2 - Vlašský dvůr n...'!J33</f>
        <v>0</v>
      </c>
      <c r="AX78" s="141">
        <f>'17212ne2 - Vlašský dvůr n...'!J34</f>
        <v>0</v>
      </c>
      <c r="AY78" s="141">
        <f>'17212ne2 - Vlašský dvůr n...'!J35</f>
        <v>0</v>
      </c>
      <c r="AZ78" s="141">
        <f>'17212ne2 - Vlašský dvůr n...'!F32</f>
        <v>0</v>
      </c>
      <c r="BA78" s="141">
        <f>'17212ne2 - Vlašský dvůr n...'!F33</f>
        <v>0</v>
      </c>
      <c r="BB78" s="141">
        <f>'17212ne2 - Vlašský dvůr n...'!F34</f>
        <v>0</v>
      </c>
      <c r="BC78" s="141">
        <f>'17212ne2 - Vlašský dvůr n...'!F35</f>
        <v>0</v>
      </c>
      <c r="BD78" s="143">
        <f>'17212ne2 - Vlašský dvůr n...'!F36</f>
        <v>0</v>
      </c>
      <c r="BT78" s="144" t="s">
        <v>85</v>
      </c>
      <c r="BV78" s="144" t="s">
        <v>78</v>
      </c>
      <c r="BW78" s="144" t="s">
        <v>161</v>
      </c>
      <c r="BX78" s="144" t="s">
        <v>137</v>
      </c>
      <c r="CL78" s="144" t="s">
        <v>21</v>
      </c>
    </row>
    <row r="79" spans="1:90" s="6" customFormat="1" ht="16.5" customHeight="1">
      <c r="A79" s="145" t="s">
        <v>95</v>
      </c>
      <c r="B79" s="133"/>
      <c r="C79" s="134"/>
      <c r="D79" s="134"/>
      <c r="E79" s="135" t="s">
        <v>162</v>
      </c>
      <c r="F79" s="135"/>
      <c r="G79" s="135"/>
      <c r="H79" s="135"/>
      <c r="I79" s="135"/>
      <c r="J79" s="134"/>
      <c r="K79" s="135" t="s">
        <v>163</v>
      </c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7">
        <f>'17212ne3 - Vlašský dvůr- ...'!J29</f>
        <v>0</v>
      </c>
      <c r="AH79" s="134"/>
      <c r="AI79" s="134"/>
      <c r="AJ79" s="134"/>
      <c r="AK79" s="134"/>
      <c r="AL79" s="134"/>
      <c r="AM79" s="134"/>
      <c r="AN79" s="137">
        <f>SUM(AG79,AT79)</f>
        <v>0</v>
      </c>
      <c r="AO79" s="134"/>
      <c r="AP79" s="134"/>
      <c r="AQ79" s="138" t="s">
        <v>88</v>
      </c>
      <c r="AR79" s="139"/>
      <c r="AS79" s="146">
        <v>0</v>
      </c>
      <c r="AT79" s="147">
        <f>ROUND(SUM(AV79:AW79),2)</f>
        <v>0</v>
      </c>
      <c r="AU79" s="148">
        <f>'17212ne3 - Vlašský dvůr- ...'!P90</f>
        <v>0</v>
      </c>
      <c r="AV79" s="147">
        <f>'17212ne3 - Vlašský dvůr- ...'!J32</f>
        <v>0</v>
      </c>
      <c r="AW79" s="147">
        <f>'17212ne3 - Vlašský dvůr- ...'!J33</f>
        <v>0</v>
      </c>
      <c r="AX79" s="147">
        <f>'17212ne3 - Vlašský dvůr- ...'!J34</f>
        <v>0</v>
      </c>
      <c r="AY79" s="147">
        <f>'17212ne3 - Vlašský dvůr- ...'!J35</f>
        <v>0</v>
      </c>
      <c r="AZ79" s="147">
        <f>'17212ne3 - Vlašský dvůr- ...'!F32</f>
        <v>0</v>
      </c>
      <c r="BA79" s="147">
        <f>'17212ne3 - Vlašský dvůr- ...'!F33</f>
        <v>0</v>
      </c>
      <c r="BB79" s="147">
        <f>'17212ne3 - Vlašský dvůr- ...'!F34</f>
        <v>0</v>
      </c>
      <c r="BC79" s="147">
        <f>'17212ne3 - Vlašský dvůr- ...'!F35</f>
        <v>0</v>
      </c>
      <c r="BD79" s="149">
        <f>'17212ne3 - Vlašský dvůr- ...'!F36</f>
        <v>0</v>
      </c>
      <c r="BT79" s="144" t="s">
        <v>85</v>
      </c>
      <c r="BV79" s="144" t="s">
        <v>78</v>
      </c>
      <c r="BW79" s="144" t="s">
        <v>164</v>
      </c>
      <c r="BX79" s="144" t="s">
        <v>137</v>
      </c>
      <c r="CL79" s="144" t="s">
        <v>21</v>
      </c>
    </row>
    <row r="80" spans="2:44" s="1" customFormat="1" ht="30" customHeight="1">
      <c r="B80" s="4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3"/>
    </row>
    <row r="81" spans="2:44" s="1" customFormat="1" ht="6.95" customHeight="1"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73"/>
    </row>
  </sheetData>
  <sheetProtection password="CC35" sheet="1" objects="1" scenarios="1" formatColumns="0" formatRows="0"/>
  <mergeCells count="1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AN55:AP55"/>
    <mergeCell ref="AG55:AM55"/>
    <mergeCell ref="G55:K55"/>
    <mergeCell ref="M55:AF55"/>
    <mergeCell ref="AN56:AP56"/>
    <mergeCell ref="AG56:AM56"/>
    <mergeCell ref="G56:K56"/>
    <mergeCell ref="M56:AF56"/>
    <mergeCell ref="AN57:AP57"/>
    <mergeCell ref="AG57:AM57"/>
    <mergeCell ref="G57:K57"/>
    <mergeCell ref="M57:AF57"/>
    <mergeCell ref="AN58:AP58"/>
    <mergeCell ref="AG58:AM58"/>
    <mergeCell ref="G58:K58"/>
    <mergeCell ref="M58:AF58"/>
    <mergeCell ref="AN59:AP59"/>
    <mergeCell ref="AG59:AM59"/>
    <mergeCell ref="G59:K59"/>
    <mergeCell ref="M59:AF59"/>
    <mergeCell ref="AN60:AP60"/>
    <mergeCell ref="AG60:AM60"/>
    <mergeCell ref="G60:K60"/>
    <mergeCell ref="M60:AF60"/>
    <mergeCell ref="AN61:AP61"/>
    <mergeCell ref="AG61:AM61"/>
    <mergeCell ref="G61:K61"/>
    <mergeCell ref="M61:AF61"/>
    <mergeCell ref="AN62:AP62"/>
    <mergeCell ref="AG62:AM62"/>
    <mergeCell ref="H62:L62"/>
    <mergeCell ref="N62:AF62"/>
    <mergeCell ref="AN63:AP63"/>
    <mergeCell ref="AG63:AM63"/>
    <mergeCell ref="H63:L63"/>
    <mergeCell ref="N63:AF63"/>
    <mergeCell ref="AN64:AP64"/>
    <mergeCell ref="AG64:AM64"/>
    <mergeCell ref="H64:L64"/>
    <mergeCell ref="N64:AF64"/>
    <mergeCell ref="AN65:AP65"/>
    <mergeCell ref="AG65:AM65"/>
    <mergeCell ref="G65:K65"/>
    <mergeCell ref="M65:AF65"/>
    <mergeCell ref="AN66:AP66"/>
    <mergeCell ref="AG66:AM66"/>
    <mergeCell ref="E66:I66"/>
    <mergeCell ref="K66:AF66"/>
    <mergeCell ref="AN67:AP67"/>
    <mergeCell ref="AG67:AM67"/>
    <mergeCell ref="D67:H67"/>
    <mergeCell ref="J67:AF67"/>
    <mergeCell ref="AN68:AP68"/>
    <mergeCell ref="AG68:AM68"/>
    <mergeCell ref="E68:I68"/>
    <mergeCell ref="K68:AF68"/>
    <mergeCell ref="AN69:AP69"/>
    <mergeCell ref="AG69:AM69"/>
    <mergeCell ref="F69:J69"/>
    <mergeCell ref="L69:AF69"/>
    <mergeCell ref="AN70:AP70"/>
    <mergeCell ref="AG70:AM70"/>
    <mergeCell ref="G70:K70"/>
    <mergeCell ref="M70:AF70"/>
    <mergeCell ref="AN71:AP71"/>
    <mergeCell ref="AG71:AM71"/>
    <mergeCell ref="G71:K71"/>
    <mergeCell ref="M71:AF71"/>
    <mergeCell ref="AN72:AP72"/>
    <mergeCell ref="AG72:AM72"/>
    <mergeCell ref="G72:K72"/>
    <mergeCell ref="M72:AF72"/>
    <mergeCell ref="AN73:AP73"/>
    <mergeCell ref="AG73:AM73"/>
    <mergeCell ref="G73:K73"/>
    <mergeCell ref="M73:AF73"/>
    <mergeCell ref="AN74:AP74"/>
    <mergeCell ref="AG74:AM74"/>
    <mergeCell ref="H74:L74"/>
    <mergeCell ref="N74:AF74"/>
    <mergeCell ref="AN75:AP75"/>
    <mergeCell ref="AG75:AM75"/>
    <mergeCell ref="H75:L75"/>
    <mergeCell ref="N75:AF75"/>
    <mergeCell ref="AN76:AP76"/>
    <mergeCell ref="AG76:AM76"/>
    <mergeCell ref="H76:L76"/>
    <mergeCell ref="N76:AF76"/>
    <mergeCell ref="AN77:AP77"/>
    <mergeCell ref="AG77:AM77"/>
    <mergeCell ref="G77:K77"/>
    <mergeCell ref="M77:AF77"/>
    <mergeCell ref="AN78:AP78"/>
    <mergeCell ref="AG78:AM78"/>
    <mergeCell ref="E78:I78"/>
    <mergeCell ref="K78:AF78"/>
    <mergeCell ref="AN79:AP79"/>
    <mergeCell ref="AG79:AM79"/>
    <mergeCell ref="E79:I79"/>
    <mergeCell ref="K79:AF79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5" location="'172121PL - Vnitřní plynovod'!C2" display="/"/>
    <hyperlink ref="A56" location="'172121UT - Vytápění'!C2" display="/"/>
    <hyperlink ref="A57" location="'172121VN - Vedlejší náklady'!C2" display="/"/>
    <hyperlink ref="A58" location="'172121ZT - Zdravotní tech...'!C2" display="/"/>
    <hyperlink ref="A59" location="'172121TZ - Technická zaří...'!C2" display="/"/>
    <hyperlink ref="A60" location="'172121ST - Stavební část'!C2" display="/"/>
    <hyperlink ref="A62" location="'EZS - Elektrická zabezečo...'!C2" display="/"/>
    <hyperlink ref="A63" location="'EPS - Elektrická požární ...'!C2" display="/"/>
    <hyperlink ref="A64" location="'CCTV - Kamerový systém'!C2" display="/"/>
    <hyperlink ref="A65" location="'172121ELSIL - Elektroinst...'!C2" display="/"/>
    <hyperlink ref="A66" location="'17212uz2 - Vlašský dvůr s...'!C2" display="/"/>
    <hyperlink ref="A70" location="'172122ZT - Zdravotní tech...'!C2" display="/"/>
    <hyperlink ref="A71" location="'172122VN - Vedlejší náklady'!C2" display="/"/>
    <hyperlink ref="A72" location="'172122ST - Stavební část'!C2" display="/"/>
    <hyperlink ref="A74" location="'CCTV - Kamerový systém_01'!C2" display="/"/>
    <hyperlink ref="A75" location="'EZS - Elektrická zabezpeč...'!C2" display="/"/>
    <hyperlink ref="A76" location="'EPS - Elektrická požární ..._01'!C2" display="/"/>
    <hyperlink ref="A77" location="'172122ELSIL - Elektro sil...'!C2" display="/"/>
    <hyperlink ref="A78" location="'17212ne2 - Vlašský dvůr n...'!C2" display="/"/>
    <hyperlink ref="A79" location="'17212ne3 - Vlašský dvůr-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3767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ROUND(SUM(BE88:BE219),2)</f>
        <v>0</v>
      </c>
      <c r="G34" s="48"/>
      <c r="H34" s="48"/>
      <c r="I34" s="172">
        <v>0.21</v>
      </c>
      <c r="J34" s="171">
        <f>ROUND(ROUND((SUM(BE88:BE219)),2)*I34,2)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ROUND(SUM(BF88:BF219),2)</f>
        <v>0</v>
      </c>
      <c r="G35" s="48"/>
      <c r="H35" s="48"/>
      <c r="I35" s="172">
        <v>0.15</v>
      </c>
      <c r="J35" s="171">
        <f>ROUND(ROUND((SUM(BF88:BF219)),2)*I35,2)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ROUND(SUM(BG88:BG219),2)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ROUND(SUM(BH88:BH219),2)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ROUND(SUM(BI88:BI219),2)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CCTV - Kamerový systém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172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174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CCTV - Kamerový systém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22. 2. 2018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SUM(P89:P219)</f>
        <v>0</v>
      </c>
      <c r="Q88" s="107"/>
      <c r="R88" s="219">
        <f>SUM(R89:R219)</f>
        <v>0</v>
      </c>
      <c r="S88" s="107"/>
      <c r="T88" s="220">
        <f>SUM(T89:T219)</f>
        <v>0</v>
      </c>
      <c r="AT88" s="25" t="s">
        <v>75</v>
      </c>
      <c r="AU88" s="25" t="s">
        <v>182</v>
      </c>
      <c r="BK88" s="221">
        <f>SUM(BK89:BK219)</f>
        <v>0</v>
      </c>
    </row>
    <row r="89" spans="2:65" s="1" customFormat="1" ht="25.5" customHeight="1">
      <c r="B89" s="47"/>
      <c r="C89" s="238" t="s">
        <v>83</v>
      </c>
      <c r="D89" s="238" t="s">
        <v>206</v>
      </c>
      <c r="E89" s="239" t="s">
        <v>3768</v>
      </c>
      <c r="F89" s="240" t="s">
        <v>3769</v>
      </c>
      <c r="G89" s="241" t="s">
        <v>2246</v>
      </c>
      <c r="H89" s="242">
        <v>5</v>
      </c>
      <c r="I89" s="243"/>
      <c r="J89" s="244">
        <f>ROUND(I89*H89,2)</f>
        <v>0</v>
      </c>
      <c r="K89" s="240" t="s">
        <v>3770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3771</v>
      </c>
    </row>
    <row r="90" spans="2:65" s="1" customFormat="1" ht="25.5" customHeight="1">
      <c r="B90" s="47"/>
      <c r="C90" s="238" t="s">
        <v>85</v>
      </c>
      <c r="D90" s="238" t="s">
        <v>206</v>
      </c>
      <c r="E90" s="239" t="s">
        <v>3772</v>
      </c>
      <c r="F90" s="240" t="s">
        <v>3773</v>
      </c>
      <c r="G90" s="241" t="s">
        <v>2246</v>
      </c>
      <c r="H90" s="242">
        <v>1</v>
      </c>
      <c r="I90" s="243"/>
      <c r="J90" s="244">
        <f>ROUND(I90*H90,2)</f>
        <v>0</v>
      </c>
      <c r="K90" s="240" t="s">
        <v>3770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3774</v>
      </c>
    </row>
    <row r="91" spans="2:65" s="1" customFormat="1" ht="16.5" customHeight="1">
      <c r="B91" s="47"/>
      <c r="C91" s="238" t="s">
        <v>92</v>
      </c>
      <c r="D91" s="238" t="s">
        <v>206</v>
      </c>
      <c r="E91" s="239" t="s">
        <v>3775</v>
      </c>
      <c r="F91" s="240" t="s">
        <v>3776</v>
      </c>
      <c r="G91" s="241" t="s">
        <v>2246</v>
      </c>
      <c r="H91" s="242">
        <v>1</v>
      </c>
      <c r="I91" s="243"/>
      <c r="J91" s="244">
        <f>ROUND(I91*H91,2)</f>
        <v>0</v>
      </c>
      <c r="K91" s="240" t="s">
        <v>3770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3777</v>
      </c>
    </row>
    <row r="92" spans="2:65" s="1" customFormat="1" ht="16.5" customHeight="1">
      <c r="B92" s="47"/>
      <c r="C92" s="238" t="s">
        <v>98</v>
      </c>
      <c r="D92" s="238" t="s">
        <v>206</v>
      </c>
      <c r="E92" s="239" t="s">
        <v>3775</v>
      </c>
      <c r="F92" s="240" t="s">
        <v>3776</v>
      </c>
      <c r="G92" s="241" t="s">
        <v>2246</v>
      </c>
      <c r="H92" s="242">
        <v>5</v>
      </c>
      <c r="I92" s="243"/>
      <c r="J92" s="244">
        <f>ROUND(I92*H92,2)</f>
        <v>0</v>
      </c>
      <c r="K92" s="240" t="s">
        <v>3770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3778</v>
      </c>
    </row>
    <row r="93" spans="2:65" s="1" customFormat="1" ht="25.5" customHeight="1">
      <c r="B93" s="47"/>
      <c r="C93" s="238" t="s">
        <v>121</v>
      </c>
      <c r="D93" s="238" t="s">
        <v>206</v>
      </c>
      <c r="E93" s="239" t="s">
        <v>3779</v>
      </c>
      <c r="F93" s="240" t="s">
        <v>3780</v>
      </c>
      <c r="G93" s="241" t="s">
        <v>2246</v>
      </c>
      <c r="H93" s="242">
        <v>18</v>
      </c>
      <c r="I93" s="243"/>
      <c r="J93" s="244">
        <f>ROUND(I93*H93,2)</f>
        <v>0</v>
      </c>
      <c r="K93" s="240" t="s">
        <v>3770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3781</v>
      </c>
    </row>
    <row r="94" spans="2:65" s="1" customFormat="1" ht="25.5" customHeight="1">
      <c r="B94" s="47"/>
      <c r="C94" s="238" t="s">
        <v>226</v>
      </c>
      <c r="D94" s="238" t="s">
        <v>206</v>
      </c>
      <c r="E94" s="239" t="s">
        <v>3782</v>
      </c>
      <c r="F94" s="240" t="s">
        <v>3783</v>
      </c>
      <c r="G94" s="241" t="s">
        <v>2246</v>
      </c>
      <c r="H94" s="242">
        <v>21</v>
      </c>
      <c r="I94" s="243"/>
      <c r="J94" s="244">
        <f>ROUND(I94*H94,2)</f>
        <v>0</v>
      </c>
      <c r="K94" s="240" t="s">
        <v>2991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3784</v>
      </c>
    </row>
    <row r="95" spans="2:65" s="1" customFormat="1" ht="16.5" customHeight="1">
      <c r="B95" s="47"/>
      <c r="C95" s="238" t="s">
        <v>230</v>
      </c>
      <c r="D95" s="238" t="s">
        <v>206</v>
      </c>
      <c r="E95" s="239" t="s">
        <v>3785</v>
      </c>
      <c r="F95" s="240" t="s">
        <v>3786</v>
      </c>
      <c r="G95" s="241" t="s">
        <v>2246</v>
      </c>
      <c r="H95" s="242">
        <v>36</v>
      </c>
      <c r="I95" s="243"/>
      <c r="J95" s="244">
        <f>ROUND(I95*H95,2)</f>
        <v>0</v>
      </c>
      <c r="K95" s="240" t="s">
        <v>3770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3787</v>
      </c>
    </row>
    <row r="96" spans="2:65" s="1" customFormat="1" ht="16.5" customHeight="1">
      <c r="B96" s="47"/>
      <c r="C96" s="238" t="s">
        <v>234</v>
      </c>
      <c r="D96" s="238" t="s">
        <v>206</v>
      </c>
      <c r="E96" s="239" t="s">
        <v>3788</v>
      </c>
      <c r="F96" s="240" t="s">
        <v>3789</v>
      </c>
      <c r="G96" s="241" t="s">
        <v>2246</v>
      </c>
      <c r="H96" s="242">
        <v>42</v>
      </c>
      <c r="I96" s="243"/>
      <c r="J96" s="244">
        <f>ROUND(I96*H96,2)</f>
        <v>0</v>
      </c>
      <c r="K96" s="240" t="s">
        <v>2991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3790</v>
      </c>
    </row>
    <row r="97" spans="2:65" s="1" customFormat="1" ht="16.5" customHeight="1">
      <c r="B97" s="47"/>
      <c r="C97" s="238" t="s">
        <v>238</v>
      </c>
      <c r="D97" s="238" t="s">
        <v>206</v>
      </c>
      <c r="E97" s="239" t="s">
        <v>3791</v>
      </c>
      <c r="F97" s="240" t="s">
        <v>3792</v>
      </c>
      <c r="G97" s="241" t="s">
        <v>2246</v>
      </c>
      <c r="H97" s="242">
        <v>1</v>
      </c>
      <c r="I97" s="243"/>
      <c r="J97" s="244">
        <f>ROUND(I97*H97,2)</f>
        <v>0</v>
      </c>
      <c r="K97" s="240" t="s">
        <v>3770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3793</v>
      </c>
    </row>
    <row r="98" spans="2:65" s="1" customFormat="1" ht="16.5" customHeight="1">
      <c r="B98" s="47"/>
      <c r="C98" s="238" t="s">
        <v>243</v>
      </c>
      <c r="D98" s="238" t="s">
        <v>206</v>
      </c>
      <c r="E98" s="239" t="s">
        <v>3794</v>
      </c>
      <c r="F98" s="240" t="s">
        <v>3795</v>
      </c>
      <c r="G98" s="241" t="s">
        <v>2246</v>
      </c>
      <c r="H98" s="242">
        <v>5</v>
      </c>
      <c r="I98" s="243"/>
      <c r="J98" s="244">
        <f>ROUND(I98*H98,2)</f>
        <v>0</v>
      </c>
      <c r="K98" s="240" t="s">
        <v>2991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3796</v>
      </c>
    </row>
    <row r="99" spans="2:65" s="1" customFormat="1" ht="16.5" customHeight="1">
      <c r="B99" s="47"/>
      <c r="C99" s="238" t="s">
        <v>250</v>
      </c>
      <c r="D99" s="238" t="s">
        <v>206</v>
      </c>
      <c r="E99" s="239" t="s">
        <v>3797</v>
      </c>
      <c r="F99" s="240" t="s">
        <v>3798</v>
      </c>
      <c r="G99" s="241" t="s">
        <v>2246</v>
      </c>
      <c r="H99" s="242">
        <v>6</v>
      </c>
      <c r="I99" s="243"/>
      <c r="J99" s="244">
        <f>ROUND(I99*H99,2)</f>
        <v>0</v>
      </c>
      <c r="K99" s="240" t="s">
        <v>3770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3799</v>
      </c>
    </row>
    <row r="100" spans="2:65" s="1" customFormat="1" ht="16.5" customHeight="1">
      <c r="B100" s="47"/>
      <c r="C100" s="238" t="s">
        <v>254</v>
      </c>
      <c r="D100" s="238" t="s">
        <v>206</v>
      </c>
      <c r="E100" s="239" t="s">
        <v>3800</v>
      </c>
      <c r="F100" s="240" t="s">
        <v>3801</v>
      </c>
      <c r="G100" s="241" t="s">
        <v>2246</v>
      </c>
      <c r="H100" s="242">
        <v>6</v>
      </c>
      <c r="I100" s="243"/>
      <c r="J100" s="244">
        <f>ROUND(I100*H100,2)</f>
        <v>0</v>
      </c>
      <c r="K100" s="240" t="s">
        <v>3770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3802</v>
      </c>
    </row>
    <row r="101" spans="2:65" s="1" customFormat="1" ht="25.5" customHeight="1">
      <c r="B101" s="47"/>
      <c r="C101" s="238" t="s">
        <v>260</v>
      </c>
      <c r="D101" s="238" t="s">
        <v>206</v>
      </c>
      <c r="E101" s="239" t="s">
        <v>3803</v>
      </c>
      <c r="F101" s="240" t="s">
        <v>3804</v>
      </c>
      <c r="G101" s="241" t="s">
        <v>246</v>
      </c>
      <c r="H101" s="250"/>
      <c r="I101" s="243"/>
      <c r="J101" s="244">
        <f>ROUND(I101*H101,2)</f>
        <v>0</v>
      </c>
      <c r="K101" s="240" t="s">
        <v>3770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3805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3806</v>
      </c>
      <c r="F102" s="240" t="s">
        <v>3807</v>
      </c>
      <c r="G102" s="241" t="s">
        <v>246</v>
      </c>
      <c r="H102" s="250"/>
      <c r="I102" s="243"/>
      <c r="J102" s="244">
        <f>ROUND(I102*H102,2)</f>
        <v>0</v>
      </c>
      <c r="K102" s="240" t="s">
        <v>3770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3808</v>
      </c>
    </row>
    <row r="103" spans="2:65" s="1" customFormat="1" ht="25.5" customHeight="1">
      <c r="B103" s="47"/>
      <c r="C103" s="238" t="s">
        <v>10</v>
      </c>
      <c r="D103" s="238" t="s">
        <v>206</v>
      </c>
      <c r="E103" s="239" t="s">
        <v>3809</v>
      </c>
      <c r="F103" s="240" t="s">
        <v>3810</v>
      </c>
      <c r="G103" s="241" t="s">
        <v>246</v>
      </c>
      <c r="H103" s="250"/>
      <c r="I103" s="243"/>
      <c r="J103" s="244">
        <f>ROUND(I103*H103,2)</f>
        <v>0</v>
      </c>
      <c r="K103" s="240" t="s">
        <v>3770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3811</v>
      </c>
    </row>
    <row r="104" spans="2:65" s="1" customFormat="1" ht="25.5" customHeight="1">
      <c r="B104" s="47"/>
      <c r="C104" s="238" t="s">
        <v>211</v>
      </c>
      <c r="D104" s="238" t="s">
        <v>206</v>
      </c>
      <c r="E104" s="239" t="s">
        <v>3812</v>
      </c>
      <c r="F104" s="240" t="s">
        <v>3813</v>
      </c>
      <c r="G104" s="241" t="s">
        <v>246</v>
      </c>
      <c r="H104" s="250"/>
      <c r="I104" s="243"/>
      <c r="J104" s="244">
        <f>ROUND(I104*H104,2)</f>
        <v>0</v>
      </c>
      <c r="K104" s="240" t="s">
        <v>3770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3814</v>
      </c>
    </row>
    <row r="105" spans="2:65" s="1" customFormat="1" ht="25.5" customHeight="1">
      <c r="B105" s="47"/>
      <c r="C105" s="238" t="s">
        <v>336</v>
      </c>
      <c r="D105" s="238" t="s">
        <v>206</v>
      </c>
      <c r="E105" s="239" t="s">
        <v>3815</v>
      </c>
      <c r="F105" s="240" t="s">
        <v>3816</v>
      </c>
      <c r="G105" s="241" t="s">
        <v>246</v>
      </c>
      <c r="H105" s="250"/>
      <c r="I105" s="243"/>
      <c r="J105" s="244">
        <f>ROUND(I105*H105,2)</f>
        <v>0</v>
      </c>
      <c r="K105" s="240" t="s">
        <v>3770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3817</v>
      </c>
    </row>
    <row r="106" spans="2:65" s="1" customFormat="1" ht="25.5" customHeight="1">
      <c r="B106" s="47"/>
      <c r="C106" s="238" t="s">
        <v>340</v>
      </c>
      <c r="D106" s="238" t="s">
        <v>206</v>
      </c>
      <c r="E106" s="239" t="s">
        <v>3818</v>
      </c>
      <c r="F106" s="240" t="s">
        <v>3819</v>
      </c>
      <c r="G106" s="241" t="s">
        <v>246</v>
      </c>
      <c r="H106" s="250"/>
      <c r="I106" s="243"/>
      <c r="J106" s="244">
        <f>ROUND(I106*H106,2)</f>
        <v>0</v>
      </c>
      <c r="K106" s="240" t="s">
        <v>3770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3820</v>
      </c>
    </row>
    <row r="107" spans="2:65" s="1" customFormat="1" ht="25.5" customHeight="1">
      <c r="B107" s="47"/>
      <c r="C107" s="238" t="s">
        <v>344</v>
      </c>
      <c r="D107" s="238" t="s">
        <v>206</v>
      </c>
      <c r="E107" s="239" t="s">
        <v>3821</v>
      </c>
      <c r="F107" s="240" t="s">
        <v>3822</v>
      </c>
      <c r="G107" s="241" t="s">
        <v>246</v>
      </c>
      <c r="H107" s="250"/>
      <c r="I107" s="243"/>
      <c r="J107" s="244">
        <f>ROUND(I107*H107,2)</f>
        <v>0</v>
      </c>
      <c r="K107" s="240" t="s">
        <v>3770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3823</v>
      </c>
    </row>
    <row r="108" spans="2:65" s="1" customFormat="1" ht="25.5" customHeight="1">
      <c r="B108" s="47"/>
      <c r="C108" s="238" t="s">
        <v>348</v>
      </c>
      <c r="D108" s="238" t="s">
        <v>206</v>
      </c>
      <c r="E108" s="239" t="s">
        <v>3824</v>
      </c>
      <c r="F108" s="240" t="s">
        <v>3825</v>
      </c>
      <c r="G108" s="241" t="s">
        <v>246</v>
      </c>
      <c r="H108" s="250"/>
      <c r="I108" s="243"/>
      <c r="J108" s="244">
        <f>ROUND(I108*H108,2)</f>
        <v>0</v>
      </c>
      <c r="K108" s="240" t="s">
        <v>3770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3826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3827</v>
      </c>
      <c r="F109" s="240" t="s">
        <v>3828</v>
      </c>
      <c r="G109" s="241" t="s">
        <v>246</v>
      </c>
      <c r="H109" s="250"/>
      <c r="I109" s="243"/>
      <c r="J109" s="244">
        <f>ROUND(I109*H109,2)</f>
        <v>0</v>
      </c>
      <c r="K109" s="240" t="s">
        <v>3770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3829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3830</v>
      </c>
      <c r="F110" s="240" t="s">
        <v>3831</v>
      </c>
      <c r="G110" s="241" t="s">
        <v>246</v>
      </c>
      <c r="H110" s="250"/>
      <c r="I110" s="243"/>
      <c r="J110" s="244">
        <f>ROUND(I110*H110,2)</f>
        <v>0</v>
      </c>
      <c r="K110" s="240" t="s">
        <v>3770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3832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3833</v>
      </c>
      <c r="F111" s="240" t="s">
        <v>3834</v>
      </c>
      <c r="G111" s="241" t="s">
        <v>246</v>
      </c>
      <c r="H111" s="250"/>
      <c r="I111" s="243"/>
      <c r="J111" s="244">
        <f>ROUND(I111*H111,2)</f>
        <v>0</v>
      </c>
      <c r="K111" s="240" t="s">
        <v>3770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3835</v>
      </c>
    </row>
    <row r="112" spans="2:65" s="1" customFormat="1" ht="25.5" customHeight="1">
      <c r="B112" s="47"/>
      <c r="C112" s="238" t="s">
        <v>365</v>
      </c>
      <c r="D112" s="238" t="s">
        <v>206</v>
      </c>
      <c r="E112" s="239" t="s">
        <v>3836</v>
      </c>
      <c r="F112" s="240" t="s">
        <v>3837</v>
      </c>
      <c r="G112" s="241" t="s">
        <v>246</v>
      </c>
      <c r="H112" s="250"/>
      <c r="I112" s="243"/>
      <c r="J112" s="244">
        <f>ROUND(I112*H112,2)</f>
        <v>0</v>
      </c>
      <c r="K112" s="240" t="s">
        <v>3770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3838</v>
      </c>
    </row>
    <row r="113" spans="2:65" s="1" customFormat="1" ht="25.5" customHeight="1">
      <c r="B113" s="47"/>
      <c r="C113" s="238" t="s">
        <v>369</v>
      </c>
      <c r="D113" s="238" t="s">
        <v>206</v>
      </c>
      <c r="E113" s="239" t="s">
        <v>3839</v>
      </c>
      <c r="F113" s="240" t="s">
        <v>3840</v>
      </c>
      <c r="G113" s="241" t="s">
        <v>246</v>
      </c>
      <c r="H113" s="250"/>
      <c r="I113" s="243"/>
      <c r="J113" s="244">
        <f>ROUND(I113*H113,2)</f>
        <v>0</v>
      </c>
      <c r="K113" s="240" t="s">
        <v>3770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3841</v>
      </c>
    </row>
    <row r="114" spans="2:65" s="1" customFormat="1" ht="25.5" customHeight="1">
      <c r="B114" s="47"/>
      <c r="C114" s="238" t="s">
        <v>373</v>
      </c>
      <c r="D114" s="238" t="s">
        <v>206</v>
      </c>
      <c r="E114" s="239" t="s">
        <v>3842</v>
      </c>
      <c r="F114" s="240" t="s">
        <v>3843</v>
      </c>
      <c r="G114" s="241" t="s">
        <v>246</v>
      </c>
      <c r="H114" s="250"/>
      <c r="I114" s="243"/>
      <c r="J114" s="244">
        <f>ROUND(I114*H114,2)</f>
        <v>0</v>
      </c>
      <c r="K114" s="240" t="s">
        <v>3770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3844</v>
      </c>
    </row>
    <row r="115" spans="2:65" s="1" customFormat="1" ht="25.5" customHeight="1">
      <c r="B115" s="47"/>
      <c r="C115" s="238" t="s">
        <v>377</v>
      </c>
      <c r="D115" s="238" t="s">
        <v>206</v>
      </c>
      <c r="E115" s="239" t="s">
        <v>3845</v>
      </c>
      <c r="F115" s="240" t="s">
        <v>3846</v>
      </c>
      <c r="G115" s="241" t="s">
        <v>246</v>
      </c>
      <c r="H115" s="250"/>
      <c r="I115" s="243"/>
      <c r="J115" s="244">
        <f>ROUND(I115*H115,2)</f>
        <v>0</v>
      </c>
      <c r="K115" s="240" t="s">
        <v>3770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3847</v>
      </c>
    </row>
    <row r="116" spans="2:65" s="1" customFormat="1" ht="25.5" customHeight="1">
      <c r="B116" s="47"/>
      <c r="C116" s="238" t="s">
        <v>381</v>
      </c>
      <c r="D116" s="238" t="s">
        <v>206</v>
      </c>
      <c r="E116" s="239" t="s">
        <v>3848</v>
      </c>
      <c r="F116" s="240" t="s">
        <v>3849</v>
      </c>
      <c r="G116" s="241" t="s">
        <v>246</v>
      </c>
      <c r="H116" s="250"/>
      <c r="I116" s="243"/>
      <c r="J116" s="244">
        <f>ROUND(I116*H116,2)</f>
        <v>0</v>
      </c>
      <c r="K116" s="240" t="s">
        <v>3770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3850</v>
      </c>
    </row>
    <row r="117" spans="2:65" s="1" customFormat="1" ht="25.5" customHeight="1">
      <c r="B117" s="47"/>
      <c r="C117" s="238" t="s">
        <v>385</v>
      </c>
      <c r="D117" s="238" t="s">
        <v>206</v>
      </c>
      <c r="E117" s="239" t="s">
        <v>3851</v>
      </c>
      <c r="F117" s="240" t="s">
        <v>3852</v>
      </c>
      <c r="G117" s="241" t="s">
        <v>246</v>
      </c>
      <c r="H117" s="250"/>
      <c r="I117" s="243"/>
      <c r="J117" s="244">
        <f>ROUND(I117*H117,2)</f>
        <v>0</v>
      </c>
      <c r="K117" s="240" t="s">
        <v>3770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3853</v>
      </c>
    </row>
    <row r="118" spans="2:65" s="1" customFormat="1" ht="25.5" customHeight="1">
      <c r="B118" s="47"/>
      <c r="C118" s="238" t="s">
        <v>389</v>
      </c>
      <c r="D118" s="238" t="s">
        <v>206</v>
      </c>
      <c r="E118" s="239" t="s">
        <v>3854</v>
      </c>
      <c r="F118" s="240" t="s">
        <v>3855</v>
      </c>
      <c r="G118" s="241" t="s">
        <v>246</v>
      </c>
      <c r="H118" s="250"/>
      <c r="I118" s="243"/>
      <c r="J118" s="244">
        <f>ROUND(I118*H118,2)</f>
        <v>0</v>
      </c>
      <c r="K118" s="240" t="s">
        <v>3770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3856</v>
      </c>
    </row>
    <row r="119" spans="2:65" s="1" customFormat="1" ht="25.5" customHeight="1">
      <c r="B119" s="47"/>
      <c r="C119" s="238" t="s">
        <v>393</v>
      </c>
      <c r="D119" s="238" t="s">
        <v>206</v>
      </c>
      <c r="E119" s="239" t="s">
        <v>3857</v>
      </c>
      <c r="F119" s="240" t="s">
        <v>3858</v>
      </c>
      <c r="G119" s="241" t="s">
        <v>246</v>
      </c>
      <c r="H119" s="250"/>
      <c r="I119" s="243"/>
      <c r="J119" s="244">
        <f>ROUND(I119*H119,2)</f>
        <v>0</v>
      </c>
      <c r="K119" s="240" t="s">
        <v>3770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3859</v>
      </c>
    </row>
    <row r="120" spans="2:65" s="1" customFormat="1" ht="25.5" customHeight="1">
      <c r="B120" s="47"/>
      <c r="C120" s="238" t="s">
        <v>287</v>
      </c>
      <c r="D120" s="238" t="s">
        <v>206</v>
      </c>
      <c r="E120" s="239" t="s">
        <v>3860</v>
      </c>
      <c r="F120" s="240" t="s">
        <v>3861</v>
      </c>
      <c r="G120" s="241" t="s">
        <v>246</v>
      </c>
      <c r="H120" s="250"/>
      <c r="I120" s="243"/>
      <c r="J120" s="244">
        <f>ROUND(I120*H120,2)</f>
        <v>0</v>
      </c>
      <c r="K120" s="240" t="s">
        <v>3770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3862</v>
      </c>
    </row>
    <row r="121" spans="2:65" s="1" customFormat="1" ht="25.5" customHeight="1">
      <c r="B121" s="47"/>
      <c r="C121" s="238" t="s">
        <v>400</v>
      </c>
      <c r="D121" s="238" t="s">
        <v>206</v>
      </c>
      <c r="E121" s="239" t="s">
        <v>3863</v>
      </c>
      <c r="F121" s="240" t="s">
        <v>3864</v>
      </c>
      <c r="G121" s="241" t="s">
        <v>246</v>
      </c>
      <c r="H121" s="250"/>
      <c r="I121" s="243"/>
      <c r="J121" s="244">
        <f>ROUND(I121*H121,2)</f>
        <v>0</v>
      </c>
      <c r="K121" s="240" t="s">
        <v>3770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3865</v>
      </c>
    </row>
    <row r="122" spans="2:65" s="1" customFormat="1" ht="25.5" customHeight="1">
      <c r="B122" s="47"/>
      <c r="C122" s="238" t="s">
        <v>404</v>
      </c>
      <c r="D122" s="238" t="s">
        <v>206</v>
      </c>
      <c r="E122" s="239" t="s">
        <v>3866</v>
      </c>
      <c r="F122" s="240" t="s">
        <v>3867</v>
      </c>
      <c r="G122" s="241" t="s">
        <v>246</v>
      </c>
      <c r="H122" s="250"/>
      <c r="I122" s="243"/>
      <c r="J122" s="244">
        <f>ROUND(I122*H122,2)</f>
        <v>0</v>
      </c>
      <c r="K122" s="240" t="s">
        <v>3770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3868</v>
      </c>
    </row>
    <row r="123" spans="2:65" s="1" customFormat="1" ht="25.5" customHeight="1">
      <c r="B123" s="47"/>
      <c r="C123" s="238" t="s">
        <v>408</v>
      </c>
      <c r="D123" s="238" t="s">
        <v>206</v>
      </c>
      <c r="E123" s="239" t="s">
        <v>3869</v>
      </c>
      <c r="F123" s="240" t="s">
        <v>3870</v>
      </c>
      <c r="G123" s="241" t="s">
        <v>246</v>
      </c>
      <c r="H123" s="250"/>
      <c r="I123" s="243"/>
      <c r="J123" s="244">
        <f>ROUND(I123*H123,2)</f>
        <v>0</v>
      </c>
      <c r="K123" s="240" t="s">
        <v>3770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3871</v>
      </c>
    </row>
    <row r="124" spans="2:65" s="1" customFormat="1" ht="25.5" customHeight="1">
      <c r="B124" s="47"/>
      <c r="C124" s="238" t="s">
        <v>412</v>
      </c>
      <c r="D124" s="238" t="s">
        <v>206</v>
      </c>
      <c r="E124" s="239" t="s">
        <v>3872</v>
      </c>
      <c r="F124" s="240" t="s">
        <v>3873</v>
      </c>
      <c r="G124" s="241" t="s">
        <v>246</v>
      </c>
      <c r="H124" s="250"/>
      <c r="I124" s="243"/>
      <c r="J124" s="244">
        <f>ROUND(I124*H124,2)</f>
        <v>0</v>
      </c>
      <c r="K124" s="240" t="s">
        <v>3770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3874</v>
      </c>
    </row>
    <row r="125" spans="2:65" s="1" customFormat="1" ht="25.5" customHeight="1">
      <c r="B125" s="47"/>
      <c r="C125" s="238" t="s">
        <v>418</v>
      </c>
      <c r="D125" s="238" t="s">
        <v>206</v>
      </c>
      <c r="E125" s="239" t="s">
        <v>3875</v>
      </c>
      <c r="F125" s="240" t="s">
        <v>3876</v>
      </c>
      <c r="G125" s="241" t="s">
        <v>246</v>
      </c>
      <c r="H125" s="250"/>
      <c r="I125" s="243"/>
      <c r="J125" s="244">
        <f>ROUND(I125*H125,2)</f>
        <v>0</v>
      </c>
      <c r="K125" s="240" t="s">
        <v>3770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3877</v>
      </c>
    </row>
    <row r="126" spans="2:65" s="1" customFormat="1" ht="25.5" customHeight="1">
      <c r="B126" s="47"/>
      <c r="C126" s="238" t="s">
        <v>422</v>
      </c>
      <c r="D126" s="238" t="s">
        <v>206</v>
      </c>
      <c r="E126" s="239" t="s">
        <v>3878</v>
      </c>
      <c r="F126" s="240" t="s">
        <v>3879</v>
      </c>
      <c r="G126" s="241" t="s">
        <v>246</v>
      </c>
      <c r="H126" s="250"/>
      <c r="I126" s="243"/>
      <c r="J126" s="244">
        <f>ROUND(I126*H126,2)</f>
        <v>0</v>
      </c>
      <c r="K126" s="240" t="s">
        <v>3770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3880</v>
      </c>
    </row>
    <row r="127" spans="2:65" s="1" customFormat="1" ht="25.5" customHeight="1">
      <c r="B127" s="47"/>
      <c r="C127" s="238" t="s">
        <v>426</v>
      </c>
      <c r="D127" s="238" t="s">
        <v>206</v>
      </c>
      <c r="E127" s="239" t="s">
        <v>3881</v>
      </c>
      <c r="F127" s="240" t="s">
        <v>3882</v>
      </c>
      <c r="G127" s="241" t="s">
        <v>246</v>
      </c>
      <c r="H127" s="250"/>
      <c r="I127" s="243"/>
      <c r="J127" s="244">
        <f>ROUND(I127*H127,2)</f>
        <v>0</v>
      </c>
      <c r="K127" s="240" t="s">
        <v>3770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3883</v>
      </c>
    </row>
    <row r="128" spans="2:65" s="1" customFormat="1" ht="25.5" customHeight="1">
      <c r="B128" s="47"/>
      <c r="C128" s="238" t="s">
        <v>430</v>
      </c>
      <c r="D128" s="238" t="s">
        <v>206</v>
      </c>
      <c r="E128" s="239" t="s">
        <v>3884</v>
      </c>
      <c r="F128" s="240" t="s">
        <v>3885</v>
      </c>
      <c r="G128" s="241" t="s">
        <v>246</v>
      </c>
      <c r="H128" s="250"/>
      <c r="I128" s="243"/>
      <c r="J128" s="244">
        <f>ROUND(I128*H128,2)</f>
        <v>0</v>
      </c>
      <c r="K128" s="240" t="s">
        <v>3770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3886</v>
      </c>
    </row>
    <row r="129" spans="2:65" s="1" customFormat="1" ht="25.5" customHeight="1">
      <c r="B129" s="47"/>
      <c r="C129" s="238" t="s">
        <v>434</v>
      </c>
      <c r="D129" s="238" t="s">
        <v>206</v>
      </c>
      <c r="E129" s="239" t="s">
        <v>3887</v>
      </c>
      <c r="F129" s="240" t="s">
        <v>3888</v>
      </c>
      <c r="G129" s="241" t="s">
        <v>246</v>
      </c>
      <c r="H129" s="250"/>
      <c r="I129" s="243"/>
      <c r="J129" s="244">
        <f>ROUND(I129*H129,2)</f>
        <v>0</v>
      </c>
      <c r="K129" s="240" t="s">
        <v>3770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3889</v>
      </c>
    </row>
    <row r="130" spans="2:65" s="1" customFormat="1" ht="25.5" customHeight="1">
      <c r="B130" s="47"/>
      <c r="C130" s="238" t="s">
        <v>438</v>
      </c>
      <c r="D130" s="238" t="s">
        <v>206</v>
      </c>
      <c r="E130" s="239" t="s">
        <v>3890</v>
      </c>
      <c r="F130" s="240" t="s">
        <v>3891</v>
      </c>
      <c r="G130" s="241" t="s">
        <v>246</v>
      </c>
      <c r="H130" s="250"/>
      <c r="I130" s="243"/>
      <c r="J130" s="244">
        <f>ROUND(I130*H130,2)</f>
        <v>0</v>
      </c>
      <c r="K130" s="240" t="s">
        <v>3770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3892</v>
      </c>
    </row>
    <row r="131" spans="2:65" s="1" customFormat="1" ht="25.5" customHeight="1">
      <c r="B131" s="47"/>
      <c r="C131" s="238" t="s">
        <v>442</v>
      </c>
      <c r="D131" s="238" t="s">
        <v>206</v>
      </c>
      <c r="E131" s="239" t="s">
        <v>3893</v>
      </c>
      <c r="F131" s="240" t="s">
        <v>3894</v>
      </c>
      <c r="G131" s="241" t="s">
        <v>3895</v>
      </c>
      <c r="H131" s="242">
        <v>1</v>
      </c>
      <c r="I131" s="243"/>
      <c r="J131" s="244">
        <f>ROUND(I131*H131,2)</f>
        <v>0</v>
      </c>
      <c r="K131" s="240" t="s">
        <v>3770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3896</v>
      </c>
    </row>
    <row r="132" spans="2:65" s="1" customFormat="1" ht="25.5" customHeight="1">
      <c r="B132" s="47"/>
      <c r="C132" s="238" t="s">
        <v>446</v>
      </c>
      <c r="D132" s="238" t="s">
        <v>206</v>
      </c>
      <c r="E132" s="239" t="s">
        <v>3897</v>
      </c>
      <c r="F132" s="240" t="s">
        <v>3898</v>
      </c>
      <c r="G132" s="241" t="s">
        <v>3895</v>
      </c>
      <c r="H132" s="242">
        <v>55</v>
      </c>
      <c r="I132" s="243"/>
      <c r="J132" s="244">
        <f>ROUND(I132*H132,2)</f>
        <v>0</v>
      </c>
      <c r="K132" s="240" t="s">
        <v>3770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3899</v>
      </c>
    </row>
    <row r="133" spans="2:65" s="1" customFormat="1" ht="25.5" customHeight="1">
      <c r="B133" s="47"/>
      <c r="C133" s="238" t="s">
        <v>450</v>
      </c>
      <c r="D133" s="238" t="s">
        <v>206</v>
      </c>
      <c r="E133" s="239" t="s">
        <v>3900</v>
      </c>
      <c r="F133" s="240" t="s">
        <v>3901</v>
      </c>
      <c r="G133" s="241" t="s">
        <v>3895</v>
      </c>
      <c r="H133" s="242">
        <v>5</v>
      </c>
      <c r="I133" s="243"/>
      <c r="J133" s="244">
        <f>ROUND(I133*H133,2)</f>
        <v>0</v>
      </c>
      <c r="K133" s="240" t="s">
        <v>3770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3902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3903</v>
      </c>
      <c r="F134" s="240" t="s">
        <v>3904</v>
      </c>
      <c r="G134" s="241" t="s">
        <v>3895</v>
      </c>
      <c r="H134" s="242">
        <v>1</v>
      </c>
      <c r="I134" s="243"/>
      <c r="J134" s="244">
        <f>ROUND(I134*H134,2)</f>
        <v>0</v>
      </c>
      <c r="K134" s="240" t="s">
        <v>3770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3905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3906</v>
      </c>
      <c r="F135" s="240" t="s">
        <v>3907</v>
      </c>
      <c r="G135" s="241" t="s">
        <v>3895</v>
      </c>
      <c r="H135" s="242">
        <v>55</v>
      </c>
      <c r="I135" s="243"/>
      <c r="J135" s="244">
        <f>ROUND(I135*H135,2)</f>
        <v>0</v>
      </c>
      <c r="K135" s="240" t="s">
        <v>3770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3908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3909</v>
      </c>
      <c r="F136" s="240" t="s">
        <v>3910</v>
      </c>
      <c r="G136" s="241" t="s">
        <v>3895</v>
      </c>
      <c r="H136" s="242">
        <v>1</v>
      </c>
      <c r="I136" s="243"/>
      <c r="J136" s="244">
        <f>ROUND(I136*H136,2)</f>
        <v>0</v>
      </c>
      <c r="K136" s="240" t="s">
        <v>3770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3911</v>
      </c>
    </row>
    <row r="137" spans="2:65" s="1" customFormat="1" ht="25.5" customHeight="1">
      <c r="B137" s="47"/>
      <c r="C137" s="238" t="s">
        <v>469</v>
      </c>
      <c r="D137" s="238" t="s">
        <v>206</v>
      </c>
      <c r="E137" s="239" t="s">
        <v>3912</v>
      </c>
      <c r="F137" s="240" t="s">
        <v>3913</v>
      </c>
      <c r="G137" s="241" t="s">
        <v>3895</v>
      </c>
      <c r="H137" s="242">
        <v>1</v>
      </c>
      <c r="I137" s="243"/>
      <c r="J137" s="244">
        <f>ROUND(I137*H137,2)</f>
        <v>0</v>
      </c>
      <c r="K137" s="240" t="s">
        <v>3770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3914</v>
      </c>
    </row>
    <row r="138" spans="2:65" s="1" customFormat="1" ht="25.5" customHeight="1">
      <c r="B138" s="47"/>
      <c r="C138" s="238" t="s">
        <v>473</v>
      </c>
      <c r="D138" s="238" t="s">
        <v>206</v>
      </c>
      <c r="E138" s="239" t="s">
        <v>3915</v>
      </c>
      <c r="F138" s="240" t="s">
        <v>3916</v>
      </c>
      <c r="G138" s="241" t="s">
        <v>3895</v>
      </c>
      <c r="H138" s="242">
        <v>1</v>
      </c>
      <c r="I138" s="243"/>
      <c r="J138" s="244">
        <f>ROUND(I138*H138,2)</f>
        <v>0</v>
      </c>
      <c r="K138" s="240" t="s">
        <v>3770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3917</v>
      </c>
    </row>
    <row r="139" spans="2:65" s="1" customFormat="1" ht="25.5" customHeight="1">
      <c r="B139" s="47"/>
      <c r="C139" s="238" t="s">
        <v>477</v>
      </c>
      <c r="D139" s="238" t="s">
        <v>206</v>
      </c>
      <c r="E139" s="239" t="s">
        <v>3918</v>
      </c>
      <c r="F139" s="240" t="s">
        <v>3919</v>
      </c>
      <c r="G139" s="241" t="s">
        <v>3895</v>
      </c>
      <c r="H139" s="242">
        <v>1</v>
      </c>
      <c r="I139" s="243"/>
      <c r="J139" s="244">
        <f>ROUND(I139*H139,2)</f>
        <v>0</v>
      </c>
      <c r="K139" s="240" t="s">
        <v>3770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3920</v>
      </c>
    </row>
    <row r="140" spans="2:65" s="1" customFormat="1" ht="38.25" customHeight="1">
      <c r="B140" s="47"/>
      <c r="C140" s="238" t="s">
        <v>481</v>
      </c>
      <c r="D140" s="238" t="s">
        <v>206</v>
      </c>
      <c r="E140" s="239" t="s">
        <v>3921</v>
      </c>
      <c r="F140" s="240" t="s">
        <v>3922</v>
      </c>
      <c r="G140" s="241" t="s">
        <v>3895</v>
      </c>
      <c r="H140" s="242">
        <v>1</v>
      </c>
      <c r="I140" s="243"/>
      <c r="J140" s="244">
        <f>ROUND(I140*H140,2)</f>
        <v>0</v>
      </c>
      <c r="K140" s="240" t="s">
        <v>3770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3923</v>
      </c>
    </row>
    <row r="141" spans="2:65" s="1" customFormat="1" ht="25.5" customHeight="1">
      <c r="B141" s="47"/>
      <c r="C141" s="238" t="s">
        <v>485</v>
      </c>
      <c r="D141" s="238" t="s">
        <v>206</v>
      </c>
      <c r="E141" s="239" t="s">
        <v>3924</v>
      </c>
      <c r="F141" s="240" t="s">
        <v>3925</v>
      </c>
      <c r="G141" s="241" t="s">
        <v>3895</v>
      </c>
      <c r="H141" s="242">
        <v>1</v>
      </c>
      <c r="I141" s="243"/>
      <c r="J141" s="244">
        <f>ROUND(I141*H141,2)</f>
        <v>0</v>
      </c>
      <c r="K141" s="240" t="s">
        <v>3770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3926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3927</v>
      </c>
      <c r="F142" s="240" t="s">
        <v>3928</v>
      </c>
      <c r="G142" s="241" t="s">
        <v>3895</v>
      </c>
      <c r="H142" s="242">
        <v>1</v>
      </c>
      <c r="I142" s="243"/>
      <c r="J142" s="244">
        <f>ROUND(I142*H142,2)</f>
        <v>0</v>
      </c>
      <c r="K142" s="240" t="s">
        <v>3770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3929</v>
      </c>
    </row>
    <row r="143" spans="2:65" s="1" customFormat="1" ht="38.25" customHeight="1">
      <c r="B143" s="47"/>
      <c r="C143" s="238" t="s">
        <v>493</v>
      </c>
      <c r="D143" s="238" t="s">
        <v>206</v>
      </c>
      <c r="E143" s="239" t="s">
        <v>3930</v>
      </c>
      <c r="F143" s="240" t="s">
        <v>3931</v>
      </c>
      <c r="G143" s="241" t="s">
        <v>3895</v>
      </c>
      <c r="H143" s="242">
        <v>1</v>
      </c>
      <c r="I143" s="243"/>
      <c r="J143" s="244">
        <f>ROUND(I143*H143,2)</f>
        <v>0</v>
      </c>
      <c r="K143" s="240" t="s">
        <v>3770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3932</v>
      </c>
    </row>
    <row r="144" spans="2:65" s="1" customFormat="1" ht="25.5" customHeight="1">
      <c r="B144" s="47"/>
      <c r="C144" s="238" t="s">
        <v>497</v>
      </c>
      <c r="D144" s="238" t="s">
        <v>206</v>
      </c>
      <c r="E144" s="239" t="s">
        <v>3933</v>
      </c>
      <c r="F144" s="240" t="s">
        <v>3934</v>
      </c>
      <c r="G144" s="241" t="s">
        <v>246</v>
      </c>
      <c r="H144" s="250"/>
      <c r="I144" s="243"/>
      <c r="J144" s="244">
        <f>ROUND(I144*H144,2)</f>
        <v>0</v>
      </c>
      <c r="K144" s="240" t="s">
        <v>3770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3935</v>
      </c>
    </row>
    <row r="145" spans="2:65" s="1" customFormat="1" ht="25.5" customHeight="1">
      <c r="B145" s="47"/>
      <c r="C145" s="238" t="s">
        <v>501</v>
      </c>
      <c r="D145" s="238" t="s">
        <v>206</v>
      </c>
      <c r="E145" s="239" t="s">
        <v>3936</v>
      </c>
      <c r="F145" s="240" t="s">
        <v>3937</v>
      </c>
      <c r="G145" s="241" t="s">
        <v>246</v>
      </c>
      <c r="H145" s="250"/>
      <c r="I145" s="243"/>
      <c r="J145" s="244">
        <f>ROUND(I145*H145,2)</f>
        <v>0</v>
      </c>
      <c r="K145" s="240" t="s">
        <v>3770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3938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3939</v>
      </c>
      <c r="F146" s="240" t="s">
        <v>3940</v>
      </c>
      <c r="G146" s="241" t="s">
        <v>246</v>
      </c>
      <c r="H146" s="250"/>
      <c r="I146" s="243"/>
      <c r="J146" s="244">
        <f>ROUND(I146*H146,2)</f>
        <v>0</v>
      </c>
      <c r="K146" s="240" t="s">
        <v>3770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3941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3942</v>
      </c>
      <c r="F147" s="240" t="s">
        <v>3943</v>
      </c>
      <c r="G147" s="241" t="s">
        <v>246</v>
      </c>
      <c r="H147" s="250"/>
      <c r="I147" s="243"/>
      <c r="J147" s="244">
        <f>ROUND(I147*H147,2)</f>
        <v>0</v>
      </c>
      <c r="K147" s="240" t="s">
        <v>3770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3944</v>
      </c>
    </row>
    <row r="148" spans="2:65" s="1" customFormat="1" ht="25.5" customHeight="1">
      <c r="B148" s="47"/>
      <c r="C148" s="238" t="s">
        <v>513</v>
      </c>
      <c r="D148" s="238" t="s">
        <v>206</v>
      </c>
      <c r="E148" s="239" t="s">
        <v>3945</v>
      </c>
      <c r="F148" s="240" t="s">
        <v>3946</v>
      </c>
      <c r="G148" s="241" t="s">
        <v>246</v>
      </c>
      <c r="H148" s="250"/>
      <c r="I148" s="243"/>
      <c r="J148" s="244">
        <f>ROUND(I148*H148,2)</f>
        <v>0</v>
      </c>
      <c r="K148" s="240" t="s">
        <v>3770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3947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3948</v>
      </c>
      <c r="F149" s="240" t="s">
        <v>3949</v>
      </c>
      <c r="G149" s="241" t="s">
        <v>246</v>
      </c>
      <c r="H149" s="250"/>
      <c r="I149" s="243"/>
      <c r="J149" s="244">
        <f>ROUND(I149*H149,2)</f>
        <v>0</v>
      </c>
      <c r="K149" s="240" t="s">
        <v>3770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3950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3951</v>
      </c>
      <c r="F150" s="240" t="s">
        <v>3952</v>
      </c>
      <c r="G150" s="241" t="s">
        <v>246</v>
      </c>
      <c r="H150" s="250"/>
      <c r="I150" s="243"/>
      <c r="J150" s="244">
        <f>ROUND(I150*H150,2)</f>
        <v>0</v>
      </c>
      <c r="K150" s="240" t="s">
        <v>3770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3953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3954</v>
      </c>
      <c r="F151" s="240" t="s">
        <v>3955</v>
      </c>
      <c r="G151" s="241" t="s">
        <v>246</v>
      </c>
      <c r="H151" s="250"/>
      <c r="I151" s="243"/>
      <c r="J151" s="244">
        <f>ROUND(I151*H151,2)</f>
        <v>0</v>
      </c>
      <c r="K151" s="240" t="s">
        <v>3770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3956</v>
      </c>
    </row>
    <row r="152" spans="2:65" s="1" customFormat="1" ht="25.5" customHeight="1">
      <c r="B152" s="47"/>
      <c r="C152" s="238" t="s">
        <v>762</v>
      </c>
      <c r="D152" s="238" t="s">
        <v>206</v>
      </c>
      <c r="E152" s="239" t="s">
        <v>3957</v>
      </c>
      <c r="F152" s="240" t="s">
        <v>3958</v>
      </c>
      <c r="G152" s="241" t="s">
        <v>246</v>
      </c>
      <c r="H152" s="250"/>
      <c r="I152" s="243"/>
      <c r="J152" s="244">
        <f>ROUND(I152*H152,2)</f>
        <v>0</v>
      </c>
      <c r="K152" s="240" t="s">
        <v>3770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3959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3960</v>
      </c>
      <c r="F153" s="240" t="s">
        <v>3961</v>
      </c>
      <c r="G153" s="241" t="s">
        <v>246</v>
      </c>
      <c r="H153" s="250"/>
      <c r="I153" s="243"/>
      <c r="J153" s="244">
        <f>ROUND(I153*H153,2)</f>
        <v>0</v>
      </c>
      <c r="K153" s="240" t="s">
        <v>3770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3962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3963</v>
      </c>
      <c r="F154" s="240" t="s">
        <v>3193</v>
      </c>
      <c r="G154" s="241" t="s">
        <v>3895</v>
      </c>
      <c r="H154" s="242">
        <v>1</v>
      </c>
      <c r="I154" s="243"/>
      <c r="J154" s="244">
        <f>ROUND(I154*H154,2)</f>
        <v>0</v>
      </c>
      <c r="K154" s="240" t="s">
        <v>3770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3964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3965</v>
      </c>
      <c r="F155" s="240" t="s">
        <v>3196</v>
      </c>
      <c r="G155" s="241" t="s">
        <v>3895</v>
      </c>
      <c r="H155" s="242">
        <v>1</v>
      </c>
      <c r="I155" s="243"/>
      <c r="J155" s="244">
        <f>ROUND(I155*H155,2)</f>
        <v>0</v>
      </c>
      <c r="K155" s="240" t="s">
        <v>3770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3966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3967</v>
      </c>
      <c r="F156" s="240" t="s">
        <v>3199</v>
      </c>
      <c r="G156" s="241" t="s">
        <v>3895</v>
      </c>
      <c r="H156" s="242">
        <v>1</v>
      </c>
      <c r="I156" s="243"/>
      <c r="J156" s="244">
        <f>ROUND(I156*H156,2)</f>
        <v>0</v>
      </c>
      <c r="K156" s="240" t="s">
        <v>3770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3968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3969</v>
      </c>
      <c r="F157" s="240" t="s">
        <v>3970</v>
      </c>
      <c r="G157" s="241" t="s">
        <v>3895</v>
      </c>
      <c r="H157" s="242">
        <v>1</v>
      </c>
      <c r="I157" s="243"/>
      <c r="J157" s="244">
        <f>ROUND(I157*H157,2)</f>
        <v>0</v>
      </c>
      <c r="K157" s="240" t="s">
        <v>3770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3971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3972</v>
      </c>
      <c r="F158" s="240" t="s">
        <v>3205</v>
      </c>
      <c r="G158" s="241" t="s">
        <v>3895</v>
      </c>
      <c r="H158" s="242">
        <v>1</v>
      </c>
      <c r="I158" s="243"/>
      <c r="J158" s="244">
        <f>ROUND(I158*H158,2)</f>
        <v>0</v>
      </c>
      <c r="K158" s="240" t="s">
        <v>3770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3973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3974</v>
      </c>
      <c r="F159" s="240" t="s">
        <v>3975</v>
      </c>
      <c r="G159" s="241" t="s">
        <v>3895</v>
      </c>
      <c r="H159" s="242">
        <v>1</v>
      </c>
      <c r="I159" s="243"/>
      <c r="J159" s="244">
        <f>ROUND(I159*H159,2)</f>
        <v>0</v>
      </c>
      <c r="K159" s="240" t="s">
        <v>3770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3976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3977</v>
      </c>
      <c r="F160" s="240" t="s">
        <v>3978</v>
      </c>
      <c r="G160" s="241" t="s">
        <v>3895</v>
      </c>
      <c r="H160" s="242">
        <v>1</v>
      </c>
      <c r="I160" s="243"/>
      <c r="J160" s="244">
        <f>ROUND(I160*H160,2)</f>
        <v>0</v>
      </c>
      <c r="K160" s="240" t="s">
        <v>3770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3979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3980</v>
      </c>
      <c r="F161" s="240" t="s">
        <v>3981</v>
      </c>
      <c r="G161" s="241" t="s">
        <v>3895</v>
      </c>
      <c r="H161" s="242">
        <v>1</v>
      </c>
      <c r="I161" s="243"/>
      <c r="J161" s="244">
        <f>ROUND(I161*H161,2)</f>
        <v>0</v>
      </c>
      <c r="K161" s="240" t="s">
        <v>3770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3982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3983</v>
      </c>
      <c r="F162" s="240" t="s">
        <v>3984</v>
      </c>
      <c r="G162" s="241" t="s">
        <v>3895</v>
      </c>
      <c r="H162" s="242">
        <v>1</v>
      </c>
      <c r="I162" s="243"/>
      <c r="J162" s="244">
        <f>ROUND(I162*H162,2)</f>
        <v>0</v>
      </c>
      <c r="K162" s="240" t="s">
        <v>3770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3985</v>
      </c>
    </row>
    <row r="163" spans="2:65" s="1" customFormat="1" ht="16.5" customHeight="1">
      <c r="B163" s="47"/>
      <c r="C163" s="238" t="s">
        <v>844</v>
      </c>
      <c r="D163" s="238" t="s">
        <v>206</v>
      </c>
      <c r="E163" s="239" t="s">
        <v>3986</v>
      </c>
      <c r="F163" s="240" t="s">
        <v>3223</v>
      </c>
      <c r="G163" s="241" t="s">
        <v>3895</v>
      </c>
      <c r="H163" s="242">
        <v>1</v>
      </c>
      <c r="I163" s="243"/>
      <c r="J163" s="244">
        <f>ROUND(I163*H163,2)</f>
        <v>0</v>
      </c>
      <c r="K163" s="240" t="s">
        <v>3770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3987</v>
      </c>
    </row>
    <row r="164" spans="2:65" s="1" customFormat="1" ht="16.5" customHeight="1">
      <c r="B164" s="47"/>
      <c r="C164" s="238" t="s">
        <v>848</v>
      </c>
      <c r="D164" s="238" t="s">
        <v>206</v>
      </c>
      <c r="E164" s="239" t="s">
        <v>3988</v>
      </c>
      <c r="F164" s="240" t="s">
        <v>3989</v>
      </c>
      <c r="G164" s="241" t="s">
        <v>3895</v>
      </c>
      <c r="H164" s="242">
        <v>20</v>
      </c>
      <c r="I164" s="243"/>
      <c r="J164" s="244">
        <f>ROUND(I164*H164,2)</f>
        <v>0</v>
      </c>
      <c r="K164" s="240" t="s">
        <v>3770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3990</v>
      </c>
    </row>
    <row r="165" spans="2:65" s="1" customFormat="1" ht="16.5" customHeight="1">
      <c r="B165" s="47"/>
      <c r="C165" s="238" t="s">
        <v>852</v>
      </c>
      <c r="D165" s="238" t="s">
        <v>206</v>
      </c>
      <c r="E165" s="239" t="s">
        <v>3991</v>
      </c>
      <c r="F165" s="240" t="s">
        <v>3992</v>
      </c>
      <c r="G165" s="241" t="s">
        <v>3895</v>
      </c>
      <c r="H165" s="242">
        <v>5</v>
      </c>
      <c r="I165" s="243"/>
      <c r="J165" s="244">
        <f>ROUND(I165*H165,2)</f>
        <v>0</v>
      </c>
      <c r="K165" s="240" t="s">
        <v>3770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3993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3994</v>
      </c>
      <c r="F166" s="240" t="s">
        <v>3995</v>
      </c>
      <c r="G166" s="241" t="s">
        <v>3895</v>
      </c>
      <c r="H166" s="242">
        <v>1</v>
      </c>
      <c r="I166" s="243"/>
      <c r="J166" s="244">
        <f>ROUND(I166*H166,2)</f>
        <v>0</v>
      </c>
      <c r="K166" s="240" t="s">
        <v>3770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3996</v>
      </c>
    </row>
    <row r="167" spans="2:65" s="1" customFormat="1" ht="16.5" customHeight="1">
      <c r="B167" s="47"/>
      <c r="C167" s="238" t="s">
        <v>860</v>
      </c>
      <c r="D167" s="238" t="s">
        <v>206</v>
      </c>
      <c r="E167" s="239" t="s">
        <v>3997</v>
      </c>
      <c r="F167" s="240" t="s">
        <v>3998</v>
      </c>
      <c r="G167" s="241" t="s">
        <v>3895</v>
      </c>
      <c r="H167" s="242">
        <v>1</v>
      </c>
      <c r="I167" s="243"/>
      <c r="J167" s="244">
        <f>ROUND(I167*H167,2)</f>
        <v>0</v>
      </c>
      <c r="K167" s="240" t="s">
        <v>3770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3999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4000</v>
      </c>
      <c r="F168" s="240" t="s">
        <v>4001</v>
      </c>
      <c r="G168" s="241" t="s">
        <v>3895</v>
      </c>
      <c r="H168" s="242">
        <v>1</v>
      </c>
      <c r="I168" s="243"/>
      <c r="J168" s="244">
        <f>ROUND(I168*H168,2)</f>
        <v>0</v>
      </c>
      <c r="K168" s="240" t="s">
        <v>3770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4002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4003</v>
      </c>
      <c r="F169" s="240" t="s">
        <v>4004</v>
      </c>
      <c r="G169" s="241" t="s">
        <v>3895</v>
      </c>
      <c r="H169" s="242">
        <v>1</v>
      </c>
      <c r="I169" s="243"/>
      <c r="J169" s="244">
        <f>ROUND(I169*H169,2)</f>
        <v>0</v>
      </c>
      <c r="K169" s="240" t="s">
        <v>3770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4005</v>
      </c>
    </row>
    <row r="170" spans="2:65" s="1" customFormat="1" ht="25.5" customHeight="1">
      <c r="B170" s="47"/>
      <c r="C170" s="238" t="s">
        <v>872</v>
      </c>
      <c r="D170" s="238" t="s">
        <v>206</v>
      </c>
      <c r="E170" s="239" t="s">
        <v>4006</v>
      </c>
      <c r="F170" s="240" t="s">
        <v>4007</v>
      </c>
      <c r="G170" s="241" t="s">
        <v>3895</v>
      </c>
      <c r="H170" s="242">
        <v>1</v>
      </c>
      <c r="I170" s="243"/>
      <c r="J170" s="244">
        <f>ROUND(I170*H170,2)</f>
        <v>0</v>
      </c>
      <c r="K170" s="240" t="s">
        <v>3770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4008</v>
      </c>
    </row>
    <row r="171" spans="2:65" s="1" customFormat="1" ht="25.5" customHeight="1">
      <c r="B171" s="47"/>
      <c r="C171" s="238" t="s">
        <v>876</v>
      </c>
      <c r="D171" s="238" t="s">
        <v>206</v>
      </c>
      <c r="E171" s="239" t="s">
        <v>4009</v>
      </c>
      <c r="F171" s="240" t="s">
        <v>4010</v>
      </c>
      <c r="G171" s="241" t="s">
        <v>3895</v>
      </c>
      <c r="H171" s="242">
        <v>1</v>
      </c>
      <c r="I171" s="243"/>
      <c r="J171" s="244">
        <f>ROUND(I171*H171,2)</f>
        <v>0</v>
      </c>
      <c r="K171" s="240" t="s">
        <v>3770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4011</v>
      </c>
    </row>
    <row r="172" spans="2:65" s="1" customFormat="1" ht="25.5" customHeight="1">
      <c r="B172" s="47"/>
      <c r="C172" s="238" t="s">
        <v>880</v>
      </c>
      <c r="D172" s="238" t="s">
        <v>206</v>
      </c>
      <c r="E172" s="239" t="s">
        <v>4012</v>
      </c>
      <c r="F172" s="240" t="s">
        <v>4013</v>
      </c>
      <c r="G172" s="241" t="s">
        <v>3895</v>
      </c>
      <c r="H172" s="242">
        <v>1</v>
      </c>
      <c r="I172" s="243"/>
      <c r="J172" s="244">
        <f>ROUND(I172*H172,2)</f>
        <v>0</v>
      </c>
      <c r="K172" s="240" t="s">
        <v>3770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4014</v>
      </c>
    </row>
    <row r="173" spans="2:65" s="1" customFormat="1" ht="16.5" customHeight="1">
      <c r="B173" s="47"/>
      <c r="C173" s="238" t="s">
        <v>884</v>
      </c>
      <c r="D173" s="238" t="s">
        <v>206</v>
      </c>
      <c r="E173" s="239" t="s">
        <v>4015</v>
      </c>
      <c r="F173" s="240" t="s">
        <v>4016</v>
      </c>
      <c r="G173" s="241" t="s">
        <v>3895</v>
      </c>
      <c r="H173" s="242">
        <v>1</v>
      </c>
      <c r="I173" s="243"/>
      <c r="J173" s="244">
        <f>ROUND(I173*H173,2)</f>
        <v>0</v>
      </c>
      <c r="K173" s="240" t="s">
        <v>3770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4017</v>
      </c>
    </row>
    <row r="174" spans="2:65" s="1" customFormat="1" ht="25.5" customHeight="1">
      <c r="B174" s="47"/>
      <c r="C174" s="238" t="s">
        <v>888</v>
      </c>
      <c r="D174" s="238" t="s">
        <v>206</v>
      </c>
      <c r="E174" s="239" t="s">
        <v>4018</v>
      </c>
      <c r="F174" s="240" t="s">
        <v>4019</v>
      </c>
      <c r="G174" s="241" t="s">
        <v>3895</v>
      </c>
      <c r="H174" s="242">
        <v>1</v>
      </c>
      <c r="I174" s="243"/>
      <c r="J174" s="244">
        <f>ROUND(I174*H174,2)</f>
        <v>0</v>
      </c>
      <c r="K174" s="240" t="s">
        <v>3770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4020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4021</v>
      </c>
      <c r="F175" s="240" t="s">
        <v>4022</v>
      </c>
      <c r="G175" s="241" t="s">
        <v>3895</v>
      </c>
      <c r="H175" s="242">
        <v>1</v>
      </c>
      <c r="I175" s="243"/>
      <c r="J175" s="244">
        <f>ROUND(I175*H175,2)</f>
        <v>0</v>
      </c>
      <c r="K175" s="240" t="s">
        <v>3770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4023</v>
      </c>
    </row>
    <row r="176" spans="2:65" s="1" customFormat="1" ht="25.5" customHeight="1">
      <c r="B176" s="47"/>
      <c r="C176" s="238" t="s">
        <v>896</v>
      </c>
      <c r="D176" s="238" t="s">
        <v>206</v>
      </c>
      <c r="E176" s="239" t="s">
        <v>4024</v>
      </c>
      <c r="F176" s="240" t="s">
        <v>4025</v>
      </c>
      <c r="G176" s="241" t="s">
        <v>3895</v>
      </c>
      <c r="H176" s="242">
        <v>1</v>
      </c>
      <c r="I176" s="243"/>
      <c r="J176" s="244">
        <f>ROUND(I176*H176,2)</f>
        <v>0</v>
      </c>
      <c r="K176" s="240" t="s">
        <v>3770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4026</v>
      </c>
    </row>
    <row r="177" spans="2:65" s="1" customFormat="1" ht="25.5" customHeight="1">
      <c r="B177" s="47"/>
      <c r="C177" s="238" t="s">
        <v>900</v>
      </c>
      <c r="D177" s="238" t="s">
        <v>206</v>
      </c>
      <c r="E177" s="239" t="s">
        <v>4027</v>
      </c>
      <c r="F177" s="240" t="s">
        <v>4028</v>
      </c>
      <c r="G177" s="241" t="s">
        <v>3895</v>
      </c>
      <c r="H177" s="242">
        <v>1</v>
      </c>
      <c r="I177" s="243"/>
      <c r="J177" s="244">
        <f>ROUND(I177*H177,2)</f>
        <v>0</v>
      </c>
      <c r="K177" s="240" t="s">
        <v>3770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4029</v>
      </c>
    </row>
    <row r="178" spans="2:65" s="1" customFormat="1" ht="25.5" customHeight="1">
      <c r="B178" s="47"/>
      <c r="C178" s="238" t="s">
        <v>904</v>
      </c>
      <c r="D178" s="238" t="s">
        <v>206</v>
      </c>
      <c r="E178" s="239" t="s">
        <v>4030</v>
      </c>
      <c r="F178" s="240" t="s">
        <v>4031</v>
      </c>
      <c r="G178" s="241" t="s">
        <v>3895</v>
      </c>
      <c r="H178" s="242">
        <v>1</v>
      </c>
      <c r="I178" s="243"/>
      <c r="J178" s="244">
        <f>ROUND(I178*H178,2)</f>
        <v>0</v>
      </c>
      <c r="K178" s="240" t="s">
        <v>3770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4032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4033</v>
      </c>
      <c r="F179" s="240" t="s">
        <v>4034</v>
      </c>
      <c r="G179" s="241" t="s">
        <v>3895</v>
      </c>
      <c r="H179" s="242">
        <v>1</v>
      </c>
      <c r="I179" s="243"/>
      <c r="J179" s="244">
        <f>ROUND(I179*H179,2)</f>
        <v>0</v>
      </c>
      <c r="K179" s="240" t="s">
        <v>3770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4035</v>
      </c>
    </row>
    <row r="180" spans="2:65" s="1" customFormat="1" ht="25.5" customHeight="1">
      <c r="B180" s="47"/>
      <c r="C180" s="238" t="s">
        <v>912</v>
      </c>
      <c r="D180" s="238" t="s">
        <v>206</v>
      </c>
      <c r="E180" s="239" t="s">
        <v>4036</v>
      </c>
      <c r="F180" s="240" t="s">
        <v>4037</v>
      </c>
      <c r="G180" s="241" t="s">
        <v>246</v>
      </c>
      <c r="H180" s="250"/>
      <c r="I180" s="243"/>
      <c r="J180" s="244">
        <f>ROUND(I180*H180,2)</f>
        <v>0</v>
      </c>
      <c r="K180" s="240" t="s">
        <v>3770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4038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4039</v>
      </c>
      <c r="F181" s="240" t="s">
        <v>4040</v>
      </c>
      <c r="G181" s="241" t="s">
        <v>246</v>
      </c>
      <c r="H181" s="250"/>
      <c r="I181" s="243"/>
      <c r="J181" s="244">
        <f>ROUND(I181*H181,2)</f>
        <v>0</v>
      </c>
      <c r="K181" s="240" t="s">
        <v>3770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4041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4042</v>
      </c>
      <c r="F182" s="240" t="s">
        <v>4043</v>
      </c>
      <c r="G182" s="241" t="s">
        <v>246</v>
      </c>
      <c r="H182" s="250"/>
      <c r="I182" s="243"/>
      <c r="J182" s="244">
        <f>ROUND(I182*H182,2)</f>
        <v>0</v>
      </c>
      <c r="K182" s="240" t="s">
        <v>3770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4044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4045</v>
      </c>
      <c r="F183" s="240" t="s">
        <v>4046</v>
      </c>
      <c r="G183" s="241" t="s">
        <v>246</v>
      </c>
      <c r="H183" s="250"/>
      <c r="I183" s="243"/>
      <c r="J183" s="244">
        <f>ROUND(I183*H183,2)</f>
        <v>0</v>
      </c>
      <c r="K183" s="240" t="s">
        <v>3770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4047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4048</v>
      </c>
      <c r="F184" s="240" t="s">
        <v>4049</v>
      </c>
      <c r="G184" s="241" t="s">
        <v>246</v>
      </c>
      <c r="H184" s="250"/>
      <c r="I184" s="243"/>
      <c r="J184" s="244">
        <f>ROUND(I184*H184,2)</f>
        <v>0</v>
      </c>
      <c r="K184" s="240" t="s">
        <v>3770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4050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4051</v>
      </c>
      <c r="F185" s="240" t="s">
        <v>4052</v>
      </c>
      <c r="G185" s="241" t="s">
        <v>246</v>
      </c>
      <c r="H185" s="250"/>
      <c r="I185" s="243"/>
      <c r="J185" s="244">
        <f>ROUND(I185*H185,2)</f>
        <v>0</v>
      </c>
      <c r="K185" s="240" t="s">
        <v>3770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4053</v>
      </c>
    </row>
    <row r="186" spans="2:65" s="1" customFormat="1" ht="25.5" customHeight="1">
      <c r="B186" s="47"/>
      <c r="C186" s="238" t="s">
        <v>938</v>
      </c>
      <c r="D186" s="238" t="s">
        <v>206</v>
      </c>
      <c r="E186" s="239" t="s">
        <v>4054</v>
      </c>
      <c r="F186" s="240" t="s">
        <v>4055</v>
      </c>
      <c r="G186" s="241" t="s">
        <v>246</v>
      </c>
      <c r="H186" s="250"/>
      <c r="I186" s="243"/>
      <c r="J186" s="244">
        <f>ROUND(I186*H186,2)</f>
        <v>0</v>
      </c>
      <c r="K186" s="240" t="s">
        <v>3770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4056</v>
      </c>
    </row>
    <row r="187" spans="2:65" s="1" customFormat="1" ht="38.25" customHeight="1">
      <c r="B187" s="47"/>
      <c r="C187" s="238" t="s">
        <v>772</v>
      </c>
      <c r="D187" s="238" t="s">
        <v>206</v>
      </c>
      <c r="E187" s="239" t="s">
        <v>4057</v>
      </c>
      <c r="F187" s="240" t="s">
        <v>4058</v>
      </c>
      <c r="G187" s="241" t="s">
        <v>246</v>
      </c>
      <c r="H187" s="250"/>
      <c r="I187" s="243"/>
      <c r="J187" s="244">
        <f>ROUND(I187*H187,2)</f>
        <v>0</v>
      </c>
      <c r="K187" s="240" t="s">
        <v>3770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4059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4060</v>
      </c>
      <c r="F188" s="240" t="s">
        <v>4061</v>
      </c>
      <c r="G188" s="241" t="s">
        <v>246</v>
      </c>
      <c r="H188" s="250"/>
      <c r="I188" s="243"/>
      <c r="J188" s="244">
        <f>ROUND(I188*H188,2)</f>
        <v>0</v>
      </c>
      <c r="K188" s="240" t="s">
        <v>3770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4062</v>
      </c>
    </row>
    <row r="189" spans="2:65" s="1" customFormat="1" ht="25.5" customHeight="1">
      <c r="B189" s="47"/>
      <c r="C189" s="238" t="s">
        <v>949</v>
      </c>
      <c r="D189" s="238" t="s">
        <v>206</v>
      </c>
      <c r="E189" s="239" t="s">
        <v>4063</v>
      </c>
      <c r="F189" s="240" t="s">
        <v>4064</v>
      </c>
      <c r="G189" s="241" t="s">
        <v>246</v>
      </c>
      <c r="H189" s="250"/>
      <c r="I189" s="243"/>
      <c r="J189" s="244">
        <f>ROUND(I189*H189,2)</f>
        <v>0</v>
      </c>
      <c r="K189" s="240" t="s">
        <v>3770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4065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4066</v>
      </c>
      <c r="F190" s="240" t="s">
        <v>4067</v>
      </c>
      <c r="G190" s="241" t="s">
        <v>359</v>
      </c>
      <c r="H190" s="242">
        <v>6</v>
      </c>
      <c r="I190" s="243"/>
      <c r="J190" s="244">
        <f>ROUND(I190*H190,2)</f>
        <v>0</v>
      </c>
      <c r="K190" s="240" t="s">
        <v>2991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4068</v>
      </c>
    </row>
    <row r="191" spans="2:65" s="1" customFormat="1" ht="25.5" customHeight="1">
      <c r="B191" s="47"/>
      <c r="C191" s="238" t="s">
        <v>957</v>
      </c>
      <c r="D191" s="238" t="s">
        <v>206</v>
      </c>
      <c r="E191" s="239" t="s">
        <v>4069</v>
      </c>
      <c r="F191" s="240" t="s">
        <v>4070</v>
      </c>
      <c r="G191" s="241" t="s">
        <v>2246</v>
      </c>
      <c r="H191" s="242">
        <v>35</v>
      </c>
      <c r="I191" s="243"/>
      <c r="J191" s="244">
        <f>ROUND(I191*H191,2)</f>
        <v>0</v>
      </c>
      <c r="K191" s="240" t="s">
        <v>3770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4071</v>
      </c>
    </row>
    <row r="192" spans="2:65" s="1" customFormat="1" ht="25.5" customHeight="1">
      <c r="B192" s="47"/>
      <c r="C192" s="238" t="s">
        <v>961</v>
      </c>
      <c r="D192" s="238" t="s">
        <v>206</v>
      </c>
      <c r="E192" s="239" t="s">
        <v>4072</v>
      </c>
      <c r="F192" s="240" t="s">
        <v>4073</v>
      </c>
      <c r="G192" s="241" t="s">
        <v>2246</v>
      </c>
      <c r="H192" s="242">
        <v>9</v>
      </c>
      <c r="I192" s="243"/>
      <c r="J192" s="244">
        <f>ROUND(I192*H192,2)</f>
        <v>0</v>
      </c>
      <c r="K192" s="240" t="s">
        <v>3770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4074</v>
      </c>
    </row>
    <row r="193" spans="2:65" s="1" customFormat="1" ht="16.5" customHeight="1">
      <c r="B193" s="47"/>
      <c r="C193" s="238" t="s">
        <v>965</v>
      </c>
      <c r="D193" s="238" t="s">
        <v>206</v>
      </c>
      <c r="E193" s="239" t="s">
        <v>4075</v>
      </c>
      <c r="F193" s="240" t="s">
        <v>4076</v>
      </c>
      <c r="G193" s="241" t="s">
        <v>2246</v>
      </c>
      <c r="H193" s="242">
        <v>1</v>
      </c>
      <c r="I193" s="243"/>
      <c r="J193" s="244">
        <f>ROUND(I193*H193,2)</f>
        <v>0</v>
      </c>
      <c r="K193" s="240" t="s">
        <v>3770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4077</v>
      </c>
    </row>
    <row r="194" spans="2:65" s="1" customFormat="1" ht="25.5" customHeight="1">
      <c r="B194" s="47"/>
      <c r="C194" s="238" t="s">
        <v>969</v>
      </c>
      <c r="D194" s="238" t="s">
        <v>206</v>
      </c>
      <c r="E194" s="239" t="s">
        <v>4078</v>
      </c>
      <c r="F194" s="240" t="s">
        <v>4079</v>
      </c>
      <c r="G194" s="241" t="s">
        <v>2246</v>
      </c>
      <c r="H194" s="242">
        <v>5</v>
      </c>
      <c r="I194" s="243"/>
      <c r="J194" s="244">
        <f>ROUND(I194*H194,2)</f>
        <v>0</v>
      </c>
      <c r="K194" s="240" t="s">
        <v>3770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4080</v>
      </c>
    </row>
    <row r="195" spans="2:65" s="1" customFormat="1" ht="16.5" customHeight="1">
      <c r="B195" s="47"/>
      <c r="C195" s="238" t="s">
        <v>973</v>
      </c>
      <c r="D195" s="238" t="s">
        <v>206</v>
      </c>
      <c r="E195" s="239" t="s">
        <v>4081</v>
      </c>
      <c r="F195" s="240" t="s">
        <v>4082</v>
      </c>
      <c r="G195" s="241" t="s">
        <v>2246</v>
      </c>
      <c r="H195" s="242">
        <v>2</v>
      </c>
      <c r="I195" s="243"/>
      <c r="J195" s="244">
        <f>ROUND(I195*H195,2)</f>
        <v>0</v>
      </c>
      <c r="K195" s="240" t="s">
        <v>3770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4083</v>
      </c>
    </row>
    <row r="196" spans="2:65" s="1" customFormat="1" ht="16.5" customHeight="1">
      <c r="B196" s="47"/>
      <c r="C196" s="238" t="s">
        <v>977</v>
      </c>
      <c r="D196" s="238" t="s">
        <v>206</v>
      </c>
      <c r="E196" s="239" t="s">
        <v>4084</v>
      </c>
      <c r="F196" s="240" t="s">
        <v>4085</v>
      </c>
      <c r="G196" s="241" t="s">
        <v>2246</v>
      </c>
      <c r="H196" s="242">
        <v>5</v>
      </c>
      <c r="I196" s="243"/>
      <c r="J196" s="244">
        <f>ROUND(I196*H196,2)</f>
        <v>0</v>
      </c>
      <c r="K196" s="240" t="s">
        <v>3770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4086</v>
      </c>
    </row>
    <row r="197" spans="2:65" s="1" customFormat="1" ht="16.5" customHeight="1">
      <c r="B197" s="47"/>
      <c r="C197" s="238" t="s">
        <v>981</v>
      </c>
      <c r="D197" s="238" t="s">
        <v>206</v>
      </c>
      <c r="E197" s="239" t="s">
        <v>4087</v>
      </c>
      <c r="F197" s="240" t="s">
        <v>4088</v>
      </c>
      <c r="G197" s="241" t="s">
        <v>2246</v>
      </c>
      <c r="H197" s="242">
        <v>1</v>
      </c>
      <c r="I197" s="243"/>
      <c r="J197" s="244">
        <f>ROUND(I197*H197,2)</f>
        <v>0</v>
      </c>
      <c r="K197" s="240" t="s">
        <v>2991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76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4089</v>
      </c>
    </row>
    <row r="198" spans="2:65" s="1" customFormat="1" ht="16.5" customHeight="1">
      <c r="B198" s="47"/>
      <c r="C198" s="238" t="s">
        <v>985</v>
      </c>
      <c r="D198" s="238" t="s">
        <v>206</v>
      </c>
      <c r="E198" s="239" t="s">
        <v>4090</v>
      </c>
      <c r="F198" s="240" t="s">
        <v>4091</v>
      </c>
      <c r="G198" s="241" t="s">
        <v>2246</v>
      </c>
      <c r="H198" s="242">
        <v>1</v>
      </c>
      <c r="I198" s="243"/>
      <c r="J198" s="244">
        <f>ROUND(I198*H198,2)</f>
        <v>0</v>
      </c>
      <c r="K198" s="240" t="s">
        <v>2991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98</v>
      </c>
      <c r="AT198" s="25" t="s">
        <v>206</v>
      </c>
      <c r="AU198" s="25" t="s">
        <v>76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98</v>
      </c>
      <c r="BM198" s="25" t="s">
        <v>4092</v>
      </c>
    </row>
    <row r="199" spans="2:65" s="1" customFormat="1" ht="16.5" customHeight="1">
      <c r="B199" s="47"/>
      <c r="C199" s="238" t="s">
        <v>989</v>
      </c>
      <c r="D199" s="238" t="s">
        <v>206</v>
      </c>
      <c r="E199" s="239" t="s">
        <v>4093</v>
      </c>
      <c r="F199" s="240" t="s">
        <v>4094</v>
      </c>
      <c r="G199" s="241" t="s">
        <v>215</v>
      </c>
      <c r="H199" s="242">
        <v>5120</v>
      </c>
      <c r="I199" s="243"/>
      <c r="J199" s="244">
        <f>ROUND(I199*H199,2)</f>
        <v>0</v>
      </c>
      <c r="K199" s="240" t="s">
        <v>3770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98</v>
      </c>
      <c r="AT199" s="25" t="s">
        <v>206</v>
      </c>
      <c r="AU199" s="25" t="s">
        <v>76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98</v>
      </c>
      <c r="BM199" s="25" t="s">
        <v>4095</v>
      </c>
    </row>
    <row r="200" spans="2:65" s="1" customFormat="1" ht="16.5" customHeight="1">
      <c r="B200" s="47"/>
      <c r="C200" s="238" t="s">
        <v>993</v>
      </c>
      <c r="D200" s="238" t="s">
        <v>206</v>
      </c>
      <c r="E200" s="239" t="s">
        <v>4096</v>
      </c>
      <c r="F200" s="240" t="s">
        <v>4097</v>
      </c>
      <c r="G200" s="241" t="s">
        <v>215</v>
      </c>
      <c r="H200" s="242">
        <v>720</v>
      </c>
      <c r="I200" s="243"/>
      <c r="J200" s="244">
        <f>ROUND(I200*H200,2)</f>
        <v>0</v>
      </c>
      <c r="K200" s="240" t="s">
        <v>3770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76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4098</v>
      </c>
    </row>
    <row r="201" spans="2:65" s="1" customFormat="1" ht="16.5" customHeight="1">
      <c r="B201" s="47"/>
      <c r="C201" s="238" t="s">
        <v>997</v>
      </c>
      <c r="D201" s="238" t="s">
        <v>206</v>
      </c>
      <c r="E201" s="239" t="s">
        <v>4099</v>
      </c>
      <c r="F201" s="240" t="s">
        <v>3060</v>
      </c>
      <c r="G201" s="241" t="s">
        <v>215</v>
      </c>
      <c r="H201" s="242">
        <v>200</v>
      </c>
      <c r="I201" s="243"/>
      <c r="J201" s="244">
        <f>ROUND(I201*H201,2)</f>
        <v>0</v>
      </c>
      <c r="K201" s="240" t="s">
        <v>3770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98</v>
      </c>
      <c r="AT201" s="25" t="s">
        <v>206</v>
      </c>
      <c r="AU201" s="25" t="s">
        <v>76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98</v>
      </c>
      <c r="BM201" s="25" t="s">
        <v>4100</v>
      </c>
    </row>
    <row r="202" spans="2:65" s="1" customFormat="1" ht="16.5" customHeight="1">
      <c r="B202" s="47"/>
      <c r="C202" s="238" t="s">
        <v>1001</v>
      </c>
      <c r="D202" s="238" t="s">
        <v>206</v>
      </c>
      <c r="E202" s="239" t="s">
        <v>4101</v>
      </c>
      <c r="F202" s="240" t="s">
        <v>4102</v>
      </c>
      <c r="G202" s="241" t="s">
        <v>215</v>
      </c>
      <c r="H202" s="242">
        <v>50</v>
      </c>
      <c r="I202" s="243"/>
      <c r="J202" s="244">
        <f>ROUND(I202*H202,2)</f>
        <v>0</v>
      </c>
      <c r="K202" s="240" t="s">
        <v>3770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98</v>
      </c>
      <c r="AT202" s="25" t="s">
        <v>206</v>
      </c>
      <c r="AU202" s="25" t="s">
        <v>76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4103</v>
      </c>
    </row>
    <row r="203" spans="2:65" s="1" customFormat="1" ht="25.5" customHeight="1">
      <c r="B203" s="47"/>
      <c r="C203" s="238" t="s">
        <v>1005</v>
      </c>
      <c r="D203" s="238" t="s">
        <v>206</v>
      </c>
      <c r="E203" s="239" t="s">
        <v>4104</v>
      </c>
      <c r="F203" s="240" t="s">
        <v>3063</v>
      </c>
      <c r="G203" s="241" t="s">
        <v>215</v>
      </c>
      <c r="H203" s="242">
        <v>200</v>
      </c>
      <c r="I203" s="243"/>
      <c r="J203" s="244">
        <f>ROUND(I203*H203,2)</f>
        <v>0</v>
      </c>
      <c r="K203" s="240" t="s">
        <v>3770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98</v>
      </c>
      <c r="AT203" s="25" t="s">
        <v>206</v>
      </c>
      <c r="AU203" s="25" t="s">
        <v>76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98</v>
      </c>
      <c r="BM203" s="25" t="s">
        <v>4105</v>
      </c>
    </row>
    <row r="204" spans="2:65" s="1" customFormat="1" ht="16.5" customHeight="1">
      <c r="B204" s="47"/>
      <c r="C204" s="238" t="s">
        <v>1009</v>
      </c>
      <c r="D204" s="238" t="s">
        <v>206</v>
      </c>
      <c r="E204" s="239" t="s">
        <v>4106</v>
      </c>
      <c r="F204" s="240" t="s">
        <v>4107</v>
      </c>
      <c r="G204" s="241" t="s">
        <v>359</v>
      </c>
      <c r="H204" s="242">
        <v>2</v>
      </c>
      <c r="I204" s="243"/>
      <c r="J204" s="244">
        <f>ROUND(I204*H204,2)</f>
        <v>0</v>
      </c>
      <c r="K204" s="240" t="s">
        <v>2991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76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4108</v>
      </c>
    </row>
    <row r="205" spans="2:65" s="1" customFormat="1" ht="16.5" customHeight="1">
      <c r="B205" s="47"/>
      <c r="C205" s="238" t="s">
        <v>1013</v>
      </c>
      <c r="D205" s="238" t="s">
        <v>206</v>
      </c>
      <c r="E205" s="239" t="s">
        <v>3764</v>
      </c>
      <c r="F205" s="240" t="s">
        <v>3765</v>
      </c>
      <c r="G205" s="241" t="s">
        <v>359</v>
      </c>
      <c r="H205" s="242">
        <v>4</v>
      </c>
      <c r="I205" s="243"/>
      <c r="J205" s="244">
        <f>ROUND(I205*H205,2)</f>
        <v>0</v>
      </c>
      <c r="K205" s="240" t="s">
        <v>2991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98</v>
      </c>
      <c r="AT205" s="25" t="s">
        <v>206</v>
      </c>
      <c r="AU205" s="25" t="s">
        <v>76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98</v>
      </c>
      <c r="BM205" s="25" t="s">
        <v>4109</v>
      </c>
    </row>
    <row r="206" spans="2:65" s="1" customFormat="1" ht="16.5" customHeight="1">
      <c r="B206" s="47"/>
      <c r="C206" s="238" t="s">
        <v>1017</v>
      </c>
      <c r="D206" s="238" t="s">
        <v>206</v>
      </c>
      <c r="E206" s="239" t="s">
        <v>4110</v>
      </c>
      <c r="F206" s="240" t="s">
        <v>4111</v>
      </c>
      <c r="G206" s="241" t="s">
        <v>2246</v>
      </c>
      <c r="H206" s="242">
        <v>5</v>
      </c>
      <c r="I206" s="243"/>
      <c r="J206" s="244">
        <f>ROUND(I206*H206,2)</f>
        <v>0</v>
      </c>
      <c r="K206" s="240" t="s">
        <v>3770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98</v>
      </c>
      <c r="AT206" s="25" t="s">
        <v>206</v>
      </c>
      <c r="AU206" s="25" t="s">
        <v>76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98</v>
      </c>
      <c r="BM206" s="25" t="s">
        <v>4112</v>
      </c>
    </row>
    <row r="207" spans="2:65" s="1" customFormat="1" ht="16.5" customHeight="1">
      <c r="B207" s="47"/>
      <c r="C207" s="238" t="s">
        <v>1021</v>
      </c>
      <c r="D207" s="238" t="s">
        <v>206</v>
      </c>
      <c r="E207" s="239" t="s">
        <v>4113</v>
      </c>
      <c r="F207" s="240" t="s">
        <v>4114</v>
      </c>
      <c r="G207" s="241" t="s">
        <v>2246</v>
      </c>
      <c r="H207" s="242">
        <v>1</v>
      </c>
      <c r="I207" s="243"/>
      <c r="J207" s="244">
        <f>ROUND(I207*H207,2)</f>
        <v>0</v>
      </c>
      <c r="K207" s="240" t="s">
        <v>3770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98</v>
      </c>
      <c r="AT207" s="25" t="s">
        <v>206</v>
      </c>
      <c r="AU207" s="25" t="s">
        <v>76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98</v>
      </c>
      <c r="BM207" s="25" t="s">
        <v>4115</v>
      </c>
    </row>
    <row r="208" spans="2:65" s="1" customFormat="1" ht="16.5" customHeight="1">
      <c r="B208" s="47"/>
      <c r="C208" s="238" t="s">
        <v>1025</v>
      </c>
      <c r="D208" s="238" t="s">
        <v>206</v>
      </c>
      <c r="E208" s="239" t="s">
        <v>3345</v>
      </c>
      <c r="F208" s="240" t="s">
        <v>3346</v>
      </c>
      <c r="G208" s="241" t="s">
        <v>215</v>
      </c>
      <c r="H208" s="242">
        <v>100</v>
      </c>
      <c r="I208" s="243"/>
      <c r="J208" s="244">
        <f>ROUND(I208*H208,2)</f>
        <v>0</v>
      </c>
      <c r="K208" s="240" t="s">
        <v>3770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76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4116</v>
      </c>
    </row>
    <row r="209" spans="2:65" s="1" customFormat="1" ht="16.5" customHeight="1">
      <c r="B209" s="47"/>
      <c r="C209" s="238" t="s">
        <v>1029</v>
      </c>
      <c r="D209" s="238" t="s">
        <v>206</v>
      </c>
      <c r="E209" s="239" t="s">
        <v>3348</v>
      </c>
      <c r="F209" s="240" t="s">
        <v>3349</v>
      </c>
      <c r="G209" s="241" t="s">
        <v>3350</v>
      </c>
      <c r="H209" s="242">
        <v>50</v>
      </c>
      <c r="I209" s="243"/>
      <c r="J209" s="244">
        <f>ROUND(I209*H209,2)</f>
        <v>0</v>
      </c>
      <c r="K209" s="240" t="s">
        <v>3770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98</v>
      </c>
      <c r="AT209" s="25" t="s">
        <v>206</v>
      </c>
      <c r="AU209" s="25" t="s">
        <v>76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98</v>
      </c>
      <c r="BM209" s="25" t="s">
        <v>4117</v>
      </c>
    </row>
    <row r="210" spans="2:65" s="1" customFormat="1" ht="16.5" customHeight="1">
      <c r="B210" s="47"/>
      <c r="C210" s="238" t="s">
        <v>1033</v>
      </c>
      <c r="D210" s="238" t="s">
        <v>206</v>
      </c>
      <c r="E210" s="239" t="s">
        <v>3352</v>
      </c>
      <c r="F210" s="240" t="s">
        <v>3353</v>
      </c>
      <c r="G210" s="241" t="s">
        <v>3350</v>
      </c>
      <c r="H210" s="242">
        <v>20</v>
      </c>
      <c r="I210" s="243"/>
      <c r="J210" s="244">
        <f>ROUND(I210*H210,2)</f>
        <v>0</v>
      </c>
      <c r="K210" s="240" t="s">
        <v>3770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98</v>
      </c>
      <c r="AT210" s="25" t="s">
        <v>206</v>
      </c>
      <c r="AU210" s="25" t="s">
        <v>76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98</v>
      </c>
      <c r="BM210" s="25" t="s">
        <v>4118</v>
      </c>
    </row>
    <row r="211" spans="2:65" s="1" customFormat="1" ht="16.5" customHeight="1">
      <c r="B211" s="47"/>
      <c r="C211" s="238" t="s">
        <v>1037</v>
      </c>
      <c r="D211" s="238" t="s">
        <v>206</v>
      </c>
      <c r="E211" s="239" t="s">
        <v>3355</v>
      </c>
      <c r="F211" s="240" t="s">
        <v>3356</v>
      </c>
      <c r="G211" s="241" t="s">
        <v>215</v>
      </c>
      <c r="H211" s="242">
        <v>100</v>
      </c>
      <c r="I211" s="243"/>
      <c r="J211" s="244">
        <f>ROUND(I211*H211,2)</f>
        <v>0</v>
      </c>
      <c r="K211" s="240" t="s">
        <v>3770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98</v>
      </c>
      <c r="AT211" s="25" t="s">
        <v>206</v>
      </c>
      <c r="AU211" s="25" t="s">
        <v>76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98</v>
      </c>
      <c r="BM211" s="25" t="s">
        <v>4119</v>
      </c>
    </row>
    <row r="212" spans="2:65" s="1" customFormat="1" ht="16.5" customHeight="1">
      <c r="B212" s="47"/>
      <c r="C212" s="238" t="s">
        <v>1041</v>
      </c>
      <c r="D212" s="238" t="s">
        <v>206</v>
      </c>
      <c r="E212" s="239" t="s">
        <v>3358</v>
      </c>
      <c r="F212" s="240" t="s">
        <v>3359</v>
      </c>
      <c r="G212" s="241" t="s">
        <v>3350</v>
      </c>
      <c r="H212" s="242">
        <v>50</v>
      </c>
      <c r="I212" s="243"/>
      <c r="J212" s="244">
        <f>ROUND(I212*H212,2)</f>
        <v>0</v>
      </c>
      <c r="K212" s="240" t="s">
        <v>3770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98</v>
      </c>
      <c r="AT212" s="25" t="s">
        <v>206</v>
      </c>
      <c r="AU212" s="25" t="s">
        <v>76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98</v>
      </c>
      <c r="BM212" s="25" t="s">
        <v>4120</v>
      </c>
    </row>
    <row r="213" spans="2:65" s="1" customFormat="1" ht="16.5" customHeight="1">
      <c r="B213" s="47"/>
      <c r="C213" s="238" t="s">
        <v>1045</v>
      </c>
      <c r="D213" s="238" t="s">
        <v>206</v>
      </c>
      <c r="E213" s="239" t="s">
        <v>3361</v>
      </c>
      <c r="F213" s="240" t="s">
        <v>3362</v>
      </c>
      <c r="G213" s="241" t="s">
        <v>3350</v>
      </c>
      <c r="H213" s="242">
        <v>20</v>
      </c>
      <c r="I213" s="243"/>
      <c r="J213" s="244">
        <f>ROUND(I213*H213,2)</f>
        <v>0</v>
      </c>
      <c r="K213" s="240" t="s">
        <v>3770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98</v>
      </c>
      <c r="AT213" s="25" t="s">
        <v>206</v>
      </c>
      <c r="AU213" s="25" t="s">
        <v>76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98</v>
      </c>
      <c r="BM213" s="25" t="s">
        <v>4121</v>
      </c>
    </row>
    <row r="214" spans="2:65" s="1" customFormat="1" ht="16.5" customHeight="1">
      <c r="B214" s="47"/>
      <c r="C214" s="238" t="s">
        <v>1049</v>
      </c>
      <c r="D214" s="238" t="s">
        <v>206</v>
      </c>
      <c r="E214" s="239" t="s">
        <v>3364</v>
      </c>
      <c r="F214" s="240" t="s">
        <v>3365</v>
      </c>
      <c r="G214" s="241" t="s">
        <v>215</v>
      </c>
      <c r="H214" s="242">
        <v>600</v>
      </c>
      <c r="I214" s="243"/>
      <c r="J214" s="244">
        <f>ROUND(I214*H214,2)</f>
        <v>0</v>
      </c>
      <c r="K214" s="240" t="s">
        <v>3770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98</v>
      </c>
      <c r="AT214" s="25" t="s">
        <v>206</v>
      </c>
      <c r="AU214" s="25" t="s">
        <v>76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98</v>
      </c>
      <c r="BM214" s="25" t="s">
        <v>4122</v>
      </c>
    </row>
    <row r="215" spans="2:65" s="1" customFormat="1" ht="16.5" customHeight="1">
      <c r="B215" s="47"/>
      <c r="C215" s="238" t="s">
        <v>1053</v>
      </c>
      <c r="D215" s="238" t="s">
        <v>206</v>
      </c>
      <c r="E215" s="239" t="s">
        <v>3367</v>
      </c>
      <c r="F215" s="240" t="s">
        <v>3368</v>
      </c>
      <c r="G215" s="241" t="s">
        <v>215</v>
      </c>
      <c r="H215" s="242">
        <v>400</v>
      </c>
      <c r="I215" s="243"/>
      <c r="J215" s="244">
        <f>ROUND(I215*H215,2)</f>
        <v>0</v>
      </c>
      <c r="K215" s="240" t="s">
        <v>3770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98</v>
      </c>
      <c r="AT215" s="25" t="s">
        <v>206</v>
      </c>
      <c r="AU215" s="25" t="s">
        <v>76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98</v>
      </c>
      <c r="BM215" s="25" t="s">
        <v>4123</v>
      </c>
    </row>
    <row r="216" spans="2:65" s="1" customFormat="1" ht="16.5" customHeight="1">
      <c r="B216" s="47"/>
      <c r="C216" s="238" t="s">
        <v>1057</v>
      </c>
      <c r="D216" s="238" t="s">
        <v>206</v>
      </c>
      <c r="E216" s="239" t="s">
        <v>3370</v>
      </c>
      <c r="F216" s="240" t="s">
        <v>3371</v>
      </c>
      <c r="G216" s="241" t="s">
        <v>3350</v>
      </c>
      <c r="H216" s="242">
        <v>100</v>
      </c>
      <c r="I216" s="243"/>
      <c r="J216" s="244">
        <f>ROUND(I216*H216,2)</f>
        <v>0</v>
      </c>
      <c r="K216" s="240" t="s">
        <v>3770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76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4124</v>
      </c>
    </row>
    <row r="217" spans="2:65" s="1" customFormat="1" ht="16.5" customHeight="1">
      <c r="B217" s="47"/>
      <c r="C217" s="238" t="s">
        <v>1061</v>
      </c>
      <c r="D217" s="238" t="s">
        <v>206</v>
      </c>
      <c r="E217" s="239" t="s">
        <v>3373</v>
      </c>
      <c r="F217" s="240" t="s">
        <v>3374</v>
      </c>
      <c r="G217" s="241" t="s">
        <v>3350</v>
      </c>
      <c r="H217" s="242">
        <v>100</v>
      </c>
      <c r="I217" s="243"/>
      <c r="J217" s="244">
        <f>ROUND(I217*H217,2)</f>
        <v>0</v>
      </c>
      <c r="K217" s="240" t="s">
        <v>3770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98</v>
      </c>
      <c r="AT217" s="25" t="s">
        <v>206</v>
      </c>
      <c r="AU217" s="25" t="s">
        <v>76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98</v>
      </c>
      <c r="BM217" s="25" t="s">
        <v>4125</v>
      </c>
    </row>
    <row r="218" spans="2:65" s="1" customFormat="1" ht="16.5" customHeight="1">
      <c r="B218" s="47"/>
      <c r="C218" s="238" t="s">
        <v>1065</v>
      </c>
      <c r="D218" s="238" t="s">
        <v>206</v>
      </c>
      <c r="E218" s="239" t="s">
        <v>3376</v>
      </c>
      <c r="F218" s="240" t="s">
        <v>3377</v>
      </c>
      <c r="G218" s="241" t="s">
        <v>3350</v>
      </c>
      <c r="H218" s="242">
        <v>100</v>
      </c>
      <c r="I218" s="243"/>
      <c r="J218" s="244">
        <f>ROUND(I218*H218,2)</f>
        <v>0</v>
      </c>
      <c r="K218" s="240" t="s">
        <v>3770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98</v>
      </c>
      <c r="AT218" s="25" t="s">
        <v>206</v>
      </c>
      <c r="AU218" s="25" t="s">
        <v>76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98</v>
      </c>
      <c r="BM218" s="25" t="s">
        <v>4126</v>
      </c>
    </row>
    <row r="219" spans="2:65" s="1" customFormat="1" ht="16.5" customHeight="1">
      <c r="B219" s="47"/>
      <c r="C219" s="238" t="s">
        <v>1069</v>
      </c>
      <c r="D219" s="238" t="s">
        <v>206</v>
      </c>
      <c r="E219" s="239" t="s">
        <v>3379</v>
      </c>
      <c r="F219" s="240" t="s">
        <v>3380</v>
      </c>
      <c r="G219" s="241" t="s">
        <v>3350</v>
      </c>
      <c r="H219" s="242">
        <v>50</v>
      </c>
      <c r="I219" s="243"/>
      <c r="J219" s="244">
        <f>ROUND(I219*H219,2)</f>
        <v>0</v>
      </c>
      <c r="K219" s="240" t="s">
        <v>3770</v>
      </c>
      <c r="L219" s="73"/>
      <c r="M219" s="245" t="s">
        <v>21</v>
      </c>
      <c r="N219" s="251" t="s">
        <v>47</v>
      </c>
      <c r="O219" s="252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AR219" s="25" t="s">
        <v>98</v>
      </c>
      <c r="AT219" s="25" t="s">
        <v>206</v>
      </c>
      <c r="AU219" s="25" t="s">
        <v>76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98</v>
      </c>
      <c r="BM219" s="25" t="s">
        <v>4127</v>
      </c>
    </row>
    <row r="220" spans="2:12" s="1" customFormat="1" ht="6.95" customHeight="1">
      <c r="B220" s="68"/>
      <c r="C220" s="69"/>
      <c r="D220" s="69"/>
      <c r="E220" s="69"/>
      <c r="F220" s="69"/>
      <c r="G220" s="69"/>
      <c r="H220" s="69"/>
      <c r="I220" s="180"/>
      <c r="J220" s="69"/>
      <c r="K220" s="69"/>
      <c r="L220" s="73"/>
    </row>
  </sheetData>
  <sheetProtection password="CC35" sheet="1" objects="1" scenarios="1" formatColumns="0" formatRows="0" autoFilter="0"/>
  <autoFilter ref="C87:K21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4128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94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ROUND(SUM(BE91:BE244),2)</f>
        <v>0</v>
      </c>
      <c r="G34" s="48"/>
      <c r="H34" s="48"/>
      <c r="I34" s="172">
        <v>0.21</v>
      </c>
      <c r="J34" s="171">
        <f>ROUND(ROUND((SUM(BE91:BE244)),2)*I34,2)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ROUND(SUM(BF91:BF244),2)</f>
        <v>0</v>
      </c>
      <c r="G35" s="48"/>
      <c r="H35" s="48"/>
      <c r="I35" s="172">
        <v>0.15</v>
      </c>
      <c r="J35" s="171">
        <f>ROUND(ROUND((SUM(BF91:BF244)),2)*I35,2)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ROUND(SUM(BG91:BG244),2)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ROUND(SUM(BH91:BH244),2)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ROUND(SUM(BI91:BI244),2)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172121ELSIL - Elektroinstalace-silnoproud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4129</v>
      </c>
      <c r="E65" s="194"/>
      <c r="F65" s="194"/>
      <c r="G65" s="194"/>
      <c r="H65" s="194"/>
      <c r="I65" s="195"/>
      <c r="J65" s="196">
        <f>J92</f>
        <v>0</v>
      </c>
      <c r="K65" s="197"/>
    </row>
    <row r="66" spans="2:11" s="9" customFormat="1" ht="19.9" customHeight="1">
      <c r="B66" s="198"/>
      <c r="C66" s="199"/>
      <c r="D66" s="200" t="s">
        <v>4130</v>
      </c>
      <c r="E66" s="201"/>
      <c r="F66" s="201"/>
      <c r="G66" s="201"/>
      <c r="H66" s="201"/>
      <c r="I66" s="202"/>
      <c r="J66" s="203">
        <f>J93</f>
        <v>0</v>
      </c>
      <c r="K66" s="204"/>
    </row>
    <row r="67" spans="2:11" s="8" customFormat="1" ht="24.95" customHeight="1">
      <c r="B67" s="191"/>
      <c r="C67" s="192"/>
      <c r="D67" s="193" t="s">
        <v>4131</v>
      </c>
      <c r="E67" s="194"/>
      <c r="F67" s="194"/>
      <c r="G67" s="194"/>
      <c r="H67" s="194"/>
      <c r="I67" s="195"/>
      <c r="J67" s="196">
        <f>J227</f>
        <v>0</v>
      </c>
      <c r="K67" s="197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pans="2:12" s="1" customFormat="1" ht="36.95" customHeight="1">
      <c r="B74" s="47"/>
      <c r="C74" s="74" t="s">
        <v>187</v>
      </c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6.5" customHeight="1">
      <c r="B77" s="47"/>
      <c r="C77" s="75"/>
      <c r="D77" s="75"/>
      <c r="E77" s="206" t="str">
        <f>E7</f>
        <v>Revitalizace NKP Vlašský dvůr stavba</v>
      </c>
      <c r="F77" s="77"/>
      <c r="G77" s="77"/>
      <c r="H77" s="77"/>
      <c r="I77" s="205"/>
      <c r="J77" s="75"/>
      <c r="K77" s="75"/>
      <c r="L77" s="73"/>
    </row>
    <row r="78" spans="2:12" ht="13.5">
      <c r="B78" s="29"/>
      <c r="C78" s="77" t="s">
        <v>171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spans="2:12" ht="16.5" customHeight="1">
      <c r="B79" s="29"/>
      <c r="C79" s="207"/>
      <c r="D79" s="207"/>
      <c r="E79" s="206" t="s">
        <v>172</v>
      </c>
      <c r="F79" s="207"/>
      <c r="G79" s="207"/>
      <c r="H79" s="207"/>
      <c r="I79" s="150"/>
      <c r="J79" s="207"/>
      <c r="K79" s="207"/>
      <c r="L79" s="208"/>
    </row>
    <row r="80" spans="2:12" ht="13.5">
      <c r="B80" s="29"/>
      <c r="C80" s="77" t="s">
        <v>173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s="1" customFormat="1" ht="16.5" customHeight="1">
      <c r="B81" s="47"/>
      <c r="C81" s="75"/>
      <c r="D81" s="75"/>
      <c r="E81" s="209" t="s">
        <v>174</v>
      </c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175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7.25" customHeight="1">
      <c r="B83" s="47"/>
      <c r="C83" s="75"/>
      <c r="D83" s="75"/>
      <c r="E83" s="83" t="str">
        <f>E13</f>
        <v>172121ELSIL - Elektroinstalace-silnoproud</v>
      </c>
      <c r="F83" s="75"/>
      <c r="G83" s="75"/>
      <c r="H83" s="75"/>
      <c r="I83" s="205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8" customHeight="1">
      <c r="B85" s="47"/>
      <c r="C85" s="77" t="s">
        <v>23</v>
      </c>
      <c r="D85" s="75"/>
      <c r="E85" s="75"/>
      <c r="F85" s="210" t="str">
        <f>F16</f>
        <v>Kutná Hora</v>
      </c>
      <c r="G85" s="75"/>
      <c r="H85" s="75"/>
      <c r="I85" s="211" t="s">
        <v>25</v>
      </c>
      <c r="J85" s="86" t="str">
        <f>IF(J16="","",J16)</f>
        <v>22. 2. 2018</v>
      </c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3.5">
      <c r="B87" s="47"/>
      <c r="C87" s="77" t="s">
        <v>27</v>
      </c>
      <c r="D87" s="75"/>
      <c r="E87" s="75"/>
      <c r="F87" s="210" t="str">
        <f>E19</f>
        <v>Město Kutná Hora,Havlíčkovo nám. 552</v>
      </c>
      <c r="G87" s="75"/>
      <c r="H87" s="75"/>
      <c r="I87" s="211" t="s">
        <v>35</v>
      </c>
      <c r="J87" s="210" t="str">
        <f>E25</f>
        <v>Kutnohorská stavební s.r.o</v>
      </c>
      <c r="K87" s="75"/>
      <c r="L87" s="73"/>
    </row>
    <row r="88" spans="2:12" s="1" customFormat="1" ht="14.4" customHeight="1">
      <c r="B88" s="47"/>
      <c r="C88" s="77" t="s">
        <v>33</v>
      </c>
      <c r="D88" s="75"/>
      <c r="E88" s="75"/>
      <c r="F88" s="210" t="str">
        <f>IF(E22="","",E22)</f>
        <v/>
      </c>
      <c r="G88" s="75"/>
      <c r="H88" s="75"/>
      <c r="I88" s="205"/>
      <c r="J88" s="75"/>
      <c r="K88" s="75"/>
      <c r="L88" s="73"/>
    </row>
    <row r="89" spans="2:12" s="1" customFormat="1" ht="10.3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20" s="10" customFormat="1" ht="29.25" customHeight="1">
      <c r="B90" s="212"/>
      <c r="C90" s="213" t="s">
        <v>188</v>
      </c>
      <c r="D90" s="214" t="s">
        <v>61</v>
      </c>
      <c r="E90" s="214" t="s">
        <v>57</v>
      </c>
      <c r="F90" s="214" t="s">
        <v>189</v>
      </c>
      <c r="G90" s="214" t="s">
        <v>190</v>
      </c>
      <c r="H90" s="214" t="s">
        <v>191</v>
      </c>
      <c r="I90" s="215" t="s">
        <v>192</v>
      </c>
      <c r="J90" s="214" t="s">
        <v>180</v>
      </c>
      <c r="K90" s="216" t="s">
        <v>193</v>
      </c>
      <c r="L90" s="217"/>
      <c r="M90" s="103" t="s">
        <v>194</v>
      </c>
      <c r="N90" s="104" t="s">
        <v>46</v>
      </c>
      <c r="O90" s="104" t="s">
        <v>195</v>
      </c>
      <c r="P90" s="104" t="s">
        <v>196</v>
      </c>
      <c r="Q90" s="104" t="s">
        <v>197</v>
      </c>
      <c r="R90" s="104" t="s">
        <v>198</v>
      </c>
      <c r="S90" s="104" t="s">
        <v>199</v>
      </c>
      <c r="T90" s="105" t="s">
        <v>200</v>
      </c>
    </row>
    <row r="91" spans="2:63" s="1" customFormat="1" ht="29.25" customHeight="1">
      <c r="B91" s="47"/>
      <c r="C91" s="109" t="s">
        <v>181</v>
      </c>
      <c r="D91" s="75"/>
      <c r="E91" s="75"/>
      <c r="F91" s="75"/>
      <c r="G91" s="75"/>
      <c r="H91" s="75"/>
      <c r="I91" s="205"/>
      <c r="J91" s="218">
        <f>BK91</f>
        <v>0</v>
      </c>
      <c r="K91" s="75"/>
      <c r="L91" s="73"/>
      <c r="M91" s="106"/>
      <c r="N91" s="107"/>
      <c r="O91" s="107"/>
      <c r="P91" s="219">
        <f>P92+P227</f>
        <v>0</v>
      </c>
      <c r="Q91" s="107"/>
      <c r="R91" s="219">
        <f>R92+R227</f>
        <v>0</v>
      </c>
      <c r="S91" s="107"/>
      <c r="T91" s="220">
        <f>T92+T227</f>
        <v>0</v>
      </c>
      <c r="AT91" s="25" t="s">
        <v>75</v>
      </c>
      <c r="AU91" s="25" t="s">
        <v>182</v>
      </c>
      <c r="BK91" s="221">
        <f>BK92+BK227</f>
        <v>0</v>
      </c>
    </row>
    <row r="92" spans="2:63" s="11" customFormat="1" ht="37.4" customHeight="1">
      <c r="B92" s="222"/>
      <c r="C92" s="223"/>
      <c r="D92" s="224" t="s">
        <v>75</v>
      </c>
      <c r="E92" s="225" t="s">
        <v>4132</v>
      </c>
      <c r="F92" s="225" t="s">
        <v>4133</v>
      </c>
      <c r="G92" s="223"/>
      <c r="H92" s="223"/>
      <c r="I92" s="226"/>
      <c r="J92" s="227">
        <f>BK92</f>
        <v>0</v>
      </c>
      <c r="K92" s="223"/>
      <c r="L92" s="228"/>
      <c r="M92" s="229"/>
      <c r="N92" s="230"/>
      <c r="O92" s="230"/>
      <c r="P92" s="231">
        <f>P93</f>
        <v>0</v>
      </c>
      <c r="Q92" s="230"/>
      <c r="R92" s="231">
        <f>R93</f>
        <v>0</v>
      </c>
      <c r="S92" s="230"/>
      <c r="T92" s="232">
        <f>T93</f>
        <v>0</v>
      </c>
      <c r="AR92" s="233" t="s">
        <v>83</v>
      </c>
      <c r="AT92" s="234" t="s">
        <v>75</v>
      </c>
      <c r="AU92" s="234" t="s">
        <v>76</v>
      </c>
      <c r="AY92" s="233" t="s">
        <v>203</v>
      </c>
      <c r="BK92" s="235">
        <f>BK93</f>
        <v>0</v>
      </c>
    </row>
    <row r="93" spans="2:63" s="11" customFormat="1" ht="19.9" customHeight="1">
      <c r="B93" s="222"/>
      <c r="C93" s="223"/>
      <c r="D93" s="224" t="s">
        <v>75</v>
      </c>
      <c r="E93" s="236" t="s">
        <v>4134</v>
      </c>
      <c r="F93" s="236" t="s">
        <v>4135</v>
      </c>
      <c r="G93" s="223"/>
      <c r="H93" s="223"/>
      <c r="I93" s="226"/>
      <c r="J93" s="237">
        <f>BK93</f>
        <v>0</v>
      </c>
      <c r="K93" s="223"/>
      <c r="L93" s="228"/>
      <c r="M93" s="229"/>
      <c r="N93" s="230"/>
      <c r="O93" s="230"/>
      <c r="P93" s="231">
        <f>SUM(P94:P226)</f>
        <v>0</v>
      </c>
      <c r="Q93" s="230"/>
      <c r="R93" s="231">
        <f>SUM(R94:R226)</f>
        <v>0</v>
      </c>
      <c r="S93" s="230"/>
      <c r="T93" s="232">
        <f>SUM(T94:T226)</f>
        <v>0</v>
      </c>
      <c r="AR93" s="233" t="s">
        <v>83</v>
      </c>
      <c r="AT93" s="234" t="s">
        <v>75</v>
      </c>
      <c r="AU93" s="234" t="s">
        <v>83</v>
      </c>
      <c r="AY93" s="233" t="s">
        <v>203</v>
      </c>
      <c r="BK93" s="235">
        <f>SUM(BK94:BK226)</f>
        <v>0</v>
      </c>
    </row>
    <row r="94" spans="2:65" s="1" customFormat="1" ht="16.5" customHeight="1">
      <c r="B94" s="47"/>
      <c r="C94" s="238" t="s">
        <v>83</v>
      </c>
      <c r="D94" s="238" t="s">
        <v>206</v>
      </c>
      <c r="E94" s="239" t="s">
        <v>4136</v>
      </c>
      <c r="F94" s="240" t="s">
        <v>4137</v>
      </c>
      <c r="G94" s="241" t="s">
        <v>209</v>
      </c>
      <c r="H94" s="242">
        <v>7</v>
      </c>
      <c r="I94" s="243"/>
      <c r="J94" s="244">
        <f>ROUND(I94*H94,2)</f>
        <v>0</v>
      </c>
      <c r="K94" s="240" t="s">
        <v>21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85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4138</v>
      </c>
    </row>
    <row r="95" spans="2:65" s="1" customFormat="1" ht="16.5" customHeight="1">
      <c r="B95" s="47"/>
      <c r="C95" s="255" t="s">
        <v>85</v>
      </c>
      <c r="D95" s="255" t="s">
        <v>284</v>
      </c>
      <c r="E95" s="256" t="s">
        <v>4139</v>
      </c>
      <c r="F95" s="257" t="s">
        <v>4140</v>
      </c>
      <c r="G95" s="258" t="s">
        <v>209</v>
      </c>
      <c r="H95" s="259">
        <v>6</v>
      </c>
      <c r="I95" s="260"/>
      <c r="J95" s="261">
        <f>ROUND(I95*H95,2)</f>
        <v>0</v>
      </c>
      <c r="K95" s="257" t="s">
        <v>21</v>
      </c>
      <c r="L95" s="262"/>
      <c r="M95" s="263" t="s">
        <v>21</v>
      </c>
      <c r="N95" s="264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2768</v>
      </c>
      <c r="AT95" s="25" t="s">
        <v>284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4141</v>
      </c>
    </row>
    <row r="96" spans="2:65" s="1" customFormat="1" ht="16.5" customHeight="1">
      <c r="B96" s="47"/>
      <c r="C96" s="255" t="s">
        <v>92</v>
      </c>
      <c r="D96" s="255" t="s">
        <v>284</v>
      </c>
      <c r="E96" s="256" t="s">
        <v>4142</v>
      </c>
      <c r="F96" s="257" t="s">
        <v>4143</v>
      </c>
      <c r="G96" s="258" t="s">
        <v>209</v>
      </c>
      <c r="H96" s="259">
        <v>1</v>
      </c>
      <c r="I96" s="260"/>
      <c r="J96" s="261">
        <f>ROUND(I96*H96,2)</f>
        <v>0</v>
      </c>
      <c r="K96" s="257" t="s">
        <v>21</v>
      </c>
      <c r="L96" s="262"/>
      <c r="M96" s="263" t="s">
        <v>21</v>
      </c>
      <c r="N96" s="264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2768</v>
      </c>
      <c r="AT96" s="25" t="s">
        <v>284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762</v>
      </c>
      <c r="BM96" s="25" t="s">
        <v>4144</v>
      </c>
    </row>
    <row r="97" spans="2:65" s="1" customFormat="1" ht="16.5" customHeight="1">
      <c r="B97" s="47"/>
      <c r="C97" s="238" t="s">
        <v>98</v>
      </c>
      <c r="D97" s="238" t="s">
        <v>206</v>
      </c>
      <c r="E97" s="239" t="s">
        <v>4145</v>
      </c>
      <c r="F97" s="240" t="s">
        <v>4146</v>
      </c>
      <c r="G97" s="241" t="s">
        <v>209</v>
      </c>
      <c r="H97" s="242">
        <v>4</v>
      </c>
      <c r="I97" s="243"/>
      <c r="J97" s="244">
        <f>ROUND(I97*H97,2)</f>
        <v>0</v>
      </c>
      <c r="K97" s="240" t="s">
        <v>21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762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762</v>
      </c>
      <c r="BM97" s="25" t="s">
        <v>4147</v>
      </c>
    </row>
    <row r="98" spans="2:65" s="1" customFormat="1" ht="16.5" customHeight="1">
      <c r="B98" s="47"/>
      <c r="C98" s="255" t="s">
        <v>121</v>
      </c>
      <c r="D98" s="255" t="s">
        <v>284</v>
      </c>
      <c r="E98" s="256" t="s">
        <v>4148</v>
      </c>
      <c r="F98" s="257" t="s">
        <v>4149</v>
      </c>
      <c r="G98" s="258" t="s">
        <v>209</v>
      </c>
      <c r="H98" s="259">
        <v>1</v>
      </c>
      <c r="I98" s="260"/>
      <c r="J98" s="261">
        <f>ROUND(I98*H98,2)</f>
        <v>0</v>
      </c>
      <c r="K98" s="257" t="s">
        <v>21</v>
      </c>
      <c r="L98" s="262"/>
      <c r="M98" s="263" t="s">
        <v>21</v>
      </c>
      <c r="N98" s="264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2768</v>
      </c>
      <c r="AT98" s="25" t="s">
        <v>284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762</v>
      </c>
      <c r="BM98" s="25" t="s">
        <v>4150</v>
      </c>
    </row>
    <row r="99" spans="2:65" s="1" customFormat="1" ht="16.5" customHeight="1">
      <c r="B99" s="47"/>
      <c r="C99" s="255" t="s">
        <v>226</v>
      </c>
      <c r="D99" s="255" t="s">
        <v>284</v>
      </c>
      <c r="E99" s="256" t="s">
        <v>4151</v>
      </c>
      <c r="F99" s="257" t="s">
        <v>4152</v>
      </c>
      <c r="G99" s="258" t="s">
        <v>209</v>
      </c>
      <c r="H99" s="259">
        <v>3</v>
      </c>
      <c r="I99" s="260"/>
      <c r="J99" s="261">
        <f>ROUND(I99*H99,2)</f>
        <v>0</v>
      </c>
      <c r="K99" s="257" t="s">
        <v>21</v>
      </c>
      <c r="L99" s="262"/>
      <c r="M99" s="263" t="s">
        <v>21</v>
      </c>
      <c r="N99" s="264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2768</v>
      </c>
      <c r="AT99" s="25" t="s">
        <v>284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762</v>
      </c>
      <c r="BM99" s="25" t="s">
        <v>4153</v>
      </c>
    </row>
    <row r="100" spans="2:65" s="1" customFormat="1" ht="16.5" customHeight="1">
      <c r="B100" s="47"/>
      <c r="C100" s="238" t="s">
        <v>230</v>
      </c>
      <c r="D100" s="238" t="s">
        <v>206</v>
      </c>
      <c r="E100" s="239" t="s">
        <v>4154</v>
      </c>
      <c r="F100" s="240" t="s">
        <v>4155</v>
      </c>
      <c r="G100" s="241" t="s">
        <v>209</v>
      </c>
      <c r="H100" s="242">
        <v>43</v>
      </c>
      <c r="I100" s="243"/>
      <c r="J100" s="244">
        <f>ROUND(I100*H100,2)</f>
        <v>0</v>
      </c>
      <c r="K100" s="240" t="s">
        <v>21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762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762</v>
      </c>
      <c r="BM100" s="25" t="s">
        <v>4156</v>
      </c>
    </row>
    <row r="101" spans="2:65" s="1" customFormat="1" ht="16.5" customHeight="1">
      <c r="B101" s="47"/>
      <c r="C101" s="255" t="s">
        <v>234</v>
      </c>
      <c r="D101" s="255" t="s">
        <v>284</v>
      </c>
      <c r="E101" s="256" t="s">
        <v>4157</v>
      </c>
      <c r="F101" s="257" t="s">
        <v>4158</v>
      </c>
      <c r="G101" s="258" t="s">
        <v>209</v>
      </c>
      <c r="H101" s="259">
        <v>31</v>
      </c>
      <c r="I101" s="260"/>
      <c r="J101" s="261">
        <f>ROUND(I101*H101,2)</f>
        <v>0</v>
      </c>
      <c r="K101" s="257" t="s">
        <v>21</v>
      </c>
      <c r="L101" s="262"/>
      <c r="M101" s="263" t="s">
        <v>21</v>
      </c>
      <c r="N101" s="264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2768</v>
      </c>
      <c r="AT101" s="25" t="s">
        <v>284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762</v>
      </c>
      <c r="BM101" s="25" t="s">
        <v>4159</v>
      </c>
    </row>
    <row r="102" spans="2:65" s="1" customFormat="1" ht="16.5" customHeight="1">
      <c r="B102" s="47"/>
      <c r="C102" s="255" t="s">
        <v>238</v>
      </c>
      <c r="D102" s="255" t="s">
        <v>284</v>
      </c>
      <c r="E102" s="256" t="s">
        <v>4160</v>
      </c>
      <c r="F102" s="257" t="s">
        <v>4161</v>
      </c>
      <c r="G102" s="258" t="s">
        <v>209</v>
      </c>
      <c r="H102" s="259">
        <v>12</v>
      </c>
      <c r="I102" s="260"/>
      <c r="J102" s="261">
        <f>ROUND(I102*H102,2)</f>
        <v>0</v>
      </c>
      <c r="K102" s="257" t="s">
        <v>21</v>
      </c>
      <c r="L102" s="262"/>
      <c r="M102" s="263" t="s">
        <v>21</v>
      </c>
      <c r="N102" s="264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2768</v>
      </c>
      <c r="AT102" s="25" t="s">
        <v>284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762</v>
      </c>
      <c r="BM102" s="25" t="s">
        <v>4162</v>
      </c>
    </row>
    <row r="103" spans="2:65" s="1" customFormat="1" ht="16.5" customHeight="1">
      <c r="B103" s="47"/>
      <c r="C103" s="238" t="s">
        <v>243</v>
      </c>
      <c r="D103" s="238" t="s">
        <v>206</v>
      </c>
      <c r="E103" s="239" t="s">
        <v>4163</v>
      </c>
      <c r="F103" s="240" t="s">
        <v>4164</v>
      </c>
      <c r="G103" s="241" t="s">
        <v>209</v>
      </c>
      <c r="H103" s="242">
        <v>2</v>
      </c>
      <c r="I103" s="243"/>
      <c r="J103" s="244">
        <f>ROUND(I103*H103,2)</f>
        <v>0</v>
      </c>
      <c r="K103" s="240" t="s">
        <v>21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762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762</v>
      </c>
      <c r="BM103" s="25" t="s">
        <v>4165</v>
      </c>
    </row>
    <row r="104" spans="2:65" s="1" customFormat="1" ht="16.5" customHeight="1">
      <c r="B104" s="47"/>
      <c r="C104" s="255" t="s">
        <v>250</v>
      </c>
      <c r="D104" s="255" t="s">
        <v>284</v>
      </c>
      <c r="E104" s="256" t="s">
        <v>4166</v>
      </c>
      <c r="F104" s="257" t="s">
        <v>4167</v>
      </c>
      <c r="G104" s="258" t="s">
        <v>209</v>
      </c>
      <c r="H104" s="259">
        <v>1</v>
      </c>
      <c r="I104" s="260"/>
      <c r="J104" s="261">
        <f>ROUND(I104*H104,2)</f>
        <v>0</v>
      </c>
      <c r="K104" s="257" t="s">
        <v>21</v>
      </c>
      <c r="L104" s="262"/>
      <c r="M104" s="263" t="s">
        <v>21</v>
      </c>
      <c r="N104" s="264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2768</v>
      </c>
      <c r="AT104" s="25" t="s">
        <v>284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762</v>
      </c>
      <c r="BM104" s="25" t="s">
        <v>4168</v>
      </c>
    </row>
    <row r="105" spans="2:65" s="1" customFormat="1" ht="16.5" customHeight="1">
      <c r="B105" s="47"/>
      <c r="C105" s="255" t="s">
        <v>254</v>
      </c>
      <c r="D105" s="255" t="s">
        <v>284</v>
      </c>
      <c r="E105" s="256" t="s">
        <v>4169</v>
      </c>
      <c r="F105" s="257" t="s">
        <v>4170</v>
      </c>
      <c r="G105" s="258" t="s">
        <v>209</v>
      </c>
      <c r="H105" s="259">
        <v>1</v>
      </c>
      <c r="I105" s="260"/>
      <c r="J105" s="261">
        <f>ROUND(I105*H105,2)</f>
        <v>0</v>
      </c>
      <c r="K105" s="257" t="s">
        <v>21</v>
      </c>
      <c r="L105" s="262"/>
      <c r="M105" s="263" t="s">
        <v>21</v>
      </c>
      <c r="N105" s="264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2768</v>
      </c>
      <c r="AT105" s="25" t="s">
        <v>284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762</v>
      </c>
      <c r="BM105" s="25" t="s">
        <v>4171</v>
      </c>
    </row>
    <row r="106" spans="2:65" s="1" customFormat="1" ht="16.5" customHeight="1">
      <c r="B106" s="47"/>
      <c r="C106" s="238" t="s">
        <v>260</v>
      </c>
      <c r="D106" s="238" t="s">
        <v>206</v>
      </c>
      <c r="E106" s="239" t="s">
        <v>4172</v>
      </c>
      <c r="F106" s="240" t="s">
        <v>4173</v>
      </c>
      <c r="G106" s="241" t="s">
        <v>209</v>
      </c>
      <c r="H106" s="242">
        <v>37</v>
      </c>
      <c r="I106" s="243"/>
      <c r="J106" s="244">
        <f>ROUND(I106*H106,2)</f>
        <v>0</v>
      </c>
      <c r="K106" s="240" t="s">
        <v>21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762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762</v>
      </c>
      <c r="BM106" s="25" t="s">
        <v>4174</v>
      </c>
    </row>
    <row r="107" spans="2:65" s="1" customFormat="1" ht="16.5" customHeight="1">
      <c r="B107" s="47"/>
      <c r="C107" s="255" t="s">
        <v>266</v>
      </c>
      <c r="D107" s="255" t="s">
        <v>284</v>
      </c>
      <c r="E107" s="256" t="s">
        <v>4175</v>
      </c>
      <c r="F107" s="257" t="s">
        <v>4176</v>
      </c>
      <c r="G107" s="258" t="s">
        <v>209</v>
      </c>
      <c r="H107" s="259">
        <v>10</v>
      </c>
      <c r="I107" s="260"/>
      <c r="J107" s="261">
        <f>ROUND(I107*H107,2)</f>
        <v>0</v>
      </c>
      <c r="K107" s="257" t="s">
        <v>21</v>
      </c>
      <c r="L107" s="262"/>
      <c r="M107" s="263" t="s">
        <v>21</v>
      </c>
      <c r="N107" s="264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2768</v>
      </c>
      <c r="AT107" s="25" t="s">
        <v>284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762</v>
      </c>
      <c r="BM107" s="25" t="s">
        <v>4177</v>
      </c>
    </row>
    <row r="108" spans="2:65" s="1" customFormat="1" ht="16.5" customHeight="1">
      <c r="B108" s="47"/>
      <c r="C108" s="255" t="s">
        <v>10</v>
      </c>
      <c r="D108" s="255" t="s">
        <v>284</v>
      </c>
      <c r="E108" s="256" t="s">
        <v>4178</v>
      </c>
      <c r="F108" s="257" t="s">
        <v>4179</v>
      </c>
      <c r="G108" s="258" t="s">
        <v>209</v>
      </c>
      <c r="H108" s="259">
        <v>27</v>
      </c>
      <c r="I108" s="260"/>
      <c r="J108" s="261">
        <f>ROUND(I108*H108,2)</f>
        <v>0</v>
      </c>
      <c r="K108" s="257" t="s">
        <v>21</v>
      </c>
      <c r="L108" s="262"/>
      <c r="M108" s="263" t="s">
        <v>21</v>
      </c>
      <c r="N108" s="264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2768</v>
      </c>
      <c r="AT108" s="25" t="s">
        <v>284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762</v>
      </c>
      <c r="BM108" s="25" t="s">
        <v>4180</v>
      </c>
    </row>
    <row r="109" spans="2:65" s="1" customFormat="1" ht="16.5" customHeight="1">
      <c r="B109" s="47"/>
      <c r="C109" s="238" t="s">
        <v>211</v>
      </c>
      <c r="D109" s="238" t="s">
        <v>206</v>
      </c>
      <c r="E109" s="239" t="s">
        <v>4181</v>
      </c>
      <c r="F109" s="240" t="s">
        <v>4182</v>
      </c>
      <c r="G109" s="241" t="s">
        <v>209</v>
      </c>
      <c r="H109" s="242">
        <v>297</v>
      </c>
      <c r="I109" s="243"/>
      <c r="J109" s="244">
        <f>ROUND(I109*H109,2)</f>
        <v>0</v>
      </c>
      <c r="K109" s="240" t="s">
        <v>21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762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762</v>
      </c>
      <c r="BM109" s="25" t="s">
        <v>4183</v>
      </c>
    </row>
    <row r="110" spans="2:65" s="1" customFormat="1" ht="16.5" customHeight="1">
      <c r="B110" s="47"/>
      <c r="C110" s="255" t="s">
        <v>336</v>
      </c>
      <c r="D110" s="255" t="s">
        <v>284</v>
      </c>
      <c r="E110" s="256" t="s">
        <v>4184</v>
      </c>
      <c r="F110" s="257" t="s">
        <v>4185</v>
      </c>
      <c r="G110" s="258" t="s">
        <v>209</v>
      </c>
      <c r="H110" s="259">
        <v>278</v>
      </c>
      <c r="I110" s="260"/>
      <c r="J110" s="261">
        <f>ROUND(I110*H110,2)</f>
        <v>0</v>
      </c>
      <c r="K110" s="257" t="s">
        <v>21</v>
      </c>
      <c r="L110" s="262"/>
      <c r="M110" s="263" t="s">
        <v>21</v>
      </c>
      <c r="N110" s="264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2768</v>
      </c>
      <c r="AT110" s="25" t="s">
        <v>284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762</v>
      </c>
      <c r="BM110" s="25" t="s">
        <v>4186</v>
      </c>
    </row>
    <row r="111" spans="2:65" s="1" customFormat="1" ht="16.5" customHeight="1">
      <c r="B111" s="47"/>
      <c r="C111" s="255" t="s">
        <v>340</v>
      </c>
      <c r="D111" s="255" t="s">
        <v>284</v>
      </c>
      <c r="E111" s="256" t="s">
        <v>4187</v>
      </c>
      <c r="F111" s="257" t="s">
        <v>4188</v>
      </c>
      <c r="G111" s="258" t="s">
        <v>209</v>
      </c>
      <c r="H111" s="259">
        <v>19</v>
      </c>
      <c r="I111" s="260"/>
      <c r="J111" s="261">
        <f>ROUND(I111*H111,2)</f>
        <v>0</v>
      </c>
      <c r="K111" s="257" t="s">
        <v>21</v>
      </c>
      <c r="L111" s="262"/>
      <c r="M111" s="263" t="s">
        <v>21</v>
      </c>
      <c r="N111" s="264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2768</v>
      </c>
      <c r="AT111" s="25" t="s">
        <v>284</v>
      </c>
      <c r="AU111" s="25" t="s">
        <v>85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762</v>
      </c>
      <c r="BM111" s="25" t="s">
        <v>4189</v>
      </c>
    </row>
    <row r="112" spans="2:65" s="1" customFormat="1" ht="16.5" customHeight="1">
      <c r="B112" s="47"/>
      <c r="C112" s="238" t="s">
        <v>344</v>
      </c>
      <c r="D112" s="238" t="s">
        <v>206</v>
      </c>
      <c r="E112" s="239" t="s">
        <v>4190</v>
      </c>
      <c r="F112" s="240" t="s">
        <v>4191</v>
      </c>
      <c r="G112" s="241" t="s">
        <v>209</v>
      </c>
      <c r="H112" s="242">
        <v>5</v>
      </c>
      <c r="I112" s="243"/>
      <c r="J112" s="244">
        <f>ROUND(I112*H112,2)</f>
        <v>0</v>
      </c>
      <c r="K112" s="240" t="s">
        <v>21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762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762</v>
      </c>
      <c r="BM112" s="25" t="s">
        <v>4192</v>
      </c>
    </row>
    <row r="113" spans="2:65" s="1" customFormat="1" ht="16.5" customHeight="1">
      <c r="B113" s="47"/>
      <c r="C113" s="255" t="s">
        <v>348</v>
      </c>
      <c r="D113" s="255" t="s">
        <v>284</v>
      </c>
      <c r="E113" s="256" t="s">
        <v>4193</v>
      </c>
      <c r="F113" s="257" t="s">
        <v>4194</v>
      </c>
      <c r="G113" s="258" t="s">
        <v>209</v>
      </c>
      <c r="H113" s="259">
        <v>3</v>
      </c>
      <c r="I113" s="260"/>
      <c r="J113" s="261">
        <f>ROUND(I113*H113,2)</f>
        <v>0</v>
      </c>
      <c r="K113" s="257" t="s">
        <v>21</v>
      </c>
      <c r="L113" s="262"/>
      <c r="M113" s="263" t="s">
        <v>21</v>
      </c>
      <c r="N113" s="264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2768</v>
      </c>
      <c r="AT113" s="25" t="s">
        <v>284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762</v>
      </c>
      <c r="BM113" s="25" t="s">
        <v>4195</v>
      </c>
    </row>
    <row r="114" spans="2:65" s="1" customFormat="1" ht="16.5" customHeight="1">
      <c r="B114" s="47"/>
      <c r="C114" s="255" t="s">
        <v>9</v>
      </c>
      <c r="D114" s="255" t="s">
        <v>284</v>
      </c>
      <c r="E114" s="256" t="s">
        <v>4196</v>
      </c>
      <c r="F114" s="257" t="s">
        <v>4197</v>
      </c>
      <c r="G114" s="258" t="s">
        <v>209</v>
      </c>
      <c r="H114" s="259">
        <v>2</v>
      </c>
      <c r="I114" s="260"/>
      <c r="J114" s="261">
        <f>ROUND(I114*H114,2)</f>
        <v>0</v>
      </c>
      <c r="K114" s="257" t="s">
        <v>21</v>
      </c>
      <c r="L114" s="262"/>
      <c r="M114" s="263" t="s">
        <v>21</v>
      </c>
      <c r="N114" s="264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2768</v>
      </c>
      <c r="AT114" s="25" t="s">
        <v>284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762</v>
      </c>
      <c r="BM114" s="25" t="s">
        <v>4198</v>
      </c>
    </row>
    <row r="115" spans="2:65" s="1" customFormat="1" ht="16.5" customHeight="1">
      <c r="B115" s="47"/>
      <c r="C115" s="238" t="s">
        <v>356</v>
      </c>
      <c r="D115" s="238" t="s">
        <v>206</v>
      </c>
      <c r="E115" s="239" t="s">
        <v>4199</v>
      </c>
      <c r="F115" s="240" t="s">
        <v>4200</v>
      </c>
      <c r="G115" s="241" t="s">
        <v>209</v>
      </c>
      <c r="H115" s="242">
        <v>379</v>
      </c>
      <c r="I115" s="243"/>
      <c r="J115" s="244">
        <f>ROUND(I115*H115,2)</f>
        <v>0</v>
      </c>
      <c r="K115" s="240" t="s">
        <v>21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762</v>
      </c>
      <c r="AT115" s="25" t="s">
        <v>206</v>
      </c>
      <c r="AU115" s="25" t="s">
        <v>85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762</v>
      </c>
      <c r="BM115" s="25" t="s">
        <v>4201</v>
      </c>
    </row>
    <row r="116" spans="2:65" s="1" customFormat="1" ht="16.5" customHeight="1">
      <c r="B116" s="47"/>
      <c r="C116" s="255" t="s">
        <v>361</v>
      </c>
      <c r="D116" s="255" t="s">
        <v>284</v>
      </c>
      <c r="E116" s="256" t="s">
        <v>4202</v>
      </c>
      <c r="F116" s="257" t="s">
        <v>4203</v>
      </c>
      <c r="G116" s="258" t="s">
        <v>209</v>
      </c>
      <c r="H116" s="259">
        <v>308</v>
      </c>
      <c r="I116" s="260"/>
      <c r="J116" s="261">
        <f>ROUND(I116*H116,2)</f>
        <v>0</v>
      </c>
      <c r="K116" s="257" t="s">
        <v>21</v>
      </c>
      <c r="L116" s="262"/>
      <c r="M116" s="263" t="s">
        <v>21</v>
      </c>
      <c r="N116" s="264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2768</v>
      </c>
      <c r="AT116" s="25" t="s">
        <v>284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762</v>
      </c>
      <c r="BM116" s="25" t="s">
        <v>4204</v>
      </c>
    </row>
    <row r="117" spans="2:65" s="1" customFormat="1" ht="16.5" customHeight="1">
      <c r="B117" s="47"/>
      <c r="C117" s="255" t="s">
        <v>365</v>
      </c>
      <c r="D117" s="255" t="s">
        <v>284</v>
      </c>
      <c r="E117" s="256" t="s">
        <v>4205</v>
      </c>
      <c r="F117" s="257" t="s">
        <v>4206</v>
      </c>
      <c r="G117" s="258" t="s">
        <v>209</v>
      </c>
      <c r="H117" s="259">
        <v>71</v>
      </c>
      <c r="I117" s="260"/>
      <c r="J117" s="261">
        <f>ROUND(I117*H117,2)</f>
        <v>0</v>
      </c>
      <c r="K117" s="257" t="s">
        <v>21</v>
      </c>
      <c r="L117" s="262"/>
      <c r="M117" s="263" t="s">
        <v>21</v>
      </c>
      <c r="N117" s="264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2768</v>
      </c>
      <c r="AT117" s="25" t="s">
        <v>284</v>
      </c>
      <c r="AU117" s="25" t="s">
        <v>85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762</v>
      </c>
      <c r="BM117" s="25" t="s">
        <v>4207</v>
      </c>
    </row>
    <row r="118" spans="2:65" s="1" customFormat="1" ht="25.5" customHeight="1">
      <c r="B118" s="47"/>
      <c r="C118" s="238" t="s">
        <v>369</v>
      </c>
      <c r="D118" s="238" t="s">
        <v>206</v>
      </c>
      <c r="E118" s="239" t="s">
        <v>4208</v>
      </c>
      <c r="F118" s="240" t="s">
        <v>4209</v>
      </c>
      <c r="G118" s="241" t="s">
        <v>209</v>
      </c>
      <c r="H118" s="242">
        <v>313</v>
      </c>
      <c r="I118" s="243"/>
      <c r="J118" s="244">
        <f>ROUND(I118*H118,2)</f>
        <v>0</v>
      </c>
      <c r="K118" s="240" t="s">
        <v>21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762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762</v>
      </c>
      <c r="BM118" s="25" t="s">
        <v>4210</v>
      </c>
    </row>
    <row r="119" spans="2:65" s="1" customFormat="1" ht="16.5" customHeight="1">
      <c r="B119" s="47"/>
      <c r="C119" s="255" t="s">
        <v>373</v>
      </c>
      <c r="D119" s="255" t="s">
        <v>284</v>
      </c>
      <c r="E119" s="256" t="s">
        <v>4211</v>
      </c>
      <c r="F119" s="257" t="s">
        <v>4212</v>
      </c>
      <c r="G119" s="258" t="s">
        <v>209</v>
      </c>
      <c r="H119" s="259">
        <v>251</v>
      </c>
      <c r="I119" s="260"/>
      <c r="J119" s="261">
        <f>ROUND(I119*H119,2)</f>
        <v>0</v>
      </c>
      <c r="K119" s="257" t="s">
        <v>21</v>
      </c>
      <c r="L119" s="262"/>
      <c r="M119" s="263" t="s">
        <v>21</v>
      </c>
      <c r="N119" s="264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2768</v>
      </c>
      <c r="AT119" s="25" t="s">
        <v>284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762</v>
      </c>
      <c r="BM119" s="25" t="s">
        <v>4213</v>
      </c>
    </row>
    <row r="120" spans="2:65" s="1" customFormat="1" ht="16.5" customHeight="1">
      <c r="B120" s="47"/>
      <c r="C120" s="255" t="s">
        <v>377</v>
      </c>
      <c r="D120" s="255" t="s">
        <v>284</v>
      </c>
      <c r="E120" s="256" t="s">
        <v>4214</v>
      </c>
      <c r="F120" s="257" t="s">
        <v>4215</v>
      </c>
      <c r="G120" s="258" t="s">
        <v>209</v>
      </c>
      <c r="H120" s="259">
        <v>50</v>
      </c>
      <c r="I120" s="260"/>
      <c r="J120" s="261">
        <f>ROUND(I120*H120,2)</f>
        <v>0</v>
      </c>
      <c r="K120" s="257" t="s">
        <v>21</v>
      </c>
      <c r="L120" s="262"/>
      <c r="M120" s="263" t="s">
        <v>21</v>
      </c>
      <c r="N120" s="264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2768</v>
      </c>
      <c r="AT120" s="25" t="s">
        <v>284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762</v>
      </c>
      <c r="BM120" s="25" t="s">
        <v>4216</v>
      </c>
    </row>
    <row r="121" spans="2:65" s="1" customFormat="1" ht="16.5" customHeight="1">
      <c r="B121" s="47"/>
      <c r="C121" s="255" t="s">
        <v>381</v>
      </c>
      <c r="D121" s="255" t="s">
        <v>284</v>
      </c>
      <c r="E121" s="256" t="s">
        <v>4217</v>
      </c>
      <c r="F121" s="257" t="s">
        <v>4218</v>
      </c>
      <c r="G121" s="258" t="s">
        <v>209</v>
      </c>
      <c r="H121" s="259">
        <v>12</v>
      </c>
      <c r="I121" s="260"/>
      <c r="J121" s="261">
        <f>ROUND(I121*H121,2)</f>
        <v>0</v>
      </c>
      <c r="K121" s="257" t="s">
        <v>21</v>
      </c>
      <c r="L121" s="262"/>
      <c r="M121" s="263" t="s">
        <v>21</v>
      </c>
      <c r="N121" s="264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2768</v>
      </c>
      <c r="AT121" s="25" t="s">
        <v>284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762</v>
      </c>
      <c r="BM121" s="25" t="s">
        <v>4219</v>
      </c>
    </row>
    <row r="122" spans="2:65" s="1" customFormat="1" ht="16.5" customHeight="1">
      <c r="B122" s="47"/>
      <c r="C122" s="238" t="s">
        <v>385</v>
      </c>
      <c r="D122" s="238" t="s">
        <v>206</v>
      </c>
      <c r="E122" s="239" t="s">
        <v>4220</v>
      </c>
      <c r="F122" s="240" t="s">
        <v>4221</v>
      </c>
      <c r="G122" s="241" t="s">
        <v>209</v>
      </c>
      <c r="H122" s="242">
        <v>136</v>
      </c>
      <c r="I122" s="243"/>
      <c r="J122" s="244">
        <f>ROUND(I122*H122,2)</f>
        <v>0</v>
      </c>
      <c r="K122" s="240" t="s">
        <v>21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762</v>
      </c>
      <c r="AT122" s="25" t="s">
        <v>206</v>
      </c>
      <c r="AU122" s="25" t="s">
        <v>85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762</v>
      </c>
      <c r="BM122" s="25" t="s">
        <v>4222</v>
      </c>
    </row>
    <row r="123" spans="2:65" s="1" customFormat="1" ht="16.5" customHeight="1">
      <c r="B123" s="47"/>
      <c r="C123" s="255" t="s">
        <v>389</v>
      </c>
      <c r="D123" s="255" t="s">
        <v>284</v>
      </c>
      <c r="E123" s="256" t="s">
        <v>4223</v>
      </c>
      <c r="F123" s="257" t="s">
        <v>4224</v>
      </c>
      <c r="G123" s="258" t="s">
        <v>209</v>
      </c>
      <c r="H123" s="259">
        <v>136</v>
      </c>
      <c r="I123" s="260"/>
      <c r="J123" s="261">
        <f>ROUND(I123*H123,2)</f>
        <v>0</v>
      </c>
      <c r="K123" s="257" t="s">
        <v>21</v>
      </c>
      <c r="L123" s="262"/>
      <c r="M123" s="263" t="s">
        <v>21</v>
      </c>
      <c r="N123" s="264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2768</v>
      </c>
      <c r="AT123" s="25" t="s">
        <v>284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762</v>
      </c>
      <c r="BM123" s="25" t="s">
        <v>4225</v>
      </c>
    </row>
    <row r="124" spans="2:65" s="1" customFormat="1" ht="16.5" customHeight="1">
      <c r="B124" s="47"/>
      <c r="C124" s="238" t="s">
        <v>393</v>
      </c>
      <c r="D124" s="238" t="s">
        <v>206</v>
      </c>
      <c r="E124" s="239" t="s">
        <v>4226</v>
      </c>
      <c r="F124" s="240" t="s">
        <v>4227</v>
      </c>
      <c r="G124" s="241" t="s">
        <v>209</v>
      </c>
      <c r="H124" s="242">
        <v>52</v>
      </c>
      <c r="I124" s="243"/>
      <c r="J124" s="244">
        <f>ROUND(I124*H124,2)</f>
        <v>0</v>
      </c>
      <c r="K124" s="240" t="s">
        <v>21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762</v>
      </c>
      <c r="AT124" s="25" t="s">
        <v>206</v>
      </c>
      <c r="AU124" s="25" t="s">
        <v>85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762</v>
      </c>
      <c r="BM124" s="25" t="s">
        <v>4228</v>
      </c>
    </row>
    <row r="125" spans="2:65" s="1" customFormat="1" ht="16.5" customHeight="1">
      <c r="B125" s="47"/>
      <c r="C125" s="255" t="s">
        <v>287</v>
      </c>
      <c r="D125" s="255" t="s">
        <v>284</v>
      </c>
      <c r="E125" s="256" t="s">
        <v>4229</v>
      </c>
      <c r="F125" s="257" t="s">
        <v>4230</v>
      </c>
      <c r="G125" s="258" t="s">
        <v>209</v>
      </c>
      <c r="H125" s="259">
        <v>40</v>
      </c>
      <c r="I125" s="260"/>
      <c r="J125" s="261">
        <f>ROUND(I125*H125,2)</f>
        <v>0</v>
      </c>
      <c r="K125" s="257" t="s">
        <v>21</v>
      </c>
      <c r="L125" s="262"/>
      <c r="M125" s="263" t="s">
        <v>21</v>
      </c>
      <c r="N125" s="264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2768</v>
      </c>
      <c r="AT125" s="25" t="s">
        <v>284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762</v>
      </c>
      <c r="BM125" s="25" t="s">
        <v>4231</v>
      </c>
    </row>
    <row r="126" spans="2:65" s="1" customFormat="1" ht="16.5" customHeight="1">
      <c r="B126" s="47"/>
      <c r="C126" s="238" t="s">
        <v>400</v>
      </c>
      <c r="D126" s="238" t="s">
        <v>206</v>
      </c>
      <c r="E126" s="239" t="s">
        <v>4232</v>
      </c>
      <c r="F126" s="240" t="s">
        <v>4233</v>
      </c>
      <c r="G126" s="241" t="s">
        <v>209</v>
      </c>
      <c r="H126" s="242">
        <v>1000</v>
      </c>
      <c r="I126" s="243"/>
      <c r="J126" s="244">
        <f>ROUND(I126*H126,2)</f>
        <v>0</v>
      </c>
      <c r="K126" s="240" t="s">
        <v>21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762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762</v>
      </c>
      <c r="BM126" s="25" t="s">
        <v>4234</v>
      </c>
    </row>
    <row r="127" spans="2:65" s="1" customFormat="1" ht="16.5" customHeight="1">
      <c r="B127" s="47"/>
      <c r="C127" s="255" t="s">
        <v>404</v>
      </c>
      <c r="D127" s="255" t="s">
        <v>284</v>
      </c>
      <c r="E127" s="256" t="s">
        <v>4235</v>
      </c>
      <c r="F127" s="257" t="s">
        <v>4236</v>
      </c>
      <c r="G127" s="258" t="s">
        <v>209</v>
      </c>
      <c r="H127" s="259">
        <v>1000</v>
      </c>
      <c r="I127" s="260"/>
      <c r="J127" s="261">
        <f>ROUND(I127*H127,2)</f>
        <v>0</v>
      </c>
      <c r="K127" s="257" t="s">
        <v>21</v>
      </c>
      <c r="L127" s="262"/>
      <c r="M127" s="263" t="s">
        <v>21</v>
      </c>
      <c r="N127" s="264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2768</v>
      </c>
      <c r="AT127" s="25" t="s">
        <v>284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762</v>
      </c>
      <c r="BM127" s="25" t="s">
        <v>4237</v>
      </c>
    </row>
    <row r="128" spans="2:65" s="1" customFormat="1" ht="16.5" customHeight="1">
      <c r="B128" s="47"/>
      <c r="C128" s="238" t="s">
        <v>408</v>
      </c>
      <c r="D128" s="238" t="s">
        <v>206</v>
      </c>
      <c r="E128" s="239" t="s">
        <v>4238</v>
      </c>
      <c r="F128" s="240" t="s">
        <v>4239</v>
      </c>
      <c r="G128" s="241" t="s">
        <v>209</v>
      </c>
      <c r="H128" s="242">
        <v>2</v>
      </c>
      <c r="I128" s="243"/>
      <c r="J128" s="244">
        <f>ROUND(I128*H128,2)</f>
        <v>0</v>
      </c>
      <c r="K128" s="240" t="s">
        <v>21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762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762</v>
      </c>
      <c r="BM128" s="25" t="s">
        <v>4240</v>
      </c>
    </row>
    <row r="129" spans="2:65" s="1" customFormat="1" ht="16.5" customHeight="1">
      <c r="B129" s="47"/>
      <c r="C129" s="255" t="s">
        <v>412</v>
      </c>
      <c r="D129" s="255" t="s">
        <v>284</v>
      </c>
      <c r="E129" s="256" t="s">
        <v>4241</v>
      </c>
      <c r="F129" s="257" t="s">
        <v>4242</v>
      </c>
      <c r="G129" s="258" t="s">
        <v>209</v>
      </c>
      <c r="H129" s="259">
        <v>2</v>
      </c>
      <c r="I129" s="260"/>
      <c r="J129" s="261">
        <f>ROUND(I129*H129,2)</f>
        <v>0</v>
      </c>
      <c r="K129" s="257" t="s">
        <v>21</v>
      </c>
      <c r="L129" s="262"/>
      <c r="M129" s="263" t="s">
        <v>21</v>
      </c>
      <c r="N129" s="264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2768</v>
      </c>
      <c r="AT129" s="25" t="s">
        <v>284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762</v>
      </c>
      <c r="BM129" s="25" t="s">
        <v>4243</v>
      </c>
    </row>
    <row r="130" spans="2:65" s="1" customFormat="1" ht="25.5" customHeight="1">
      <c r="B130" s="47"/>
      <c r="C130" s="238" t="s">
        <v>418</v>
      </c>
      <c r="D130" s="238" t="s">
        <v>206</v>
      </c>
      <c r="E130" s="239" t="s">
        <v>4244</v>
      </c>
      <c r="F130" s="240" t="s">
        <v>4245</v>
      </c>
      <c r="G130" s="241" t="s">
        <v>215</v>
      </c>
      <c r="H130" s="242">
        <v>750</v>
      </c>
      <c r="I130" s="243"/>
      <c r="J130" s="244">
        <f>ROUND(I130*H130,2)</f>
        <v>0</v>
      </c>
      <c r="K130" s="240" t="s">
        <v>21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762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762</v>
      </c>
      <c r="BM130" s="25" t="s">
        <v>4246</v>
      </c>
    </row>
    <row r="131" spans="2:65" s="1" customFormat="1" ht="16.5" customHeight="1">
      <c r="B131" s="47"/>
      <c r="C131" s="255" t="s">
        <v>422</v>
      </c>
      <c r="D131" s="255" t="s">
        <v>284</v>
      </c>
      <c r="E131" s="256" t="s">
        <v>4247</v>
      </c>
      <c r="F131" s="257" t="s">
        <v>4248</v>
      </c>
      <c r="G131" s="258" t="s">
        <v>215</v>
      </c>
      <c r="H131" s="259">
        <v>750</v>
      </c>
      <c r="I131" s="260"/>
      <c r="J131" s="261">
        <f>ROUND(I131*H131,2)</f>
        <v>0</v>
      </c>
      <c r="K131" s="257" t="s">
        <v>21</v>
      </c>
      <c r="L131" s="262"/>
      <c r="M131" s="263" t="s">
        <v>21</v>
      </c>
      <c r="N131" s="264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2768</v>
      </c>
      <c r="AT131" s="25" t="s">
        <v>284</v>
      </c>
      <c r="AU131" s="25" t="s">
        <v>85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762</v>
      </c>
      <c r="BM131" s="25" t="s">
        <v>4249</v>
      </c>
    </row>
    <row r="132" spans="2:65" s="1" customFormat="1" ht="25.5" customHeight="1">
      <c r="B132" s="47"/>
      <c r="C132" s="238" t="s">
        <v>426</v>
      </c>
      <c r="D132" s="238" t="s">
        <v>206</v>
      </c>
      <c r="E132" s="239" t="s">
        <v>4250</v>
      </c>
      <c r="F132" s="240" t="s">
        <v>4251</v>
      </c>
      <c r="G132" s="241" t="s">
        <v>215</v>
      </c>
      <c r="H132" s="242">
        <v>2300</v>
      </c>
      <c r="I132" s="243"/>
      <c r="J132" s="244">
        <f>ROUND(I132*H132,2)</f>
        <v>0</v>
      </c>
      <c r="K132" s="240" t="s">
        <v>21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762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762</v>
      </c>
      <c r="BM132" s="25" t="s">
        <v>4252</v>
      </c>
    </row>
    <row r="133" spans="2:65" s="1" customFormat="1" ht="16.5" customHeight="1">
      <c r="B133" s="47"/>
      <c r="C133" s="255" t="s">
        <v>430</v>
      </c>
      <c r="D133" s="255" t="s">
        <v>284</v>
      </c>
      <c r="E133" s="256" t="s">
        <v>4253</v>
      </c>
      <c r="F133" s="257" t="s">
        <v>4254</v>
      </c>
      <c r="G133" s="258" t="s">
        <v>215</v>
      </c>
      <c r="H133" s="259">
        <v>2300</v>
      </c>
      <c r="I133" s="260"/>
      <c r="J133" s="261">
        <f>ROUND(I133*H133,2)</f>
        <v>0</v>
      </c>
      <c r="K133" s="257" t="s">
        <v>21</v>
      </c>
      <c r="L133" s="262"/>
      <c r="M133" s="263" t="s">
        <v>21</v>
      </c>
      <c r="N133" s="264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2768</v>
      </c>
      <c r="AT133" s="25" t="s">
        <v>284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762</v>
      </c>
      <c r="BM133" s="25" t="s">
        <v>4255</v>
      </c>
    </row>
    <row r="134" spans="2:65" s="1" customFormat="1" ht="25.5" customHeight="1">
      <c r="B134" s="47"/>
      <c r="C134" s="238" t="s">
        <v>434</v>
      </c>
      <c r="D134" s="238" t="s">
        <v>206</v>
      </c>
      <c r="E134" s="239" t="s">
        <v>4256</v>
      </c>
      <c r="F134" s="240" t="s">
        <v>4257</v>
      </c>
      <c r="G134" s="241" t="s">
        <v>215</v>
      </c>
      <c r="H134" s="242">
        <v>200</v>
      </c>
      <c r="I134" s="243"/>
      <c r="J134" s="244">
        <f>ROUND(I134*H134,2)</f>
        <v>0</v>
      </c>
      <c r="K134" s="240" t="s">
        <v>21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762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762</v>
      </c>
      <c r="BM134" s="25" t="s">
        <v>4258</v>
      </c>
    </row>
    <row r="135" spans="2:65" s="1" customFormat="1" ht="16.5" customHeight="1">
      <c r="B135" s="47"/>
      <c r="C135" s="255" t="s">
        <v>438</v>
      </c>
      <c r="D135" s="255" t="s">
        <v>284</v>
      </c>
      <c r="E135" s="256" t="s">
        <v>4259</v>
      </c>
      <c r="F135" s="257" t="s">
        <v>4260</v>
      </c>
      <c r="G135" s="258" t="s">
        <v>215</v>
      </c>
      <c r="H135" s="259">
        <v>200</v>
      </c>
      <c r="I135" s="260"/>
      <c r="J135" s="261">
        <f>ROUND(I135*H135,2)</f>
        <v>0</v>
      </c>
      <c r="K135" s="257" t="s">
        <v>21</v>
      </c>
      <c r="L135" s="262"/>
      <c r="M135" s="263" t="s">
        <v>21</v>
      </c>
      <c r="N135" s="264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2768</v>
      </c>
      <c r="AT135" s="25" t="s">
        <v>284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762</v>
      </c>
      <c r="BM135" s="25" t="s">
        <v>4261</v>
      </c>
    </row>
    <row r="136" spans="2:65" s="1" customFormat="1" ht="25.5" customHeight="1">
      <c r="B136" s="47"/>
      <c r="C136" s="238" t="s">
        <v>442</v>
      </c>
      <c r="D136" s="238" t="s">
        <v>206</v>
      </c>
      <c r="E136" s="239" t="s">
        <v>4262</v>
      </c>
      <c r="F136" s="240" t="s">
        <v>4263</v>
      </c>
      <c r="G136" s="241" t="s">
        <v>215</v>
      </c>
      <c r="H136" s="242">
        <v>590</v>
      </c>
      <c r="I136" s="243"/>
      <c r="J136" s="244">
        <f>ROUND(I136*H136,2)</f>
        <v>0</v>
      </c>
      <c r="K136" s="240" t="s">
        <v>21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762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762</v>
      </c>
      <c r="BM136" s="25" t="s">
        <v>4264</v>
      </c>
    </row>
    <row r="137" spans="2:65" s="1" customFormat="1" ht="16.5" customHeight="1">
      <c r="B137" s="47"/>
      <c r="C137" s="255" t="s">
        <v>446</v>
      </c>
      <c r="D137" s="255" t="s">
        <v>284</v>
      </c>
      <c r="E137" s="256" t="s">
        <v>4265</v>
      </c>
      <c r="F137" s="257" t="s">
        <v>4266</v>
      </c>
      <c r="G137" s="258" t="s">
        <v>215</v>
      </c>
      <c r="H137" s="259">
        <v>590</v>
      </c>
      <c r="I137" s="260"/>
      <c r="J137" s="261">
        <f>ROUND(I137*H137,2)</f>
        <v>0</v>
      </c>
      <c r="K137" s="257" t="s">
        <v>21</v>
      </c>
      <c r="L137" s="262"/>
      <c r="M137" s="263" t="s">
        <v>21</v>
      </c>
      <c r="N137" s="264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2768</v>
      </c>
      <c r="AT137" s="25" t="s">
        <v>284</v>
      </c>
      <c r="AU137" s="25" t="s">
        <v>85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762</v>
      </c>
      <c r="BM137" s="25" t="s">
        <v>4267</v>
      </c>
    </row>
    <row r="138" spans="2:65" s="1" customFormat="1" ht="25.5" customHeight="1">
      <c r="B138" s="47"/>
      <c r="C138" s="238" t="s">
        <v>450</v>
      </c>
      <c r="D138" s="238" t="s">
        <v>206</v>
      </c>
      <c r="E138" s="239" t="s">
        <v>4268</v>
      </c>
      <c r="F138" s="240" t="s">
        <v>4269</v>
      </c>
      <c r="G138" s="241" t="s">
        <v>215</v>
      </c>
      <c r="H138" s="242">
        <v>345</v>
      </c>
      <c r="I138" s="243"/>
      <c r="J138" s="244">
        <f>ROUND(I138*H138,2)</f>
        <v>0</v>
      </c>
      <c r="K138" s="240" t="s">
        <v>21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762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762</v>
      </c>
      <c r="BM138" s="25" t="s">
        <v>4270</v>
      </c>
    </row>
    <row r="139" spans="2:65" s="1" customFormat="1" ht="16.5" customHeight="1">
      <c r="B139" s="47"/>
      <c r="C139" s="255" t="s">
        <v>456</v>
      </c>
      <c r="D139" s="255" t="s">
        <v>284</v>
      </c>
      <c r="E139" s="256" t="s">
        <v>4271</v>
      </c>
      <c r="F139" s="257" t="s">
        <v>4272</v>
      </c>
      <c r="G139" s="258" t="s">
        <v>215</v>
      </c>
      <c r="H139" s="259">
        <v>345</v>
      </c>
      <c r="I139" s="260"/>
      <c r="J139" s="261">
        <f>ROUND(I139*H139,2)</f>
        <v>0</v>
      </c>
      <c r="K139" s="257" t="s">
        <v>21</v>
      </c>
      <c r="L139" s="262"/>
      <c r="M139" s="263" t="s">
        <v>21</v>
      </c>
      <c r="N139" s="264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2768</v>
      </c>
      <c r="AT139" s="25" t="s">
        <v>284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762</v>
      </c>
      <c r="BM139" s="25" t="s">
        <v>4273</v>
      </c>
    </row>
    <row r="140" spans="2:65" s="1" customFormat="1" ht="25.5" customHeight="1">
      <c r="B140" s="47"/>
      <c r="C140" s="238" t="s">
        <v>460</v>
      </c>
      <c r="D140" s="238" t="s">
        <v>206</v>
      </c>
      <c r="E140" s="239" t="s">
        <v>4274</v>
      </c>
      <c r="F140" s="240" t="s">
        <v>4275</v>
      </c>
      <c r="G140" s="241" t="s">
        <v>215</v>
      </c>
      <c r="H140" s="242">
        <v>2000</v>
      </c>
      <c r="I140" s="243"/>
      <c r="J140" s="244">
        <f>ROUND(I140*H140,2)</f>
        <v>0</v>
      </c>
      <c r="K140" s="240" t="s">
        <v>21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762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762</v>
      </c>
      <c r="BM140" s="25" t="s">
        <v>4276</v>
      </c>
    </row>
    <row r="141" spans="2:65" s="1" customFormat="1" ht="16.5" customHeight="1">
      <c r="B141" s="47"/>
      <c r="C141" s="255" t="s">
        <v>465</v>
      </c>
      <c r="D141" s="255" t="s">
        <v>284</v>
      </c>
      <c r="E141" s="256" t="s">
        <v>4277</v>
      </c>
      <c r="F141" s="257" t="s">
        <v>4278</v>
      </c>
      <c r="G141" s="258" t="s">
        <v>215</v>
      </c>
      <c r="H141" s="259">
        <v>2000</v>
      </c>
      <c r="I141" s="260"/>
      <c r="J141" s="261">
        <f>ROUND(I141*H141,2)</f>
        <v>0</v>
      </c>
      <c r="K141" s="257" t="s">
        <v>21</v>
      </c>
      <c r="L141" s="262"/>
      <c r="M141" s="263" t="s">
        <v>21</v>
      </c>
      <c r="N141" s="264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2768</v>
      </c>
      <c r="AT141" s="25" t="s">
        <v>284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762</v>
      </c>
      <c r="BM141" s="25" t="s">
        <v>4279</v>
      </c>
    </row>
    <row r="142" spans="2:65" s="1" customFormat="1" ht="25.5" customHeight="1">
      <c r="B142" s="47"/>
      <c r="C142" s="238" t="s">
        <v>469</v>
      </c>
      <c r="D142" s="238" t="s">
        <v>206</v>
      </c>
      <c r="E142" s="239" t="s">
        <v>4280</v>
      </c>
      <c r="F142" s="240" t="s">
        <v>4281</v>
      </c>
      <c r="G142" s="241" t="s">
        <v>215</v>
      </c>
      <c r="H142" s="242">
        <v>75</v>
      </c>
      <c r="I142" s="243"/>
      <c r="J142" s="244">
        <f>ROUND(I142*H142,2)</f>
        <v>0</v>
      </c>
      <c r="K142" s="240" t="s">
        <v>21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762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762</v>
      </c>
      <c r="BM142" s="25" t="s">
        <v>4282</v>
      </c>
    </row>
    <row r="143" spans="2:65" s="1" customFormat="1" ht="16.5" customHeight="1">
      <c r="B143" s="47"/>
      <c r="C143" s="255" t="s">
        <v>473</v>
      </c>
      <c r="D143" s="255" t="s">
        <v>284</v>
      </c>
      <c r="E143" s="256" t="s">
        <v>4283</v>
      </c>
      <c r="F143" s="257" t="s">
        <v>4284</v>
      </c>
      <c r="G143" s="258" t="s">
        <v>215</v>
      </c>
      <c r="H143" s="259">
        <v>75</v>
      </c>
      <c r="I143" s="260"/>
      <c r="J143" s="261">
        <f>ROUND(I143*H143,2)</f>
        <v>0</v>
      </c>
      <c r="K143" s="257" t="s">
        <v>21</v>
      </c>
      <c r="L143" s="262"/>
      <c r="M143" s="263" t="s">
        <v>21</v>
      </c>
      <c r="N143" s="264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2768</v>
      </c>
      <c r="AT143" s="25" t="s">
        <v>284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762</v>
      </c>
      <c r="BM143" s="25" t="s">
        <v>4285</v>
      </c>
    </row>
    <row r="144" spans="2:65" s="1" customFormat="1" ht="25.5" customHeight="1">
      <c r="B144" s="47"/>
      <c r="C144" s="238" t="s">
        <v>477</v>
      </c>
      <c r="D144" s="238" t="s">
        <v>206</v>
      </c>
      <c r="E144" s="239" t="s">
        <v>4286</v>
      </c>
      <c r="F144" s="240" t="s">
        <v>4287</v>
      </c>
      <c r="G144" s="241" t="s">
        <v>215</v>
      </c>
      <c r="H144" s="242">
        <v>60</v>
      </c>
      <c r="I144" s="243"/>
      <c r="J144" s="244">
        <f>ROUND(I144*H144,2)</f>
        <v>0</v>
      </c>
      <c r="K144" s="240" t="s">
        <v>21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762</v>
      </c>
      <c r="AT144" s="25" t="s">
        <v>206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762</v>
      </c>
      <c r="BM144" s="25" t="s">
        <v>4288</v>
      </c>
    </row>
    <row r="145" spans="2:65" s="1" customFormat="1" ht="16.5" customHeight="1">
      <c r="B145" s="47"/>
      <c r="C145" s="255" t="s">
        <v>481</v>
      </c>
      <c r="D145" s="255" t="s">
        <v>284</v>
      </c>
      <c r="E145" s="256" t="s">
        <v>4289</v>
      </c>
      <c r="F145" s="257" t="s">
        <v>4290</v>
      </c>
      <c r="G145" s="258" t="s">
        <v>215</v>
      </c>
      <c r="H145" s="259">
        <v>60</v>
      </c>
      <c r="I145" s="260"/>
      <c r="J145" s="261">
        <f>ROUND(I145*H145,2)</f>
        <v>0</v>
      </c>
      <c r="K145" s="257" t="s">
        <v>21</v>
      </c>
      <c r="L145" s="262"/>
      <c r="M145" s="263" t="s">
        <v>21</v>
      </c>
      <c r="N145" s="264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2768</v>
      </c>
      <c r="AT145" s="25" t="s">
        <v>284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762</v>
      </c>
      <c r="BM145" s="25" t="s">
        <v>4291</v>
      </c>
    </row>
    <row r="146" spans="2:65" s="1" customFormat="1" ht="25.5" customHeight="1">
      <c r="B146" s="47"/>
      <c r="C146" s="238" t="s">
        <v>485</v>
      </c>
      <c r="D146" s="238" t="s">
        <v>206</v>
      </c>
      <c r="E146" s="239" t="s">
        <v>4292</v>
      </c>
      <c r="F146" s="240" t="s">
        <v>4293</v>
      </c>
      <c r="G146" s="241" t="s">
        <v>215</v>
      </c>
      <c r="H146" s="242">
        <v>1100</v>
      </c>
      <c r="I146" s="243"/>
      <c r="J146" s="244">
        <f>ROUND(I146*H146,2)</f>
        <v>0</v>
      </c>
      <c r="K146" s="240" t="s">
        <v>21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762</v>
      </c>
      <c r="AT146" s="25" t="s">
        <v>206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762</v>
      </c>
      <c r="BM146" s="25" t="s">
        <v>4294</v>
      </c>
    </row>
    <row r="147" spans="2:65" s="1" customFormat="1" ht="16.5" customHeight="1">
      <c r="B147" s="47"/>
      <c r="C147" s="255" t="s">
        <v>489</v>
      </c>
      <c r="D147" s="255" t="s">
        <v>284</v>
      </c>
      <c r="E147" s="256" t="s">
        <v>4295</v>
      </c>
      <c r="F147" s="257" t="s">
        <v>4296</v>
      </c>
      <c r="G147" s="258" t="s">
        <v>215</v>
      </c>
      <c r="H147" s="259">
        <v>1100</v>
      </c>
      <c r="I147" s="260"/>
      <c r="J147" s="261">
        <f>ROUND(I147*H147,2)</f>
        <v>0</v>
      </c>
      <c r="K147" s="257" t="s">
        <v>21</v>
      </c>
      <c r="L147" s="262"/>
      <c r="M147" s="263" t="s">
        <v>21</v>
      </c>
      <c r="N147" s="264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2768</v>
      </c>
      <c r="AT147" s="25" t="s">
        <v>284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762</v>
      </c>
      <c r="BM147" s="25" t="s">
        <v>4297</v>
      </c>
    </row>
    <row r="148" spans="2:65" s="1" customFormat="1" ht="25.5" customHeight="1">
      <c r="B148" s="47"/>
      <c r="C148" s="238" t="s">
        <v>493</v>
      </c>
      <c r="D148" s="238" t="s">
        <v>206</v>
      </c>
      <c r="E148" s="239" t="s">
        <v>4298</v>
      </c>
      <c r="F148" s="240" t="s">
        <v>4299</v>
      </c>
      <c r="G148" s="241" t="s">
        <v>215</v>
      </c>
      <c r="H148" s="242">
        <v>100</v>
      </c>
      <c r="I148" s="243"/>
      <c r="J148" s="244">
        <f>ROUND(I148*H148,2)</f>
        <v>0</v>
      </c>
      <c r="K148" s="240" t="s">
        <v>21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762</v>
      </c>
      <c r="AT148" s="25" t="s">
        <v>206</v>
      </c>
      <c r="AU148" s="25" t="s">
        <v>85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762</v>
      </c>
      <c r="BM148" s="25" t="s">
        <v>4300</v>
      </c>
    </row>
    <row r="149" spans="2:65" s="1" customFormat="1" ht="16.5" customHeight="1">
      <c r="B149" s="47"/>
      <c r="C149" s="255" t="s">
        <v>497</v>
      </c>
      <c r="D149" s="255" t="s">
        <v>284</v>
      </c>
      <c r="E149" s="256" t="s">
        <v>4301</v>
      </c>
      <c r="F149" s="257" t="s">
        <v>4302</v>
      </c>
      <c r="G149" s="258" t="s">
        <v>215</v>
      </c>
      <c r="H149" s="259">
        <v>100</v>
      </c>
      <c r="I149" s="260"/>
      <c r="J149" s="261">
        <f>ROUND(I149*H149,2)</f>
        <v>0</v>
      </c>
      <c r="K149" s="257" t="s">
        <v>21</v>
      </c>
      <c r="L149" s="262"/>
      <c r="M149" s="263" t="s">
        <v>21</v>
      </c>
      <c r="N149" s="264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2768</v>
      </c>
      <c r="AT149" s="25" t="s">
        <v>284</v>
      </c>
      <c r="AU149" s="25" t="s">
        <v>85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762</v>
      </c>
      <c r="BM149" s="25" t="s">
        <v>4303</v>
      </c>
    </row>
    <row r="150" spans="2:65" s="1" customFormat="1" ht="16.5" customHeight="1">
      <c r="B150" s="47"/>
      <c r="C150" s="238" t="s">
        <v>501</v>
      </c>
      <c r="D150" s="238" t="s">
        <v>206</v>
      </c>
      <c r="E150" s="239" t="s">
        <v>4304</v>
      </c>
      <c r="F150" s="240" t="s">
        <v>4305</v>
      </c>
      <c r="G150" s="241" t="s">
        <v>215</v>
      </c>
      <c r="H150" s="242">
        <v>20</v>
      </c>
      <c r="I150" s="243"/>
      <c r="J150" s="244">
        <f>ROUND(I150*H150,2)</f>
        <v>0</v>
      </c>
      <c r="K150" s="240" t="s">
        <v>21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762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762</v>
      </c>
      <c r="BM150" s="25" t="s">
        <v>4306</v>
      </c>
    </row>
    <row r="151" spans="2:65" s="1" customFormat="1" ht="16.5" customHeight="1">
      <c r="B151" s="47"/>
      <c r="C151" s="255" t="s">
        <v>505</v>
      </c>
      <c r="D151" s="255" t="s">
        <v>284</v>
      </c>
      <c r="E151" s="256" t="s">
        <v>4307</v>
      </c>
      <c r="F151" s="257" t="s">
        <v>4308</v>
      </c>
      <c r="G151" s="258" t="s">
        <v>215</v>
      </c>
      <c r="H151" s="259">
        <v>20</v>
      </c>
      <c r="I151" s="260"/>
      <c r="J151" s="261">
        <f>ROUND(I151*H151,2)</f>
        <v>0</v>
      </c>
      <c r="K151" s="257" t="s">
        <v>21</v>
      </c>
      <c r="L151" s="262"/>
      <c r="M151" s="263" t="s">
        <v>21</v>
      </c>
      <c r="N151" s="264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2768</v>
      </c>
      <c r="AT151" s="25" t="s">
        <v>284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762</v>
      </c>
      <c r="BM151" s="25" t="s">
        <v>4309</v>
      </c>
    </row>
    <row r="152" spans="2:65" s="1" customFormat="1" ht="16.5" customHeight="1">
      <c r="B152" s="47"/>
      <c r="C152" s="238" t="s">
        <v>509</v>
      </c>
      <c r="D152" s="238" t="s">
        <v>206</v>
      </c>
      <c r="E152" s="239" t="s">
        <v>4310</v>
      </c>
      <c r="F152" s="240" t="s">
        <v>4311</v>
      </c>
      <c r="G152" s="241" t="s">
        <v>215</v>
      </c>
      <c r="H152" s="242">
        <v>12</v>
      </c>
      <c r="I152" s="243"/>
      <c r="J152" s="244">
        <f>ROUND(I152*H152,2)</f>
        <v>0</v>
      </c>
      <c r="K152" s="240" t="s">
        <v>21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762</v>
      </c>
      <c r="AT152" s="25" t="s">
        <v>206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762</v>
      </c>
      <c r="BM152" s="25" t="s">
        <v>4312</v>
      </c>
    </row>
    <row r="153" spans="2:65" s="1" customFormat="1" ht="16.5" customHeight="1">
      <c r="B153" s="47"/>
      <c r="C153" s="255" t="s">
        <v>513</v>
      </c>
      <c r="D153" s="255" t="s">
        <v>284</v>
      </c>
      <c r="E153" s="256" t="s">
        <v>4313</v>
      </c>
      <c r="F153" s="257" t="s">
        <v>4314</v>
      </c>
      <c r="G153" s="258" t="s">
        <v>215</v>
      </c>
      <c r="H153" s="259">
        <v>12</v>
      </c>
      <c r="I153" s="260"/>
      <c r="J153" s="261">
        <f>ROUND(I153*H153,2)</f>
        <v>0</v>
      </c>
      <c r="K153" s="257" t="s">
        <v>21</v>
      </c>
      <c r="L153" s="262"/>
      <c r="M153" s="263" t="s">
        <v>21</v>
      </c>
      <c r="N153" s="264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2768</v>
      </c>
      <c r="AT153" s="25" t="s">
        <v>284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762</v>
      </c>
      <c r="BM153" s="25" t="s">
        <v>4315</v>
      </c>
    </row>
    <row r="154" spans="2:65" s="1" customFormat="1" ht="16.5" customHeight="1">
      <c r="B154" s="47"/>
      <c r="C154" s="238" t="s">
        <v>517</v>
      </c>
      <c r="D154" s="238" t="s">
        <v>206</v>
      </c>
      <c r="E154" s="239" t="s">
        <v>4316</v>
      </c>
      <c r="F154" s="240" t="s">
        <v>4317</v>
      </c>
      <c r="G154" s="241" t="s">
        <v>215</v>
      </c>
      <c r="H154" s="242">
        <v>10</v>
      </c>
      <c r="I154" s="243"/>
      <c r="J154" s="244">
        <f>ROUND(I154*H154,2)</f>
        <v>0</v>
      </c>
      <c r="K154" s="240" t="s">
        <v>21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762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762</v>
      </c>
      <c r="BM154" s="25" t="s">
        <v>4318</v>
      </c>
    </row>
    <row r="155" spans="2:65" s="1" customFormat="1" ht="16.5" customHeight="1">
      <c r="B155" s="47"/>
      <c r="C155" s="255" t="s">
        <v>519</v>
      </c>
      <c r="D155" s="255" t="s">
        <v>284</v>
      </c>
      <c r="E155" s="256" t="s">
        <v>4319</v>
      </c>
      <c r="F155" s="257" t="s">
        <v>4320</v>
      </c>
      <c r="G155" s="258" t="s">
        <v>215</v>
      </c>
      <c r="H155" s="259">
        <v>10</v>
      </c>
      <c r="I155" s="260"/>
      <c r="J155" s="261">
        <f>ROUND(I155*H155,2)</f>
        <v>0</v>
      </c>
      <c r="K155" s="257" t="s">
        <v>21</v>
      </c>
      <c r="L155" s="262"/>
      <c r="M155" s="263" t="s">
        <v>21</v>
      </c>
      <c r="N155" s="264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2768</v>
      </c>
      <c r="AT155" s="25" t="s">
        <v>284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762</v>
      </c>
      <c r="BM155" s="25" t="s">
        <v>4321</v>
      </c>
    </row>
    <row r="156" spans="2:65" s="1" customFormat="1" ht="16.5" customHeight="1">
      <c r="B156" s="47"/>
      <c r="C156" s="238" t="s">
        <v>799</v>
      </c>
      <c r="D156" s="238" t="s">
        <v>206</v>
      </c>
      <c r="E156" s="239" t="s">
        <v>4322</v>
      </c>
      <c r="F156" s="240" t="s">
        <v>4323</v>
      </c>
      <c r="G156" s="241" t="s">
        <v>215</v>
      </c>
      <c r="H156" s="242">
        <v>200</v>
      </c>
      <c r="I156" s="243"/>
      <c r="J156" s="244">
        <f>ROUND(I156*H156,2)</f>
        <v>0</v>
      </c>
      <c r="K156" s="240" t="s">
        <v>21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762</v>
      </c>
      <c r="AT156" s="25" t="s">
        <v>206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762</v>
      </c>
      <c r="BM156" s="25" t="s">
        <v>4324</v>
      </c>
    </row>
    <row r="157" spans="2:65" s="1" customFormat="1" ht="16.5" customHeight="1">
      <c r="B157" s="47"/>
      <c r="C157" s="255" t="s">
        <v>762</v>
      </c>
      <c r="D157" s="255" t="s">
        <v>284</v>
      </c>
      <c r="E157" s="256" t="s">
        <v>4325</v>
      </c>
      <c r="F157" s="257" t="s">
        <v>4326</v>
      </c>
      <c r="G157" s="258" t="s">
        <v>215</v>
      </c>
      <c r="H157" s="259">
        <v>200</v>
      </c>
      <c r="I157" s="260"/>
      <c r="J157" s="261">
        <f>ROUND(I157*H157,2)</f>
        <v>0</v>
      </c>
      <c r="K157" s="257" t="s">
        <v>21</v>
      </c>
      <c r="L157" s="262"/>
      <c r="M157" s="263" t="s">
        <v>21</v>
      </c>
      <c r="N157" s="264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2768</v>
      </c>
      <c r="AT157" s="25" t="s">
        <v>284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762</v>
      </c>
      <c r="BM157" s="25" t="s">
        <v>4327</v>
      </c>
    </row>
    <row r="158" spans="2:65" s="1" customFormat="1" ht="16.5" customHeight="1">
      <c r="B158" s="47"/>
      <c r="C158" s="238" t="s">
        <v>806</v>
      </c>
      <c r="D158" s="238" t="s">
        <v>206</v>
      </c>
      <c r="E158" s="239" t="s">
        <v>4328</v>
      </c>
      <c r="F158" s="240" t="s">
        <v>4329</v>
      </c>
      <c r="G158" s="241" t="s">
        <v>215</v>
      </c>
      <c r="H158" s="242">
        <v>150</v>
      </c>
      <c r="I158" s="243"/>
      <c r="J158" s="244">
        <f>ROUND(I158*H158,2)</f>
        <v>0</v>
      </c>
      <c r="K158" s="240" t="s">
        <v>21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762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762</v>
      </c>
      <c r="BM158" s="25" t="s">
        <v>4330</v>
      </c>
    </row>
    <row r="159" spans="2:65" s="1" customFormat="1" ht="16.5" customHeight="1">
      <c r="B159" s="47"/>
      <c r="C159" s="255" t="s">
        <v>808</v>
      </c>
      <c r="D159" s="255" t="s">
        <v>284</v>
      </c>
      <c r="E159" s="256" t="s">
        <v>4331</v>
      </c>
      <c r="F159" s="257" t="s">
        <v>4332</v>
      </c>
      <c r="G159" s="258" t="s">
        <v>215</v>
      </c>
      <c r="H159" s="259">
        <v>150</v>
      </c>
      <c r="I159" s="260"/>
      <c r="J159" s="261">
        <f>ROUND(I159*H159,2)</f>
        <v>0</v>
      </c>
      <c r="K159" s="257" t="s">
        <v>21</v>
      </c>
      <c r="L159" s="262"/>
      <c r="M159" s="263" t="s">
        <v>21</v>
      </c>
      <c r="N159" s="264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2768</v>
      </c>
      <c r="AT159" s="25" t="s">
        <v>284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762</v>
      </c>
      <c r="BM159" s="25" t="s">
        <v>4333</v>
      </c>
    </row>
    <row r="160" spans="2:65" s="1" customFormat="1" ht="16.5" customHeight="1">
      <c r="B160" s="47"/>
      <c r="C160" s="238" t="s">
        <v>812</v>
      </c>
      <c r="D160" s="238" t="s">
        <v>206</v>
      </c>
      <c r="E160" s="239" t="s">
        <v>4334</v>
      </c>
      <c r="F160" s="240" t="s">
        <v>4335</v>
      </c>
      <c r="G160" s="241" t="s">
        <v>215</v>
      </c>
      <c r="H160" s="242">
        <v>100</v>
      </c>
      <c r="I160" s="243"/>
      <c r="J160" s="244">
        <f>ROUND(I160*H160,2)</f>
        <v>0</v>
      </c>
      <c r="K160" s="240" t="s">
        <v>21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762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762</v>
      </c>
      <c r="BM160" s="25" t="s">
        <v>4336</v>
      </c>
    </row>
    <row r="161" spans="2:65" s="1" customFormat="1" ht="16.5" customHeight="1">
      <c r="B161" s="47"/>
      <c r="C161" s="255" t="s">
        <v>816</v>
      </c>
      <c r="D161" s="255" t="s">
        <v>284</v>
      </c>
      <c r="E161" s="256" t="s">
        <v>4337</v>
      </c>
      <c r="F161" s="257" t="s">
        <v>4338</v>
      </c>
      <c r="G161" s="258" t="s">
        <v>215</v>
      </c>
      <c r="H161" s="259">
        <v>100</v>
      </c>
      <c r="I161" s="260"/>
      <c r="J161" s="261">
        <f>ROUND(I161*H161,2)</f>
        <v>0</v>
      </c>
      <c r="K161" s="257" t="s">
        <v>21</v>
      </c>
      <c r="L161" s="262"/>
      <c r="M161" s="263" t="s">
        <v>21</v>
      </c>
      <c r="N161" s="264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2768</v>
      </c>
      <c r="AT161" s="25" t="s">
        <v>284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762</v>
      </c>
      <c r="BM161" s="25" t="s">
        <v>4339</v>
      </c>
    </row>
    <row r="162" spans="2:65" s="1" customFormat="1" ht="16.5" customHeight="1">
      <c r="B162" s="47"/>
      <c r="C162" s="238" t="s">
        <v>820</v>
      </c>
      <c r="D162" s="238" t="s">
        <v>206</v>
      </c>
      <c r="E162" s="239" t="s">
        <v>4340</v>
      </c>
      <c r="F162" s="240" t="s">
        <v>4341</v>
      </c>
      <c r="G162" s="241" t="s">
        <v>215</v>
      </c>
      <c r="H162" s="242">
        <v>1200</v>
      </c>
      <c r="I162" s="243"/>
      <c r="J162" s="244">
        <f>ROUND(I162*H162,2)</f>
        <v>0</v>
      </c>
      <c r="K162" s="240" t="s">
        <v>21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762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762</v>
      </c>
      <c r="BM162" s="25" t="s">
        <v>4342</v>
      </c>
    </row>
    <row r="163" spans="2:65" s="1" customFormat="1" ht="16.5" customHeight="1">
      <c r="B163" s="47"/>
      <c r="C163" s="255" t="s">
        <v>824</v>
      </c>
      <c r="D163" s="255" t="s">
        <v>284</v>
      </c>
      <c r="E163" s="256" t="s">
        <v>4343</v>
      </c>
      <c r="F163" s="257" t="s">
        <v>4344</v>
      </c>
      <c r="G163" s="258" t="s">
        <v>215</v>
      </c>
      <c r="H163" s="259">
        <v>1200</v>
      </c>
      <c r="I163" s="260"/>
      <c r="J163" s="261">
        <f>ROUND(I163*H163,2)</f>
        <v>0</v>
      </c>
      <c r="K163" s="257" t="s">
        <v>21</v>
      </c>
      <c r="L163" s="262"/>
      <c r="M163" s="263" t="s">
        <v>21</v>
      </c>
      <c r="N163" s="264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2768</v>
      </c>
      <c r="AT163" s="25" t="s">
        <v>284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762</v>
      </c>
      <c r="BM163" s="25" t="s">
        <v>4345</v>
      </c>
    </row>
    <row r="164" spans="2:65" s="1" customFormat="1" ht="16.5" customHeight="1">
      <c r="B164" s="47"/>
      <c r="C164" s="255" t="s">
        <v>828</v>
      </c>
      <c r="D164" s="255" t="s">
        <v>284</v>
      </c>
      <c r="E164" s="256" t="s">
        <v>4346</v>
      </c>
      <c r="F164" s="257" t="s">
        <v>4347</v>
      </c>
      <c r="G164" s="258" t="s">
        <v>359</v>
      </c>
      <c r="H164" s="259">
        <v>5600</v>
      </c>
      <c r="I164" s="260"/>
      <c r="J164" s="261">
        <f>ROUND(I164*H164,2)</f>
        <v>0</v>
      </c>
      <c r="K164" s="257" t="s">
        <v>21</v>
      </c>
      <c r="L164" s="262"/>
      <c r="M164" s="263" t="s">
        <v>21</v>
      </c>
      <c r="N164" s="264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2768</v>
      </c>
      <c r="AT164" s="25" t="s">
        <v>284</v>
      </c>
      <c r="AU164" s="25" t="s">
        <v>85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762</v>
      </c>
      <c r="BM164" s="25" t="s">
        <v>4348</v>
      </c>
    </row>
    <row r="165" spans="2:65" s="1" customFormat="1" ht="16.5" customHeight="1">
      <c r="B165" s="47"/>
      <c r="C165" s="255" t="s">
        <v>832</v>
      </c>
      <c r="D165" s="255" t="s">
        <v>284</v>
      </c>
      <c r="E165" s="256" t="s">
        <v>4349</v>
      </c>
      <c r="F165" s="257" t="s">
        <v>4350</v>
      </c>
      <c r="G165" s="258" t="s">
        <v>359</v>
      </c>
      <c r="H165" s="259">
        <v>8</v>
      </c>
      <c r="I165" s="260"/>
      <c r="J165" s="261">
        <f>ROUND(I165*H165,2)</f>
        <v>0</v>
      </c>
      <c r="K165" s="257" t="s">
        <v>21</v>
      </c>
      <c r="L165" s="262"/>
      <c r="M165" s="263" t="s">
        <v>21</v>
      </c>
      <c r="N165" s="264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2768</v>
      </c>
      <c r="AT165" s="25" t="s">
        <v>284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762</v>
      </c>
      <c r="BM165" s="25" t="s">
        <v>4351</v>
      </c>
    </row>
    <row r="166" spans="2:65" s="1" customFormat="1" ht="16.5" customHeight="1">
      <c r="B166" s="47"/>
      <c r="C166" s="255" t="s">
        <v>836</v>
      </c>
      <c r="D166" s="255" t="s">
        <v>284</v>
      </c>
      <c r="E166" s="256" t="s">
        <v>4352</v>
      </c>
      <c r="F166" s="257" t="s">
        <v>4353</v>
      </c>
      <c r="G166" s="258" t="s">
        <v>359</v>
      </c>
      <c r="H166" s="259">
        <v>8</v>
      </c>
      <c r="I166" s="260"/>
      <c r="J166" s="261">
        <f>ROUND(I166*H166,2)</f>
        <v>0</v>
      </c>
      <c r="K166" s="257" t="s">
        <v>21</v>
      </c>
      <c r="L166" s="262"/>
      <c r="M166" s="263" t="s">
        <v>21</v>
      </c>
      <c r="N166" s="264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2768</v>
      </c>
      <c r="AT166" s="25" t="s">
        <v>284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762</v>
      </c>
      <c r="BM166" s="25" t="s">
        <v>4354</v>
      </c>
    </row>
    <row r="167" spans="2:65" s="1" customFormat="1" ht="16.5" customHeight="1">
      <c r="B167" s="47"/>
      <c r="C167" s="238" t="s">
        <v>840</v>
      </c>
      <c r="D167" s="238" t="s">
        <v>206</v>
      </c>
      <c r="E167" s="239" t="s">
        <v>4355</v>
      </c>
      <c r="F167" s="240" t="s">
        <v>4356</v>
      </c>
      <c r="G167" s="241" t="s">
        <v>215</v>
      </c>
      <c r="H167" s="242">
        <v>150</v>
      </c>
      <c r="I167" s="243"/>
      <c r="J167" s="244">
        <f>ROUND(I167*H167,2)</f>
        <v>0</v>
      </c>
      <c r="K167" s="240" t="s">
        <v>21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762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762</v>
      </c>
      <c r="BM167" s="25" t="s">
        <v>4357</v>
      </c>
    </row>
    <row r="168" spans="2:65" s="1" customFormat="1" ht="16.5" customHeight="1">
      <c r="B168" s="47"/>
      <c r="C168" s="255" t="s">
        <v>844</v>
      </c>
      <c r="D168" s="255" t="s">
        <v>284</v>
      </c>
      <c r="E168" s="256" t="s">
        <v>4358</v>
      </c>
      <c r="F168" s="257" t="s">
        <v>4359</v>
      </c>
      <c r="G168" s="258" t="s">
        <v>215</v>
      </c>
      <c r="H168" s="259">
        <v>150</v>
      </c>
      <c r="I168" s="260"/>
      <c r="J168" s="261">
        <f>ROUND(I168*H168,2)</f>
        <v>0</v>
      </c>
      <c r="K168" s="257" t="s">
        <v>21</v>
      </c>
      <c r="L168" s="262"/>
      <c r="M168" s="263" t="s">
        <v>21</v>
      </c>
      <c r="N168" s="264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2768</v>
      </c>
      <c r="AT168" s="25" t="s">
        <v>284</v>
      </c>
      <c r="AU168" s="25" t="s">
        <v>85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762</v>
      </c>
      <c r="BM168" s="25" t="s">
        <v>4360</v>
      </c>
    </row>
    <row r="169" spans="2:65" s="1" customFormat="1" ht="16.5" customHeight="1">
      <c r="B169" s="47"/>
      <c r="C169" s="238" t="s">
        <v>848</v>
      </c>
      <c r="D169" s="238" t="s">
        <v>206</v>
      </c>
      <c r="E169" s="239" t="s">
        <v>4361</v>
      </c>
      <c r="F169" s="240" t="s">
        <v>4362</v>
      </c>
      <c r="G169" s="241" t="s">
        <v>215</v>
      </c>
      <c r="H169" s="242">
        <v>50</v>
      </c>
      <c r="I169" s="243"/>
      <c r="J169" s="244">
        <f>ROUND(I169*H169,2)</f>
        <v>0</v>
      </c>
      <c r="K169" s="240" t="s">
        <v>21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762</v>
      </c>
      <c r="AT169" s="25" t="s">
        <v>206</v>
      </c>
      <c r="AU169" s="25" t="s">
        <v>85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762</v>
      </c>
      <c r="BM169" s="25" t="s">
        <v>4363</v>
      </c>
    </row>
    <row r="170" spans="2:65" s="1" customFormat="1" ht="16.5" customHeight="1">
      <c r="B170" s="47"/>
      <c r="C170" s="255" t="s">
        <v>852</v>
      </c>
      <c r="D170" s="255" t="s">
        <v>284</v>
      </c>
      <c r="E170" s="256" t="s">
        <v>4364</v>
      </c>
      <c r="F170" s="257" t="s">
        <v>4365</v>
      </c>
      <c r="G170" s="258" t="s">
        <v>215</v>
      </c>
      <c r="H170" s="259">
        <v>50</v>
      </c>
      <c r="I170" s="260"/>
      <c r="J170" s="261">
        <f>ROUND(I170*H170,2)</f>
        <v>0</v>
      </c>
      <c r="K170" s="257" t="s">
        <v>21</v>
      </c>
      <c r="L170" s="262"/>
      <c r="M170" s="263" t="s">
        <v>21</v>
      </c>
      <c r="N170" s="264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2768</v>
      </c>
      <c r="AT170" s="25" t="s">
        <v>284</v>
      </c>
      <c r="AU170" s="25" t="s">
        <v>85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762</v>
      </c>
      <c r="BM170" s="25" t="s">
        <v>4366</v>
      </c>
    </row>
    <row r="171" spans="2:65" s="1" customFormat="1" ht="16.5" customHeight="1">
      <c r="B171" s="47"/>
      <c r="C171" s="238" t="s">
        <v>856</v>
      </c>
      <c r="D171" s="238" t="s">
        <v>206</v>
      </c>
      <c r="E171" s="239" t="s">
        <v>4367</v>
      </c>
      <c r="F171" s="240" t="s">
        <v>4368</v>
      </c>
      <c r="G171" s="241" t="s">
        <v>215</v>
      </c>
      <c r="H171" s="242">
        <v>25</v>
      </c>
      <c r="I171" s="243"/>
      <c r="J171" s="244">
        <f>ROUND(I171*H171,2)</f>
        <v>0</v>
      </c>
      <c r="K171" s="240" t="s">
        <v>21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762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762</v>
      </c>
      <c r="BM171" s="25" t="s">
        <v>4369</v>
      </c>
    </row>
    <row r="172" spans="2:65" s="1" customFormat="1" ht="16.5" customHeight="1">
      <c r="B172" s="47"/>
      <c r="C172" s="255" t="s">
        <v>860</v>
      </c>
      <c r="D172" s="255" t="s">
        <v>284</v>
      </c>
      <c r="E172" s="256" t="s">
        <v>4370</v>
      </c>
      <c r="F172" s="257" t="s">
        <v>4371</v>
      </c>
      <c r="G172" s="258" t="s">
        <v>215</v>
      </c>
      <c r="H172" s="259">
        <v>25</v>
      </c>
      <c r="I172" s="260"/>
      <c r="J172" s="261">
        <f>ROUND(I172*H172,2)</f>
        <v>0</v>
      </c>
      <c r="K172" s="257" t="s">
        <v>21</v>
      </c>
      <c r="L172" s="262"/>
      <c r="M172" s="263" t="s">
        <v>21</v>
      </c>
      <c r="N172" s="264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2768</v>
      </c>
      <c r="AT172" s="25" t="s">
        <v>284</v>
      </c>
      <c r="AU172" s="25" t="s">
        <v>85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762</v>
      </c>
      <c r="BM172" s="25" t="s">
        <v>4372</v>
      </c>
    </row>
    <row r="173" spans="2:65" s="1" customFormat="1" ht="16.5" customHeight="1">
      <c r="B173" s="47"/>
      <c r="C173" s="255" t="s">
        <v>864</v>
      </c>
      <c r="D173" s="255" t="s">
        <v>284</v>
      </c>
      <c r="E173" s="256" t="s">
        <v>4373</v>
      </c>
      <c r="F173" s="257" t="s">
        <v>4374</v>
      </c>
      <c r="G173" s="258" t="s">
        <v>4375</v>
      </c>
      <c r="H173" s="259">
        <v>5</v>
      </c>
      <c r="I173" s="260"/>
      <c r="J173" s="261">
        <f>ROUND(I173*H173,2)</f>
        <v>0</v>
      </c>
      <c r="K173" s="257" t="s">
        <v>21</v>
      </c>
      <c r="L173" s="262"/>
      <c r="M173" s="263" t="s">
        <v>21</v>
      </c>
      <c r="N173" s="264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2768</v>
      </c>
      <c r="AT173" s="25" t="s">
        <v>284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762</v>
      </c>
      <c r="BM173" s="25" t="s">
        <v>4376</v>
      </c>
    </row>
    <row r="174" spans="2:65" s="1" customFormat="1" ht="16.5" customHeight="1">
      <c r="B174" s="47"/>
      <c r="C174" s="238" t="s">
        <v>868</v>
      </c>
      <c r="D174" s="238" t="s">
        <v>206</v>
      </c>
      <c r="E174" s="239" t="s">
        <v>4377</v>
      </c>
      <c r="F174" s="240" t="s">
        <v>4378</v>
      </c>
      <c r="G174" s="241" t="s">
        <v>209</v>
      </c>
      <c r="H174" s="242">
        <v>8</v>
      </c>
      <c r="I174" s="243"/>
      <c r="J174" s="244">
        <f>ROUND(I174*H174,2)</f>
        <v>0</v>
      </c>
      <c r="K174" s="240" t="s">
        <v>21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762</v>
      </c>
      <c r="AT174" s="25" t="s">
        <v>206</v>
      </c>
      <c r="AU174" s="25" t="s">
        <v>85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762</v>
      </c>
      <c r="BM174" s="25" t="s">
        <v>4379</v>
      </c>
    </row>
    <row r="175" spans="2:65" s="1" customFormat="1" ht="16.5" customHeight="1">
      <c r="B175" s="47"/>
      <c r="C175" s="255" t="s">
        <v>872</v>
      </c>
      <c r="D175" s="255" t="s">
        <v>284</v>
      </c>
      <c r="E175" s="256" t="s">
        <v>4380</v>
      </c>
      <c r="F175" s="257" t="s">
        <v>4381</v>
      </c>
      <c r="G175" s="258" t="s">
        <v>209</v>
      </c>
      <c r="H175" s="259">
        <v>8</v>
      </c>
      <c r="I175" s="260"/>
      <c r="J175" s="261">
        <f>ROUND(I175*H175,2)</f>
        <v>0</v>
      </c>
      <c r="K175" s="257" t="s">
        <v>21</v>
      </c>
      <c r="L175" s="262"/>
      <c r="M175" s="263" t="s">
        <v>21</v>
      </c>
      <c r="N175" s="264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2768</v>
      </c>
      <c r="AT175" s="25" t="s">
        <v>284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762</v>
      </c>
      <c r="BM175" s="25" t="s">
        <v>4382</v>
      </c>
    </row>
    <row r="176" spans="2:65" s="1" customFormat="1" ht="16.5" customHeight="1">
      <c r="B176" s="47"/>
      <c r="C176" s="255" t="s">
        <v>876</v>
      </c>
      <c r="D176" s="255" t="s">
        <v>284</v>
      </c>
      <c r="E176" s="256" t="s">
        <v>4383</v>
      </c>
      <c r="F176" s="257" t="s">
        <v>4384</v>
      </c>
      <c r="G176" s="258" t="s">
        <v>209</v>
      </c>
      <c r="H176" s="259">
        <v>1</v>
      </c>
      <c r="I176" s="260"/>
      <c r="J176" s="261">
        <f>ROUND(I176*H176,2)</f>
        <v>0</v>
      </c>
      <c r="K176" s="257" t="s">
        <v>21</v>
      </c>
      <c r="L176" s="262"/>
      <c r="M176" s="263" t="s">
        <v>21</v>
      </c>
      <c r="N176" s="264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2768</v>
      </c>
      <c r="AT176" s="25" t="s">
        <v>284</v>
      </c>
      <c r="AU176" s="25" t="s">
        <v>85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762</v>
      </c>
      <c r="BM176" s="25" t="s">
        <v>4385</v>
      </c>
    </row>
    <row r="177" spans="2:65" s="1" customFormat="1" ht="16.5" customHeight="1">
      <c r="B177" s="47"/>
      <c r="C177" s="255" t="s">
        <v>880</v>
      </c>
      <c r="D177" s="255" t="s">
        <v>284</v>
      </c>
      <c r="E177" s="256" t="s">
        <v>4386</v>
      </c>
      <c r="F177" s="257" t="s">
        <v>4387</v>
      </c>
      <c r="G177" s="258" t="s">
        <v>209</v>
      </c>
      <c r="H177" s="259">
        <v>1</v>
      </c>
      <c r="I177" s="260"/>
      <c r="J177" s="261">
        <f>ROUND(I177*H177,2)</f>
        <v>0</v>
      </c>
      <c r="K177" s="257" t="s">
        <v>21</v>
      </c>
      <c r="L177" s="262"/>
      <c r="M177" s="263" t="s">
        <v>21</v>
      </c>
      <c r="N177" s="264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2768</v>
      </c>
      <c r="AT177" s="25" t="s">
        <v>284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762</v>
      </c>
      <c r="BM177" s="25" t="s">
        <v>4388</v>
      </c>
    </row>
    <row r="178" spans="2:65" s="1" customFormat="1" ht="16.5" customHeight="1">
      <c r="B178" s="47"/>
      <c r="C178" s="255" t="s">
        <v>884</v>
      </c>
      <c r="D178" s="255" t="s">
        <v>284</v>
      </c>
      <c r="E178" s="256" t="s">
        <v>4389</v>
      </c>
      <c r="F178" s="257" t="s">
        <v>4390</v>
      </c>
      <c r="G178" s="258" t="s">
        <v>209</v>
      </c>
      <c r="H178" s="259">
        <v>1</v>
      </c>
      <c r="I178" s="260"/>
      <c r="J178" s="261">
        <f>ROUND(I178*H178,2)</f>
        <v>0</v>
      </c>
      <c r="K178" s="257" t="s">
        <v>21</v>
      </c>
      <c r="L178" s="262"/>
      <c r="M178" s="263" t="s">
        <v>21</v>
      </c>
      <c r="N178" s="264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2768</v>
      </c>
      <c r="AT178" s="25" t="s">
        <v>284</v>
      </c>
      <c r="AU178" s="25" t="s">
        <v>85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762</v>
      </c>
      <c r="BM178" s="25" t="s">
        <v>4391</v>
      </c>
    </row>
    <row r="179" spans="2:65" s="1" customFormat="1" ht="16.5" customHeight="1">
      <c r="B179" s="47"/>
      <c r="C179" s="255" t="s">
        <v>888</v>
      </c>
      <c r="D179" s="255" t="s">
        <v>284</v>
      </c>
      <c r="E179" s="256" t="s">
        <v>4392</v>
      </c>
      <c r="F179" s="257" t="s">
        <v>4393</v>
      </c>
      <c r="G179" s="258" t="s">
        <v>209</v>
      </c>
      <c r="H179" s="259">
        <v>1</v>
      </c>
      <c r="I179" s="260"/>
      <c r="J179" s="261">
        <f>ROUND(I179*H179,2)</f>
        <v>0</v>
      </c>
      <c r="K179" s="257" t="s">
        <v>21</v>
      </c>
      <c r="L179" s="262"/>
      <c r="M179" s="263" t="s">
        <v>21</v>
      </c>
      <c r="N179" s="264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2768</v>
      </c>
      <c r="AT179" s="25" t="s">
        <v>284</v>
      </c>
      <c r="AU179" s="25" t="s">
        <v>85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762</v>
      </c>
      <c r="BM179" s="25" t="s">
        <v>4394</v>
      </c>
    </row>
    <row r="180" spans="2:65" s="1" customFormat="1" ht="16.5" customHeight="1">
      <c r="B180" s="47"/>
      <c r="C180" s="255" t="s">
        <v>892</v>
      </c>
      <c r="D180" s="255" t="s">
        <v>284</v>
      </c>
      <c r="E180" s="256" t="s">
        <v>4395</v>
      </c>
      <c r="F180" s="257" t="s">
        <v>4396</v>
      </c>
      <c r="G180" s="258" t="s">
        <v>209</v>
      </c>
      <c r="H180" s="259">
        <v>1</v>
      </c>
      <c r="I180" s="260"/>
      <c r="J180" s="261">
        <f>ROUND(I180*H180,2)</f>
        <v>0</v>
      </c>
      <c r="K180" s="257" t="s">
        <v>21</v>
      </c>
      <c r="L180" s="262"/>
      <c r="M180" s="263" t="s">
        <v>21</v>
      </c>
      <c r="N180" s="264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2768</v>
      </c>
      <c r="AT180" s="25" t="s">
        <v>284</v>
      </c>
      <c r="AU180" s="25" t="s">
        <v>85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762</v>
      </c>
      <c r="BM180" s="25" t="s">
        <v>4397</v>
      </c>
    </row>
    <row r="181" spans="2:65" s="1" customFormat="1" ht="16.5" customHeight="1">
      <c r="B181" s="47"/>
      <c r="C181" s="255" t="s">
        <v>896</v>
      </c>
      <c r="D181" s="255" t="s">
        <v>284</v>
      </c>
      <c r="E181" s="256" t="s">
        <v>4398</v>
      </c>
      <c r="F181" s="257" t="s">
        <v>4399</v>
      </c>
      <c r="G181" s="258" t="s">
        <v>209</v>
      </c>
      <c r="H181" s="259">
        <v>1</v>
      </c>
      <c r="I181" s="260"/>
      <c r="J181" s="261">
        <f>ROUND(I181*H181,2)</f>
        <v>0</v>
      </c>
      <c r="K181" s="257" t="s">
        <v>21</v>
      </c>
      <c r="L181" s="262"/>
      <c r="M181" s="263" t="s">
        <v>21</v>
      </c>
      <c r="N181" s="264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2768</v>
      </c>
      <c r="AT181" s="25" t="s">
        <v>284</v>
      </c>
      <c r="AU181" s="25" t="s">
        <v>85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762</v>
      </c>
      <c r="BM181" s="25" t="s">
        <v>4400</v>
      </c>
    </row>
    <row r="182" spans="2:65" s="1" customFormat="1" ht="16.5" customHeight="1">
      <c r="B182" s="47"/>
      <c r="C182" s="255" t="s">
        <v>900</v>
      </c>
      <c r="D182" s="255" t="s">
        <v>284</v>
      </c>
      <c r="E182" s="256" t="s">
        <v>4401</v>
      </c>
      <c r="F182" s="257" t="s">
        <v>4402</v>
      </c>
      <c r="G182" s="258" t="s">
        <v>209</v>
      </c>
      <c r="H182" s="259">
        <v>1</v>
      </c>
      <c r="I182" s="260"/>
      <c r="J182" s="261">
        <f>ROUND(I182*H182,2)</f>
        <v>0</v>
      </c>
      <c r="K182" s="257" t="s">
        <v>21</v>
      </c>
      <c r="L182" s="262"/>
      <c r="M182" s="263" t="s">
        <v>21</v>
      </c>
      <c r="N182" s="264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2768</v>
      </c>
      <c r="AT182" s="25" t="s">
        <v>284</v>
      </c>
      <c r="AU182" s="25" t="s">
        <v>85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762</v>
      </c>
      <c r="BM182" s="25" t="s">
        <v>4403</v>
      </c>
    </row>
    <row r="183" spans="2:65" s="1" customFormat="1" ht="16.5" customHeight="1">
      <c r="B183" s="47"/>
      <c r="C183" s="255" t="s">
        <v>904</v>
      </c>
      <c r="D183" s="255" t="s">
        <v>284</v>
      </c>
      <c r="E183" s="256" t="s">
        <v>4404</v>
      </c>
      <c r="F183" s="257" t="s">
        <v>4405</v>
      </c>
      <c r="G183" s="258" t="s">
        <v>209</v>
      </c>
      <c r="H183" s="259">
        <v>1</v>
      </c>
      <c r="I183" s="260"/>
      <c r="J183" s="261">
        <f>ROUND(I183*H183,2)</f>
        <v>0</v>
      </c>
      <c r="K183" s="257" t="s">
        <v>21</v>
      </c>
      <c r="L183" s="262"/>
      <c r="M183" s="263" t="s">
        <v>21</v>
      </c>
      <c r="N183" s="264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2768</v>
      </c>
      <c r="AT183" s="25" t="s">
        <v>284</v>
      </c>
      <c r="AU183" s="25" t="s">
        <v>85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762</v>
      </c>
      <c r="BM183" s="25" t="s">
        <v>4406</v>
      </c>
    </row>
    <row r="184" spans="2:65" s="1" customFormat="1" ht="16.5" customHeight="1">
      <c r="B184" s="47"/>
      <c r="C184" s="255" t="s">
        <v>908</v>
      </c>
      <c r="D184" s="255" t="s">
        <v>284</v>
      </c>
      <c r="E184" s="256" t="s">
        <v>4407</v>
      </c>
      <c r="F184" s="257" t="s">
        <v>4408</v>
      </c>
      <c r="G184" s="258" t="s">
        <v>209</v>
      </c>
      <c r="H184" s="259">
        <v>1</v>
      </c>
      <c r="I184" s="260"/>
      <c r="J184" s="261">
        <f>ROUND(I184*H184,2)</f>
        <v>0</v>
      </c>
      <c r="K184" s="257" t="s">
        <v>21</v>
      </c>
      <c r="L184" s="262"/>
      <c r="M184" s="263" t="s">
        <v>21</v>
      </c>
      <c r="N184" s="264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2768</v>
      </c>
      <c r="AT184" s="25" t="s">
        <v>284</v>
      </c>
      <c r="AU184" s="25" t="s">
        <v>85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762</v>
      </c>
      <c r="BM184" s="25" t="s">
        <v>4409</v>
      </c>
    </row>
    <row r="185" spans="2:65" s="1" customFormat="1" ht="16.5" customHeight="1">
      <c r="B185" s="47"/>
      <c r="C185" s="238" t="s">
        <v>912</v>
      </c>
      <c r="D185" s="238" t="s">
        <v>206</v>
      </c>
      <c r="E185" s="239" t="s">
        <v>4410</v>
      </c>
      <c r="F185" s="240" t="s">
        <v>4411</v>
      </c>
      <c r="G185" s="241" t="s">
        <v>209</v>
      </c>
      <c r="H185" s="242">
        <v>1</v>
      </c>
      <c r="I185" s="243"/>
      <c r="J185" s="244">
        <f>ROUND(I185*H185,2)</f>
        <v>0</v>
      </c>
      <c r="K185" s="240" t="s">
        <v>21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762</v>
      </c>
      <c r="AT185" s="25" t="s">
        <v>206</v>
      </c>
      <c r="AU185" s="25" t="s">
        <v>85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762</v>
      </c>
      <c r="BM185" s="25" t="s">
        <v>4412</v>
      </c>
    </row>
    <row r="186" spans="2:65" s="1" customFormat="1" ht="16.5" customHeight="1">
      <c r="B186" s="47"/>
      <c r="C186" s="238" t="s">
        <v>916</v>
      </c>
      <c r="D186" s="238" t="s">
        <v>206</v>
      </c>
      <c r="E186" s="239" t="s">
        <v>4413</v>
      </c>
      <c r="F186" s="240" t="s">
        <v>4414</v>
      </c>
      <c r="G186" s="241" t="s">
        <v>209</v>
      </c>
      <c r="H186" s="242">
        <v>8</v>
      </c>
      <c r="I186" s="243"/>
      <c r="J186" s="244">
        <f>ROUND(I186*H186,2)</f>
        <v>0</v>
      </c>
      <c r="K186" s="240" t="s">
        <v>21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762</v>
      </c>
      <c r="AT186" s="25" t="s">
        <v>206</v>
      </c>
      <c r="AU186" s="25" t="s">
        <v>85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762</v>
      </c>
      <c r="BM186" s="25" t="s">
        <v>4415</v>
      </c>
    </row>
    <row r="187" spans="2:65" s="1" customFormat="1" ht="16.5" customHeight="1">
      <c r="B187" s="47"/>
      <c r="C187" s="255" t="s">
        <v>922</v>
      </c>
      <c r="D187" s="255" t="s">
        <v>284</v>
      </c>
      <c r="E187" s="256" t="s">
        <v>4416</v>
      </c>
      <c r="F187" s="257" t="s">
        <v>4417</v>
      </c>
      <c r="G187" s="258" t="s">
        <v>209</v>
      </c>
      <c r="H187" s="259">
        <v>6</v>
      </c>
      <c r="I187" s="260"/>
      <c r="J187" s="261">
        <f>ROUND(I187*H187,2)</f>
        <v>0</v>
      </c>
      <c r="K187" s="257" t="s">
        <v>21</v>
      </c>
      <c r="L187" s="262"/>
      <c r="M187" s="263" t="s">
        <v>21</v>
      </c>
      <c r="N187" s="264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2768</v>
      </c>
      <c r="AT187" s="25" t="s">
        <v>284</v>
      </c>
      <c r="AU187" s="25" t="s">
        <v>85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762</v>
      </c>
      <c r="BM187" s="25" t="s">
        <v>4418</v>
      </c>
    </row>
    <row r="188" spans="2:65" s="1" customFormat="1" ht="16.5" customHeight="1">
      <c r="B188" s="47"/>
      <c r="C188" s="255" t="s">
        <v>926</v>
      </c>
      <c r="D188" s="255" t="s">
        <v>284</v>
      </c>
      <c r="E188" s="256" t="s">
        <v>4419</v>
      </c>
      <c r="F188" s="257" t="s">
        <v>4420</v>
      </c>
      <c r="G188" s="258" t="s">
        <v>209</v>
      </c>
      <c r="H188" s="259">
        <v>4</v>
      </c>
      <c r="I188" s="260"/>
      <c r="J188" s="261">
        <f>ROUND(I188*H188,2)</f>
        <v>0</v>
      </c>
      <c r="K188" s="257" t="s">
        <v>21</v>
      </c>
      <c r="L188" s="262"/>
      <c r="M188" s="263" t="s">
        <v>21</v>
      </c>
      <c r="N188" s="264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2768</v>
      </c>
      <c r="AT188" s="25" t="s">
        <v>284</v>
      </c>
      <c r="AU188" s="25" t="s">
        <v>85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762</v>
      </c>
      <c r="BM188" s="25" t="s">
        <v>4421</v>
      </c>
    </row>
    <row r="189" spans="2:65" s="1" customFormat="1" ht="16.5" customHeight="1">
      <c r="B189" s="47"/>
      <c r="C189" s="255" t="s">
        <v>930</v>
      </c>
      <c r="D189" s="255" t="s">
        <v>284</v>
      </c>
      <c r="E189" s="256" t="s">
        <v>4422</v>
      </c>
      <c r="F189" s="257" t="s">
        <v>4423</v>
      </c>
      <c r="G189" s="258" t="s">
        <v>209</v>
      </c>
      <c r="H189" s="259">
        <v>1</v>
      </c>
      <c r="I189" s="260"/>
      <c r="J189" s="261">
        <f>ROUND(I189*H189,2)</f>
        <v>0</v>
      </c>
      <c r="K189" s="257" t="s">
        <v>21</v>
      </c>
      <c r="L189" s="262"/>
      <c r="M189" s="263" t="s">
        <v>21</v>
      </c>
      <c r="N189" s="264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2768</v>
      </c>
      <c r="AT189" s="25" t="s">
        <v>284</v>
      </c>
      <c r="AU189" s="25" t="s">
        <v>85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762</v>
      </c>
      <c r="BM189" s="25" t="s">
        <v>4424</v>
      </c>
    </row>
    <row r="190" spans="2:65" s="1" customFormat="1" ht="16.5" customHeight="1">
      <c r="B190" s="47"/>
      <c r="C190" s="255" t="s">
        <v>934</v>
      </c>
      <c r="D190" s="255" t="s">
        <v>284</v>
      </c>
      <c r="E190" s="256" t="s">
        <v>4425</v>
      </c>
      <c r="F190" s="257" t="s">
        <v>4426</v>
      </c>
      <c r="G190" s="258" t="s">
        <v>209</v>
      </c>
      <c r="H190" s="259">
        <v>27</v>
      </c>
      <c r="I190" s="260"/>
      <c r="J190" s="261">
        <f>ROUND(I190*H190,2)</f>
        <v>0</v>
      </c>
      <c r="K190" s="257" t="s">
        <v>21</v>
      </c>
      <c r="L190" s="262"/>
      <c r="M190" s="263" t="s">
        <v>21</v>
      </c>
      <c r="N190" s="264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2768</v>
      </c>
      <c r="AT190" s="25" t="s">
        <v>284</v>
      </c>
      <c r="AU190" s="25" t="s">
        <v>85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762</v>
      </c>
      <c r="BM190" s="25" t="s">
        <v>4427</v>
      </c>
    </row>
    <row r="191" spans="2:65" s="1" customFormat="1" ht="16.5" customHeight="1">
      <c r="B191" s="47"/>
      <c r="C191" s="255" t="s">
        <v>938</v>
      </c>
      <c r="D191" s="255" t="s">
        <v>284</v>
      </c>
      <c r="E191" s="256" t="s">
        <v>4428</v>
      </c>
      <c r="F191" s="257" t="s">
        <v>4429</v>
      </c>
      <c r="G191" s="258" t="s">
        <v>209</v>
      </c>
      <c r="H191" s="259">
        <v>7</v>
      </c>
      <c r="I191" s="260"/>
      <c r="J191" s="261">
        <f>ROUND(I191*H191,2)</f>
        <v>0</v>
      </c>
      <c r="K191" s="257" t="s">
        <v>21</v>
      </c>
      <c r="L191" s="262"/>
      <c r="M191" s="263" t="s">
        <v>21</v>
      </c>
      <c r="N191" s="264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2768</v>
      </c>
      <c r="AT191" s="25" t="s">
        <v>284</v>
      </c>
      <c r="AU191" s="25" t="s">
        <v>85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762</v>
      </c>
      <c r="BM191" s="25" t="s">
        <v>4430</v>
      </c>
    </row>
    <row r="192" spans="2:65" s="1" customFormat="1" ht="16.5" customHeight="1">
      <c r="B192" s="47"/>
      <c r="C192" s="255" t="s">
        <v>772</v>
      </c>
      <c r="D192" s="255" t="s">
        <v>284</v>
      </c>
      <c r="E192" s="256" t="s">
        <v>4431</v>
      </c>
      <c r="F192" s="257" t="s">
        <v>4432</v>
      </c>
      <c r="G192" s="258" t="s">
        <v>209</v>
      </c>
      <c r="H192" s="259">
        <v>7</v>
      </c>
      <c r="I192" s="260"/>
      <c r="J192" s="261">
        <f>ROUND(I192*H192,2)</f>
        <v>0</v>
      </c>
      <c r="K192" s="257" t="s">
        <v>21</v>
      </c>
      <c r="L192" s="262"/>
      <c r="M192" s="263" t="s">
        <v>21</v>
      </c>
      <c r="N192" s="264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2768</v>
      </c>
      <c r="AT192" s="25" t="s">
        <v>284</v>
      </c>
      <c r="AU192" s="25" t="s">
        <v>85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762</v>
      </c>
      <c r="BM192" s="25" t="s">
        <v>4433</v>
      </c>
    </row>
    <row r="193" spans="2:65" s="1" customFormat="1" ht="16.5" customHeight="1">
      <c r="B193" s="47"/>
      <c r="C193" s="255" t="s">
        <v>945</v>
      </c>
      <c r="D193" s="255" t="s">
        <v>284</v>
      </c>
      <c r="E193" s="256" t="s">
        <v>4434</v>
      </c>
      <c r="F193" s="257" t="s">
        <v>4435</v>
      </c>
      <c r="G193" s="258" t="s">
        <v>209</v>
      </c>
      <c r="H193" s="259">
        <v>7</v>
      </c>
      <c r="I193" s="260"/>
      <c r="J193" s="261">
        <f>ROUND(I193*H193,2)</f>
        <v>0</v>
      </c>
      <c r="K193" s="257" t="s">
        <v>21</v>
      </c>
      <c r="L193" s="262"/>
      <c r="M193" s="263" t="s">
        <v>21</v>
      </c>
      <c r="N193" s="264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2768</v>
      </c>
      <c r="AT193" s="25" t="s">
        <v>284</v>
      </c>
      <c r="AU193" s="25" t="s">
        <v>85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762</v>
      </c>
      <c r="BM193" s="25" t="s">
        <v>4436</v>
      </c>
    </row>
    <row r="194" spans="2:65" s="1" customFormat="1" ht="16.5" customHeight="1">
      <c r="B194" s="47"/>
      <c r="C194" s="255" t="s">
        <v>949</v>
      </c>
      <c r="D194" s="255" t="s">
        <v>284</v>
      </c>
      <c r="E194" s="256" t="s">
        <v>4437</v>
      </c>
      <c r="F194" s="257" t="s">
        <v>4438</v>
      </c>
      <c r="G194" s="258" t="s">
        <v>209</v>
      </c>
      <c r="H194" s="259">
        <v>5</v>
      </c>
      <c r="I194" s="260"/>
      <c r="J194" s="261">
        <f>ROUND(I194*H194,2)</f>
        <v>0</v>
      </c>
      <c r="K194" s="257" t="s">
        <v>21</v>
      </c>
      <c r="L194" s="262"/>
      <c r="M194" s="263" t="s">
        <v>21</v>
      </c>
      <c r="N194" s="264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2768</v>
      </c>
      <c r="AT194" s="25" t="s">
        <v>284</v>
      </c>
      <c r="AU194" s="25" t="s">
        <v>85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762</v>
      </c>
      <c r="BM194" s="25" t="s">
        <v>4439</v>
      </c>
    </row>
    <row r="195" spans="2:65" s="1" customFormat="1" ht="16.5" customHeight="1">
      <c r="B195" s="47"/>
      <c r="C195" s="255" t="s">
        <v>953</v>
      </c>
      <c r="D195" s="255" t="s">
        <v>284</v>
      </c>
      <c r="E195" s="256" t="s">
        <v>4440</v>
      </c>
      <c r="F195" s="257" t="s">
        <v>4441</v>
      </c>
      <c r="G195" s="258" t="s">
        <v>209</v>
      </c>
      <c r="H195" s="259">
        <v>5</v>
      </c>
      <c r="I195" s="260"/>
      <c r="J195" s="261">
        <f>ROUND(I195*H195,2)</f>
        <v>0</v>
      </c>
      <c r="K195" s="257" t="s">
        <v>21</v>
      </c>
      <c r="L195" s="262"/>
      <c r="M195" s="263" t="s">
        <v>21</v>
      </c>
      <c r="N195" s="264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2768</v>
      </c>
      <c r="AT195" s="25" t="s">
        <v>284</v>
      </c>
      <c r="AU195" s="25" t="s">
        <v>85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762</v>
      </c>
      <c r="BM195" s="25" t="s">
        <v>4442</v>
      </c>
    </row>
    <row r="196" spans="2:65" s="1" customFormat="1" ht="16.5" customHeight="1">
      <c r="B196" s="47"/>
      <c r="C196" s="238" t="s">
        <v>957</v>
      </c>
      <c r="D196" s="238" t="s">
        <v>206</v>
      </c>
      <c r="E196" s="239" t="s">
        <v>4443</v>
      </c>
      <c r="F196" s="240" t="s">
        <v>4444</v>
      </c>
      <c r="G196" s="241" t="s">
        <v>209</v>
      </c>
      <c r="H196" s="242">
        <v>1</v>
      </c>
      <c r="I196" s="243"/>
      <c r="J196" s="244">
        <f>ROUND(I196*H196,2)</f>
        <v>0</v>
      </c>
      <c r="K196" s="240" t="s">
        <v>21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762</v>
      </c>
      <c r="AT196" s="25" t="s">
        <v>206</v>
      </c>
      <c r="AU196" s="25" t="s">
        <v>85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762</v>
      </c>
      <c r="BM196" s="25" t="s">
        <v>4445</v>
      </c>
    </row>
    <row r="197" spans="2:65" s="1" customFormat="1" ht="16.5" customHeight="1">
      <c r="B197" s="47"/>
      <c r="C197" s="238" t="s">
        <v>961</v>
      </c>
      <c r="D197" s="238" t="s">
        <v>206</v>
      </c>
      <c r="E197" s="239" t="s">
        <v>4446</v>
      </c>
      <c r="F197" s="240" t="s">
        <v>4447</v>
      </c>
      <c r="G197" s="241" t="s">
        <v>209</v>
      </c>
      <c r="H197" s="242">
        <v>1</v>
      </c>
      <c r="I197" s="243"/>
      <c r="J197" s="244">
        <f>ROUND(I197*H197,2)</f>
        <v>0</v>
      </c>
      <c r="K197" s="240" t="s">
        <v>21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762</v>
      </c>
      <c r="AT197" s="25" t="s">
        <v>206</v>
      </c>
      <c r="AU197" s="25" t="s">
        <v>85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762</v>
      </c>
      <c r="BM197" s="25" t="s">
        <v>4448</v>
      </c>
    </row>
    <row r="198" spans="2:65" s="1" customFormat="1" ht="16.5" customHeight="1">
      <c r="B198" s="47"/>
      <c r="C198" s="238" t="s">
        <v>965</v>
      </c>
      <c r="D198" s="238" t="s">
        <v>206</v>
      </c>
      <c r="E198" s="239" t="s">
        <v>4449</v>
      </c>
      <c r="F198" s="240" t="s">
        <v>4450</v>
      </c>
      <c r="G198" s="241" t="s">
        <v>209</v>
      </c>
      <c r="H198" s="242">
        <v>1</v>
      </c>
      <c r="I198" s="243"/>
      <c r="J198" s="244">
        <f>ROUND(I198*H198,2)</f>
        <v>0</v>
      </c>
      <c r="K198" s="240" t="s">
        <v>21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762</v>
      </c>
      <c r="AT198" s="25" t="s">
        <v>206</v>
      </c>
      <c r="AU198" s="25" t="s">
        <v>85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762</v>
      </c>
      <c r="BM198" s="25" t="s">
        <v>4451</v>
      </c>
    </row>
    <row r="199" spans="2:65" s="1" customFormat="1" ht="16.5" customHeight="1">
      <c r="B199" s="47"/>
      <c r="C199" s="238" t="s">
        <v>969</v>
      </c>
      <c r="D199" s="238" t="s">
        <v>206</v>
      </c>
      <c r="E199" s="239" t="s">
        <v>4452</v>
      </c>
      <c r="F199" s="240" t="s">
        <v>4453</v>
      </c>
      <c r="G199" s="241" t="s">
        <v>215</v>
      </c>
      <c r="H199" s="242">
        <v>280</v>
      </c>
      <c r="I199" s="243"/>
      <c r="J199" s="244">
        <f>ROUND(I199*H199,2)</f>
        <v>0</v>
      </c>
      <c r="K199" s="240" t="s">
        <v>21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762</v>
      </c>
      <c r="AT199" s="25" t="s">
        <v>206</v>
      </c>
      <c r="AU199" s="25" t="s">
        <v>85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762</v>
      </c>
      <c r="BM199" s="25" t="s">
        <v>4454</v>
      </c>
    </row>
    <row r="200" spans="2:65" s="1" customFormat="1" ht="16.5" customHeight="1">
      <c r="B200" s="47"/>
      <c r="C200" s="255" t="s">
        <v>973</v>
      </c>
      <c r="D200" s="255" t="s">
        <v>284</v>
      </c>
      <c r="E200" s="256" t="s">
        <v>4455</v>
      </c>
      <c r="F200" s="257" t="s">
        <v>4456</v>
      </c>
      <c r="G200" s="258" t="s">
        <v>209</v>
      </c>
      <c r="H200" s="259">
        <v>55</v>
      </c>
      <c r="I200" s="260"/>
      <c r="J200" s="261">
        <f>ROUND(I200*H200,2)</f>
        <v>0</v>
      </c>
      <c r="K200" s="257" t="s">
        <v>21</v>
      </c>
      <c r="L200" s="262"/>
      <c r="M200" s="263" t="s">
        <v>21</v>
      </c>
      <c r="N200" s="264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2768</v>
      </c>
      <c r="AT200" s="25" t="s">
        <v>284</v>
      </c>
      <c r="AU200" s="25" t="s">
        <v>85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762</v>
      </c>
      <c r="BM200" s="25" t="s">
        <v>4457</v>
      </c>
    </row>
    <row r="201" spans="2:65" s="1" customFormat="1" ht="16.5" customHeight="1">
      <c r="B201" s="47"/>
      <c r="C201" s="255" t="s">
        <v>977</v>
      </c>
      <c r="D201" s="255" t="s">
        <v>284</v>
      </c>
      <c r="E201" s="256" t="s">
        <v>4458</v>
      </c>
      <c r="F201" s="257" t="s">
        <v>4459</v>
      </c>
      <c r="G201" s="258" t="s">
        <v>215</v>
      </c>
      <c r="H201" s="259">
        <v>200</v>
      </c>
      <c r="I201" s="260"/>
      <c r="J201" s="261">
        <f>ROUND(I201*H201,2)</f>
        <v>0</v>
      </c>
      <c r="K201" s="257" t="s">
        <v>21</v>
      </c>
      <c r="L201" s="262"/>
      <c r="M201" s="263" t="s">
        <v>21</v>
      </c>
      <c r="N201" s="264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2768</v>
      </c>
      <c r="AT201" s="25" t="s">
        <v>284</v>
      </c>
      <c r="AU201" s="25" t="s">
        <v>85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762</v>
      </c>
      <c r="BM201" s="25" t="s">
        <v>4460</v>
      </c>
    </row>
    <row r="202" spans="2:65" s="1" customFormat="1" ht="16.5" customHeight="1">
      <c r="B202" s="47"/>
      <c r="C202" s="255" t="s">
        <v>981</v>
      </c>
      <c r="D202" s="255" t="s">
        <v>284</v>
      </c>
      <c r="E202" s="256" t="s">
        <v>4461</v>
      </c>
      <c r="F202" s="257" t="s">
        <v>4462</v>
      </c>
      <c r="G202" s="258" t="s">
        <v>215</v>
      </c>
      <c r="H202" s="259">
        <v>25</v>
      </c>
      <c r="I202" s="260"/>
      <c r="J202" s="261">
        <f>ROUND(I202*H202,2)</f>
        <v>0</v>
      </c>
      <c r="K202" s="257" t="s">
        <v>21</v>
      </c>
      <c r="L202" s="262"/>
      <c r="M202" s="263" t="s">
        <v>21</v>
      </c>
      <c r="N202" s="264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2768</v>
      </c>
      <c r="AT202" s="25" t="s">
        <v>284</v>
      </c>
      <c r="AU202" s="25" t="s">
        <v>85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762</v>
      </c>
      <c r="BM202" s="25" t="s">
        <v>4463</v>
      </c>
    </row>
    <row r="203" spans="2:65" s="1" customFormat="1" ht="16.5" customHeight="1">
      <c r="B203" s="47"/>
      <c r="C203" s="255" t="s">
        <v>985</v>
      </c>
      <c r="D203" s="255" t="s">
        <v>284</v>
      </c>
      <c r="E203" s="256" t="s">
        <v>4464</v>
      </c>
      <c r="F203" s="257" t="s">
        <v>4465</v>
      </c>
      <c r="G203" s="258" t="s">
        <v>209</v>
      </c>
      <c r="H203" s="259">
        <v>244</v>
      </c>
      <c r="I203" s="260"/>
      <c r="J203" s="261">
        <f>ROUND(I203*H203,2)</f>
        <v>0</v>
      </c>
      <c r="K203" s="257" t="s">
        <v>21</v>
      </c>
      <c r="L203" s="262"/>
      <c r="M203" s="263" t="s">
        <v>21</v>
      </c>
      <c r="N203" s="264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2768</v>
      </c>
      <c r="AT203" s="25" t="s">
        <v>284</v>
      </c>
      <c r="AU203" s="25" t="s">
        <v>85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762</v>
      </c>
      <c r="BM203" s="25" t="s">
        <v>4466</v>
      </c>
    </row>
    <row r="204" spans="2:65" s="1" customFormat="1" ht="16.5" customHeight="1">
      <c r="B204" s="47"/>
      <c r="C204" s="255" t="s">
        <v>989</v>
      </c>
      <c r="D204" s="255" t="s">
        <v>284</v>
      </c>
      <c r="E204" s="256" t="s">
        <v>4467</v>
      </c>
      <c r="F204" s="257" t="s">
        <v>4468</v>
      </c>
      <c r="G204" s="258" t="s">
        <v>209</v>
      </c>
      <c r="H204" s="259">
        <v>1</v>
      </c>
      <c r="I204" s="260"/>
      <c r="J204" s="261">
        <f>ROUND(I204*H204,2)</f>
        <v>0</v>
      </c>
      <c r="K204" s="257" t="s">
        <v>21</v>
      </c>
      <c r="L204" s="262"/>
      <c r="M204" s="263" t="s">
        <v>21</v>
      </c>
      <c r="N204" s="264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2768</v>
      </c>
      <c r="AT204" s="25" t="s">
        <v>284</v>
      </c>
      <c r="AU204" s="25" t="s">
        <v>85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762</v>
      </c>
      <c r="BM204" s="25" t="s">
        <v>4469</v>
      </c>
    </row>
    <row r="205" spans="2:65" s="1" customFormat="1" ht="16.5" customHeight="1">
      <c r="B205" s="47"/>
      <c r="C205" s="255" t="s">
        <v>993</v>
      </c>
      <c r="D205" s="255" t="s">
        <v>284</v>
      </c>
      <c r="E205" s="256" t="s">
        <v>4470</v>
      </c>
      <c r="F205" s="257" t="s">
        <v>4471</v>
      </c>
      <c r="G205" s="258" t="s">
        <v>209</v>
      </c>
      <c r="H205" s="259">
        <v>38</v>
      </c>
      <c r="I205" s="260"/>
      <c r="J205" s="261">
        <f>ROUND(I205*H205,2)</f>
        <v>0</v>
      </c>
      <c r="K205" s="257" t="s">
        <v>21</v>
      </c>
      <c r="L205" s="262"/>
      <c r="M205" s="263" t="s">
        <v>21</v>
      </c>
      <c r="N205" s="264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2768</v>
      </c>
      <c r="AT205" s="25" t="s">
        <v>284</v>
      </c>
      <c r="AU205" s="25" t="s">
        <v>85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762</v>
      </c>
      <c r="BM205" s="25" t="s">
        <v>4472</v>
      </c>
    </row>
    <row r="206" spans="2:65" s="1" customFormat="1" ht="16.5" customHeight="1">
      <c r="B206" s="47"/>
      <c r="C206" s="255" t="s">
        <v>997</v>
      </c>
      <c r="D206" s="255" t="s">
        <v>284</v>
      </c>
      <c r="E206" s="256" t="s">
        <v>4473</v>
      </c>
      <c r="F206" s="257" t="s">
        <v>4474</v>
      </c>
      <c r="G206" s="258" t="s">
        <v>209</v>
      </c>
      <c r="H206" s="259">
        <v>23</v>
      </c>
      <c r="I206" s="260"/>
      <c r="J206" s="261">
        <f>ROUND(I206*H206,2)</f>
        <v>0</v>
      </c>
      <c r="K206" s="257" t="s">
        <v>21</v>
      </c>
      <c r="L206" s="262"/>
      <c r="M206" s="263" t="s">
        <v>21</v>
      </c>
      <c r="N206" s="264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2768</v>
      </c>
      <c r="AT206" s="25" t="s">
        <v>284</v>
      </c>
      <c r="AU206" s="25" t="s">
        <v>85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762</v>
      </c>
      <c r="BM206" s="25" t="s">
        <v>4475</v>
      </c>
    </row>
    <row r="207" spans="2:65" s="1" customFormat="1" ht="16.5" customHeight="1">
      <c r="B207" s="47"/>
      <c r="C207" s="255" t="s">
        <v>1001</v>
      </c>
      <c r="D207" s="255" t="s">
        <v>284</v>
      </c>
      <c r="E207" s="256" t="s">
        <v>4476</v>
      </c>
      <c r="F207" s="257" t="s">
        <v>4477</v>
      </c>
      <c r="G207" s="258" t="s">
        <v>209</v>
      </c>
      <c r="H207" s="259">
        <v>45</v>
      </c>
      <c r="I207" s="260"/>
      <c r="J207" s="261">
        <f>ROUND(I207*H207,2)</f>
        <v>0</v>
      </c>
      <c r="K207" s="257" t="s">
        <v>21</v>
      </c>
      <c r="L207" s="262"/>
      <c r="M207" s="263" t="s">
        <v>21</v>
      </c>
      <c r="N207" s="264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2768</v>
      </c>
      <c r="AT207" s="25" t="s">
        <v>284</v>
      </c>
      <c r="AU207" s="25" t="s">
        <v>85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762</v>
      </c>
      <c r="BM207" s="25" t="s">
        <v>4478</v>
      </c>
    </row>
    <row r="208" spans="2:65" s="1" customFormat="1" ht="16.5" customHeight="1">
      <c r="B208" s="47"/>
      <c r="C208" s="255" t="s">
        <v>1005</v>
      </c>
      <c r="D208" s="255" t="s">
        <v>284</v>
      </c>
      <c r="E208" s="256" t="s">
        <v>4479</v>
      </c>
      <c r="F208" s="257" t="s">
        <v>4480</v>
      </c>
      <c r="G208" s="258" t="s">
        <v>209</v>
      </c>
      <c r="H208" s="259">
        <v>4</v>
      </c>
      <c r="I208" s="260"/>
      <c r="J208" s="261">
        <f>ROUND(I208*H208,2)</f>
        <v>0</v>
      </c>
      <c r="K208" s="257" t="s">
        <v>21</v>
      </c>
      <c r="L208" s="262"/>
      <c r="M208" s="263" t="s">
        <v>21</v>
      </c>
      <c r="N208" s="264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2768</v>
      </c>
      <c r="AT208" s="25" t="s">
        <v>284</v>
      </c>
      <c r="AU208" s="25" t="s">
        <v>85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762</v>
      </c>
      <c r="BM208" s="25" t="s">
        <v>4481</v>
      </c>
    </row>
    <row r="209" spans="2:65" s="1" customFormat="1" ht="16.5" customHeight="1">
      <c r="B209" s="47"/>
      <c r="C209" s="255" t="s">
        <v>1009</v>
      </c>
      <c r="D209" s="255" t="s">
        <v>284</v>
      </c>
      <c r="E209" s="256" t="s">
        <v>4482</v>
      </c>
      <c r="F209" s="257" t="s">
        <v>4483</v>
      </c>
      <c r="G209" s="258" t="s">
        <v>209</v>
      </c>
      <c r="H209" s="259">
        <v>36</v>
      </c>
      <c r="I209" s="260"/>
      <c r="J209" s="261">
        <f>ROUND(I209*H209,2)</f>
        <v>0</v>
      </c>
      <c r="K209" s="257" t="s">
        <v>21</v>
      </c>
      <c r="L209" s="262"/>
      <c r="M209" s="263" t="s">
        <v>21</v>
      </c>
      <c r="N209" s="264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2768</v>
      </c>
      <c r="AT209" s="25" t="s">
        <v>284</v>
      </c>
      <c r="AU209" s="25" t="s">
        <v>85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762</v>
      </c>
      <c r="BM209" s="25" t="s">
        <v>4484</v>
      </c>
    </row>
    <row r="210" spans="2:65" s="1" customFormat="1" ht="16.5" customHeight="1">
      <c r="B210" s="47"/>
      <c r="C210" s="255" t="s">
        <v>1013</v>
      </c>
      <c r="D210" s="255" t="s">
        <v>284</v>
      </c>
      <c r="E210" s="256" t="s">
        <v>4485</v>
      </c>
      <c r="F210" s="257" t="s">
        <v>4486</v>
      </c>
      <c r="G210" s="258" t="s">
        <v>209</v>
      </c>
      <c r="H210" s="259">
        <v>1</v>
      </c>
      <c r="I210" s="260"/>
      <c r="J210" s="261">
        <f>ROUND(I210*H210,2)</f>
        <v>0</v>
      </c>
      <c r="K210" s="257" t="s">
        <v>21</v>
      </c>
      <c r="L210" s="262"/>
      <c r="M210" s="263" t="s">
        <v>21</v>
      </c>
      <c r="N210" s="264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2768</v>
      </c>
      <c r="AT210" s="25" t="s">
        <v>284</v>
      </c>
      <c r="AU210" s="25" t="s">
        <v>85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762</v>
      </c>
      <c r="BM210" s="25" t="s">
        <v>4487</v>
      </c>
    </row>
    <row r="211" spans="2:65" s="1" customFormat="1" ht="16.5" customHeight="1">
      <c r="B211" s="47"/>
      <c r="C211" s="255" t="s">
        <v>1017</v>
      </c>
      <c r="D211" s="255" t="s">
        <v>284</v>
      </c>
      <c r="E211" s="256" t="s">
        <v>4488</v>
      </c>
      <c r="F211" s="257" t="s">
        <v>4489</v>
      </c>
      <c r="G211" s="258" t="s">
        <v>209</v>
      </c>
      <c r="H211" s="259">
        <v>15</v>
      </c>
      <c r="I211" s="260"/>
      <c r="J211" s="261">
        <f>ROUND(I211*H211,2)</f>
        <v>0</v>
      </c>
      <c r="K211" s="257" t="s">
        <v>21</v>
      </c>
      <c r="L211" s="262"/>
      <c r="M211" s="263" t="s">
        <v>21</v>
      </c>
      <c r="N211" s="264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2768</v>
      </c>
      <c r="AT211" s="25" t="s">
        <v>284</v>
      </c>
      <c r="AU211" s="25" t="s">
        <v>85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762</v>
      </c>
      <c r="BM211" s="25" t="s">
        <v>4490</v>
      </c>
    </row>
    <row r="212" spans="2:65" s="1" customFormat="1" ht="16.5" customHeight="1">
      <c r="B212" s="47"/>
      <c r="C212" s="255" t="s">
        <v>1021</v>
      </c>
      <c r="D212" s="255" t="s">
        <v>284</v>
      </c>
      <c r="E212" s="256" t="s">
        <v>4491</v>
      </c>
      <c r="F212" s="257" t="s">
        <v>4492</v>
      </c>
      <c r="G212" s="258" t="s">
        <v>209</v>
      </c>
      <c r="H212" s="259">
        <v>27</v>
      </c>
      <c r="I212" s="260"/>
      <c r="J212" s="261">
        <f>ROUND(I212*H212,2)</f>
        <v>0</v>
      </c>
      <c r="K212" s="257" t="s">
        <v>21</v>
      </c>
      <c r="L212" s="262"/>
      <c r="M212" s="263" t="s">
        <v>21</v>
      </c>
      <c r="N212" s="264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2768</v>
      </c>
      <c r="AT212" s="25" t="s">
        <v>284</v>
      </c>
      <c r="AU212" s="25" t="s">
        <v>85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762</v>
      </c>
      <c r="BM212" s="25" t="s">
        <v>4493</v>
      </c>
    </row>
    <row r="213" spans="2:65" s="1" customFormat="1" ht="16.5" customHeight="1">
      <c r="B213" s="47"/>
      <c r="C213" s="255" t="s">
        <v>1025</v>
      </c>
      <c r="D213" s="255" t="s">
        <v>284</v>
      </c>
      <c r="E213" s="256" t="s">
        <v>4494</v>
      </c>
      <c r="F213" s="257" t="s">
        <v>4495</v>
      </c>
      <c r="G213" s="258" t="s">
        <v>209</v>
      </c>
      <c r="H213" s="259">
        <v>32</v>
      </c>
      <c r="I213" s="260"/>
      <c r="J213" s="261">
        <f>ROUND(I213*H213,2)</f>
        <v>0</v>
      </c>
      <c r="K213" s="257" t="s">
        <v>21</v>
      </c>
      <c r="L213" s="262"/>
      <c r="M213" s="263" t="s">
        <v>21</v>
      </c>
      <c r="N213" s="264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2768</v>
      </c>
      <c r="AT213" s="25" t="s">
        <v>284</v>
      </c>
      <c r="AU213" s="25" t="s">
        <v>85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762</v>
      </c>
      <c r="BM213" s="25" t="s">
        <v>4496</v>
      </c>
    </row>
    <row r="214" spans="2:65" s="1" customFormat="1" ht="16.5" customHeight="1">
      <c r="B214" s="47"/>
      <c r="C214" s="255" t="s">
        <v>1029</v>
      </c>
      <c r="D214" s="255" t="s">
        <v>284</v>
      </c>
      <c r="E214" s="256" t="s">
        <v>4497</v>
      </c>
      <c r="F214" s="257" t="s">
        <v>4498</v>
      </c>
      <c r="G214" s="258" t="s">
        <v>209</v>
      </c>
      <c r="H214" s="259">
        <v>1</v>
      </c>
      <c r="I214" s="260"/>
      <c r="J214" s="261">
        <f>ROUND(I214*H214,2)</f>
        <v>0</v>
      </c>
      <c r="K214" s="257" t="s">
        <v>21</v>
      </c>
      <c r="L214" s="262"/>
      <c r="M214" s="263" t="s">
        <v>21</v>
      </c>
      <c r="N214" s="264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2768</v>
      </c>
      <c r="AT214" s="25" t="s">
        <v>284</v>
      </c>
      <c r="AU214" s="25" t="s">
        <v>85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762</v>
      </c>
      <c r="BM214" s="25" t="s">
        <v>4499</v>
      </c>
    </row>
    <row r="215" spans="2:65" s="1" customFormat="1" ht="16.5" customHeight="1">
      <c r="B215" s="47"/>
      <c r="C215" s="238" t="s">
        <v>1033</v>
      </c>
      <c r="D215" s="238" t="s">
        <v>206</v>
      </c>
      <c r="E215" s="239" t="s">
        <v>4500</v>
      </c>
      <c r="F215" s="240" t="s">
        <v>4501</v>
      </c>
      <c r="G215" s="241" t="s">
        <v>209</v>
      </c>
      <c r="H215" s="242">
        <v>244</v>
      </c>
      <c r="I215" s="243"/>
      <c r="J215" s="244">
        <f>ROUND(I215*H215,2)</f>
        <v>0</v>
      </c>
      <c r="K215" s="240" t="s">
        <v>21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762</v>
      </c>
      <c r="AT215" s="25" t="s">
        <v>206</v>
      </c>
      <c r="AU215" s="25" t="s">
        <v>85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762</v>
      </c>
      <c r="BM215" s="25" t="s">
        <v>4502</v>
      </c>
    </row>
    <row r="216" spans="2:65" s="1" customFormat="1" ht="16.5" customHeight="1">
      <c r="B216" s="47"/>
      <c r="C216" s="238" t="s">
        <v>1037</v>
      </c>
      <c r="D216" s="238" t="s">
        <v>206</v>
      </c>
      <c r="E216" s="239" t="s">
        <v>4503</v>
      </c>
      <c r="F216" s="240" t="s">
        <v>4504</v>
      </c>
      <c r="G216" s="241" t="s">
        <v>209</v>
      </c>
      <c r="H216" s="242">
        <v>181</v>
      </c>
      <c r="I216" s="243"/>
      <c r="J216" s="244">
        <f>ROUND(I216*H216,2)</f>
        <v>0</v>
      </c>
      <c r="K216" s="240" t="s">
        <v>21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762</v>
      </c>
      <c r="AT216" s="25" t="s">
        <v>206</v>
      </c>
      <c r="AU216" s="25" t="s">
        <v>85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762</v>
      </c>
      <c r="BM216" s="25" t="s">
        <v>4505</v>
      </c>
    </row>
    <row r="217" spans="2:65" s="1" customFormat="1" ht="16.5" customHeight="1">
      <c r="B217" s="47"/>
      <c r="C217" s="238" t="s">
        <v>1041</v>
      </c>
      <c r="D217" s="238" t="s">
        <v>206</v>
      </c>
      <c r="E217" s="239" t="s">
        <v>4506</v>
      </c>
      <c r="F217" s="240" t="s">
        <v>4507</v>
      </c>
      <c r="G217" s="241" t="s">
        <v>209</v>
      </c>
      <c r="H217" s="242">
        <v>41</v>
      </c>
      <c r="I217" s="243"/>
      <c r="J217" s="244">
        <f>ROUND(I217*H217,2)</f>
        <v>0</v>
      </c>
      <c r="K217" s="240" t="s">
        <v>21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762</v>
      </c>
      <c r="AT217" s="25" t="s">
        <v>206</v>
      </c>
      <c r="AU217" s="25" t="s">
        <v>85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762</v>
      </c>
      <c r="BM217" s="25" t="s">
        <v>4508</v>
      </c>
    </row>
    <row r="218" spans="2:65" s="1" customFormat="1" ht="16.5" customHeight="1">
      <c r="B218" s="47"/>
      <c r="C218" s="238" t="s">
        <v>1045</v>
      </c>
      <c r="D218" s="238" t="s">
        <v>206</v>
      </c>
      <c r="E218" s="239" t="s">
        <v>4509</v>
      </c>
      <c r="F218" s="240" t="s">
        <v>4510</v>
      </c>
      <c r="G218" s="241" t="s">
        <v>209</v>
      </c>
      <c r="H218" s="242">
        <v>60</v>
      </c>
      <c r="I218" s="243"/>
      <c r="J218" s="244">
        <f>ROUND(I218*H218,2)</f>
        <v>0</v>
      </c>
      <c r="K218" s="240" t="s">
        <v>21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762</v>
      </c>
      <c r="AT218" s="25" t="s">
        <v>206</v>
      </c>
      <c r="AU218" s="25" t="s">
        <v>85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762</v>
      </c>
      <c r="BM218" s="25" t="s">
        <v>4511</v>
      </c>
    </row>
    <row r="219" spans="2:65" s="1" customFormat="1" ht="16.5" customHeight="1">
      <c r="B219" s="47"/>
      <c r="C219" s="255" t="s">
        <v>1049</v>
      </c>
      <c r="D219" s="255" t="s">
        <v>284</v>
      </c>
      <c r="E219" s="256" t="s">
        <v>4512</v>
      </c>
      <c r="F219" s="257" t="s">
        <v>4513</v>
      </c>
      <c r="G219" s="258" t="s">
        <v>209</v>
      </c>
      <c r="H219" s="259">
        <v>60</v>
      </c>
      <c r="I219" s="260"/>
      <c r="J219" s="261">
        <f>ROUND(I219*H219,2)</f>
        <v>0</v>
      </c>
      <c r="K219" s="257" t="s">
        <v>21</v>
      </c>
      <c r="L219" s="262"/>
      <c r="M219" s="263" t="s">
        <v>21</v>
      </c>
      <c r="N219" s="264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2768</v>
      </c>
      <c r="AT219" s="25" t="s">
        <v>284</v>
      </c>
      <c r="AU219" s="25" t="s">
        <v>85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762</v>
      </c>
      <c r="BM219" s="25" t="s">
        <v>4514</v>
      </c>
    </row>
    <row r="220" spans="2:65" s="1" customFormat="1" ht="16.5" customHeight="1">
      <c r="B220" s="47"/>
      <c r="C220" s="238" t="s">
        <v>1053</v>
      </c>
      <c r="D220" s="238" t="s">
        <v>206</v>
      </c>
      <c r="E220" s="239" t="s">
        <v>4515</v>
      </c>
      <c r="F220" s="240" t="s">
        <v>4516</v>
      </c>
      <c r="G220" s="241" t="s">
        <v>209</v>
      </c>
      <c r="H220" s="242">
        <v>2</v>
      </c>
      <c r="I220" s="243"/>
      <c r="J220" s="244">
        <f>ROUND(I220*H220,2)</f>
        <v>0</v>
      </c>
      <c r="K220" s="240" t="s">
        <v>21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762</v>
      </c>
      <c r="AT220" s="25" t="s">
        <v>206</v>
      </c>
      <c r="AU220" s="25" t="s">
        <v>85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762</v>
      </c>
      <c r="BM220" s="25" t="s">
        <v>4517</v>
      </c>
    </row>
    <row r="221" spans="2:65" s="1" customFormat="1" ht="16.5" customHeight="1">
      <c r="B221" s="47"/>
      <c r="C221" s="255" t="s">
        <v>1057</v>
      </c>
      <c r="D221" s="255" t="s">
        <v>284</v>
      </c>
      <c r="E221" s="256" t="s">
        <v>4518</v>
      </c>
      <c r="F221" s="257" t="s">
        <v>4519</v>
      </c>
      <c r="G221" s="258" t="s">
        <v>209</v>
      </c>
      <c r="H221" s="259">
        <v>2</v>
      </c>
      <c r="I221" s="260"/>
      <c r="J221" s="261">
        <f>ROUND(I221*H221,2)</f>
        <v>0</v>
      </c>
      <c r="K221" s="257" t="s">
        <v>21</v>
      </c>
      <c r="L221" s="262"/>
      <c r="M221" s="263" t="s">
        <v>21</v>
      </c>
      <c r="N221" s="264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2768</v>
      </c>
      <c r="AT221" s="25" t="s">
        <v>284</v>
      </c>
      <c r="AU221" s="25" t="s">
        <v>85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762</v>
      </c>
      <c r="BM221" s="25" t="s">
        <v>4520</v>
      </c>
    </row>
    <row r="222" spans="2:65" s="1" customFormat="1" ht="16.5" customHeight="1">
      <c r="B222" s="47"/>
      <c r="C222" s="255" t="s">
        <v>1061</v>
      </c>
      <c r="D222" s="255" t="s">
        <v>284</v>
      </c>
      <c r="E222" s="256" t="s">
        <v>4521</v>
      </c>
      <c r="F222" s="257" t="s">
        <v>4522</v>
      </c>
      <c r="G222" s="258" t="s">
        <v>209</v>
      </c>
      <c r="H222" s="259">
        <v>100</v>
      </c>
      <c r="I222" s="260"/>
      <c r="J222" s="261">
        <f>ROUND(I222*H222,2)</f>
        <v>0</v>
      </c>
      <c r="K222" s="257" t="s">
        <v>21</v>
      </c>
      <c r="L222" s="262"/>
      <c r="M222" s="263" t="s">
        <v>21</v>
      </c>
      <c r="N222" s="264" t="s">
        <v>47</v>
      </c>
      <c r="O222" s="48"/>
      <c r="P222" s="247">
        <f>O222*H222</f>
        <v>0</v>
      </c>
      <c r="Q222" s="247">
        <v>0</v>
      </c>
      <c r="R222" s="247">
        <f>Q222*H222</f>
        <v>0</v>
      </c>
      <c r="S222" s="247">
        <v>0</v>
      </c>
      <c r="T222" s="248">
        <f>S222*H222</f>
        <v>0</v>
      </c>
      <c r="AR222" s="25" t="s">
        <v>2768</v>
      </c>
      <c r="AT222" s="25" t="s">
        <v>284</v>
      </c>
      <c r="AU222" s="25" t="s">
        <v>85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762</v>
      </c>
      <c r="BM222" s="25" t="s">
        <v>4523</v>
      </c>
    </row>
    <row r="223" spans="2:65" s="1" customFormat="1" ht="16.5" customHeight="1">
      <c r="B223" s="47"/>
      <c r="C223" s="238" t="s">
        <v>1065</v>
      </c>
      <c r="D223" s="238" t="s">
        <v>206</v>
      </c>
      <c r="E223" s="239" t="s">
        <v>4524</v>
      </c>
      <c r="F223" s="240" t="s">
        <v>4525</v>
      </c>
      <c r="G223" s="241" t="s">
        <v>209</v>
      </c>
      <c r="H223" s="242">
        <v>1</v>
      </c>
      <c r="I223" s="243"/>
      <c r="J223" s="244">
        <f>ROUND(I223*H223,2)</f>
        <v>0</v>
      </c>
      <c r="K223" s="240" t="s">
        <v>21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0</v>
      </c>
      <c r="R223" s="247">
        <f>Q223*H223</f>
        <v>0</v>
      </c>
      <c r="S223" s="247">
        <v>0</v>
      </c>
      <c r="T223" s="248">
        <f>S223*H223</f>
        <v>0</v>
      </c>
      <c r="AR223" s="25" t="s">
        <v>762</v>
      </c>
      <c r="AT223" s="25" t="s">
        <v>206</v>
      </c>
      <c r="AU223" s="25" t="s">
        <v>85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762</v>
      </c>
      <c r="BM223" s="25" t="s">
        <v>4526</v>
      </c>
    </row>
    <row r="224" spans="2:65" s="1" customFormat="1" ht="16.5" customHeight="1">
      <c r="B224" s="47"/>
      <c r="C224" s="238" t="s">
        <v>1069</v>
      </c>
      <c r="D224" s="238" t="s">
        <v>206</v>
      </c>
      <c r="E224" s="239" t="s">
        <v>4527</v>
      </c>
      <c r="F224" s="240" t="s">
        <v>4528</v>
      </c>
      <c r="G224" s="241" t="s">
        <v>209</v>
      </c>
      <c r="H224" s="242">
        <v>1</v>
      </c>
      <c r="I224" s="243"/>
      <c r="J224" s="244">
        <f>ROUND(I224*H224,2)</f>
        <v>0</v>
      </c>
      <c r="K224" s="240" t="s">
        <v>21</v>
      </c>
      <c r="L224" s="73"/>
      <c r="M224" s="245" t="s">
        <v>21</v>
      </c>
      <c r="N224" s="246" t="s">
        <v>47</v>
      </c>
      <c r="O224" s="48"/>
      <c r="P224" s="247">
        <f>O224*H224</f>
        <v>0</v>
      </c>
      <c r="Q224" s="247">
        <v>0</v>
      </c>
      <c r="R224" s="247">
        <f>Q224*H224</f>
        <v>0</v>
      </c>
      <c r="S224" s="247">
        <v>0</v>
      </c>
      <c r="T224" s="248">
        <f>S224*H224</f>
        <v>0</v>
      </c>
      <c r="AR224" s="25" t="s">
        <v>762</v>
      </c>
      <c r="AT224" s="25" t="s">
        <v>206</v>
      </c>
      <c r="AU224" s="25" t="s">
        <v>85</v>
      </c>
      <c r="AY224" s="25" t="s">
        <v>203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25" t="s">
        <v>83</v>
      </c>
      <c r="BK224" s="249">
        <f>ROUND(I224*H224,2)</f>
        <v>0</v>
      </c>
      <c r="BL224" s="25" t="s">
        <v>762</v>
      </c>
      <c r="BM224" s="25" t="s">
        <v>4529</v>
      </c>
    </row>
    <row r="225" spans="2:65" s="1" customFormat="1" ht="16.5" customHeight="1">
      <c r="B225" s="47"/>
      <c r="C225" s="238" t="s">
        <v>1073</v>
      </c>
      <c r="D225" s="238" t="s">
        <v>206</v>
      </c>
      <c r="E225" s="239" t="s">
        <v>4530</v>
      </c>
      <c r="F225" s="240" t="s">
        <v>4531</v>
      </c>
      <c r="G225" s="241" t="s">
        <v>209</v>
      </c>
      <c r="H225" s="242">
        <v>1</v>
      </c>
      <c r="I225" s="243"/>
      <c r="J225" s="244">
        <f>ROUND(I225*H225,2)</f>
        <v>0</v>
      </c>
      <c r="K225" s="240" t="s">
        <v>21</v>
      </c>
      <c r="L225" s="73"/>
      <c r="M225" s="245" t="s">
        <v>21</v>
      </c>
      <c r="N225" s="246" t="s">
        <v>47</v>
      </c>
      <c r="O225" s="48"/>
      <c r="P225" s="247">
        <f>O225*H225</f>
        <v>0</v>
      </c>
      <c r="Q225" s="247">
        <v>0</v>
      </c>
      <c r="R225" s="247">
        <f>Q225*H225</f>
        <v>0</v>
      </c>
      <c r="S225" s="247">
        <v>0</v>
      </c>
      <c r="T225" s="248">
        <f>S225*H225</f>
        <v>0</v>
      </c>
      <c r="AR225" s="25" t="s">
        <v>762</v>
      </c>
      <c r="AT225" s="25" t="s">
        <v>206</v>
      </c>
      <c r="AU225" s="25" t="s">
        <v>85</v>
      </c>
      <c r="AY225" s="25" t="s">
        <v>203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25" t="s">
        <v>83</v>
      </c>
      <c r="BK225" s="249">
        <f>ROUND(I225*H225,2)</f>
        <v>0</v>
      </c>
      <c r="BL225" s="25" t="s">
        <v>762</v>
      </c>
      <c r="BM225" s="25" t="s">
        <v>4532</v>
      </c>
    </row>
    <row r="226" spans="2:65" s="1" customFormat="1" ht="16.5" customHeight="1">
      <c r="B226" s="47"/>
      <c r="C226" s="238" t="s">
        <v>1077</v>
      </c>
      <c r="D226" s="238" t="s">
        <v>206</v>
      </c>
      <c r="E226" s="239" t="s">
        <v>4533</v>
      </c>
      <c r="F226" s="240" t="s">
        <v>4534</v>
      </c>
      <c r="G226" s="241" t="s">
        <v>209</v>
      </c>
      <c r="H226" s="242">
        <v>1</v>
      </c>
      <c r="I226" s="243"/>
      <c r="J226" s="244">
        <f>ROUND(I226*H226,2)</f>
        <v>0</v>
      </c>
      <c r="K226" s="240" t="s">
        <v>21</v>
      </c>
      <c r="L226" s="73"/>
      <c r="M226" s="245" t="s">
        <v>21</v>
      </c>
      <c r="N226" s="246" t="s">
        <v>47</v>
      </c>
      <c r="O226" s="48"/>
      <c r="P226" s="247">
        <f>O226*H226</f>
        <v>0</v>
      </c>
      <c r="Q226" s="247">
        <v>0</v>
      </c>
      <c r="R226" s="247">
        <f>Q226*H226</f>
        <v>0</v>
      </c>
      <c r="S226" s="247">
        <v>0</v>
      </c>
      <c r="T226" s="248">
        <f>S226*H226</f>
        <v>0</v>
      </c>
      <c r="AR226" s="25" t="s">
        <v>762</v>
      </c>
      <c r="AT226" s="25" t="s">
        <v>206</v>
      </c>
      <c r="AU226" s="25" t="s">
        <v>85</v>
      </c>
      <c r="AY226" s="25" t="s">
        <v>203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25" t="s">
        <v>83</v>
      </c>
      <c r="BK226" s="249">
        <f>ROUND(I226*H226,2)</f>
        <v>0</v>
      </c>
      <c r="BL226" s="25" t="s">
        <v>762</v>
      </c>
      <c r="BM226" s="25" t="s">
        <v>4535</v>
      </c>
    </row>
    <row r="227" spans="2:63" s="11" customFormat="1" ht="37.4" customHeight="1">
      <c r="B227" s="222"/>
      <c r="C227" s="223"/>
      <c r="D227" s="224" t="s">
        <v>75</v>
      </c>
      <c r="E227" s="225" t="s">
        <v>4536</v>
      </c>
      <c r="F227" s="225" t="s">
        <v>4537</v>
      </c>
      <c r="G227" s="223"/>
      <c r="H227" s="223"/>
      <c r="I227" s="226"/>
      <c r="J227" s="227">
        <f>BK227</f>
        <v>0</v>
      </c>
      <c r="K227" s="223"/>
      <c r="L227" s="228"/>
      <c r="M227" s="229"/>
      <c r="N227" s="230"/>
      <c r="O227" s="230"/>
      <c r="P227" s="231">
        <f>SUM(P228:P244)</f>
        <v>0</v>
      </c>
      <c r="Q227" s="230"/>
      <c r="R227" s="231">
        <f>SUM(R228:R244)</f>
        <v>0</v>
      </c>
      <c r="S227" s="230"/>
      <c r="T227" s="232">
        <f>SUM(T228:T244)</f>
        <v>0</v>
      </c>
      <c r="AR227" s="233" t="s">
        <v>83</v>
      </c>
      <c r="AT227" s="234" t="s">
        <v>75</v>
      </c>
      <c r="AU227" s="234" t="s">
        <v>76</v>
      </c>
      <c r="AY227" s="233" t="s">
        <v>203</v>
      </c>
      <c r="BK227" s="235">
        <f>SUM(BK228:BK244)</f>
        <v>0</v>
      </c>
    </row>
    <row r="228" spans="2:65" s="1" customFormat="1" ht="16.5" customHeight="1">
      <c r="B228" s="47"/>
      <c r="C228" s="238" t="s">
        <v>1081</v>
      </c>
      <c r="D228" s="238" t="s">
        <v>206</v>
      </c>
      <c r="E228" s="239" t="s">
        <v>4538</v>
      </c>
      <c r="F228" s="240" t="s">
        <v>4539</v>
      </c>
      <c r="G228" s="241" t="s">
        <v>241</v>
      </c>
      <c r="H228" s="242">
        <v>24</v>
      </c>
      <c r="I228" s="243"/>
      <c r="J228" s="244">
        <f>ROUND(I228*H228,2)</f>
        <v>0</v>
      </c>
      <c r="K228" s="240" t="s">
        <v>4540</v>
      </c>
      <c r="L228" s="73"/>
      <c r="M228" s="245" t="s">
        <v>21</v>
      </c>
      <c r="N228" s="246" t="s">
        <v>47</v>
      </c>
      <c r="O228" s="48"/>
      <c r="P228" s="247">
        <f>O228*H228</f>
        <v>0</v>
      </c>
      <c r="Q228" s="247">
        <v>0</v>
      </c>
      <c r="R228" s="247">
        <f>Q228*H228</f>
        <v>0</v>
      </c>
      <c r="S228" s="247">
        <v>0</v>
      </c>
      <c r="T228" s="248">
        <f>S228*H228</f>
        <v>0</v>
      </c>
      <c r="AR228" s="25" t="s">
        <v>98</v>
      </c>
      <c r="AT228" s="25" t="s">
        <v>206</v>
      </c>
      <c r="AU228" s="25" t="s">
        <v>83</v>
      </c>
      <c r="AY228" s="25" t="s">
        <v>203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25" t="s">
        <v>83</v>
      </c>
      <c r="BK228" s="249">
        <f>ROUND(I228*H228,2)</f>
        <v>0</v>
      </c>
      <c r="BL228" s="25" t="s">
        <v>98</v>
      </c>
      <c r="BM228" s="25" t="s">
        <v>4541</v>
      </c>
    </row>
    <row r="229" spans="2:65" s="1" customFormat="1" ht="16.5" customHeight="1">
      <c r="B229" s="47"/>
      <c r="C229" s="238" t="s">
        <v>1087</v>
      </c>
      <c r="D229" s="238" t="s">
        <v>206</v>
      </c>
      <c r="E229" s="239" t="s">
        <v>4542</v>
      </c>
      <c r="F229" s="240" t="s">
        <v>4543</v>
      </c>
      <c r="G229" s="241" t="s">
        <v>241</v>
      </c>
      <c r="H229" s="242">
        <v>24</v>
      </c>
      <c r="I229" s="243"/>
      <c r="J229" s="244">
        <f>ROUND(I229*H229,2)</f>
        <v>0</v>
      </c>
      <c r="K229" s="240" t="s">
        <v>4540</v>
      </c>
      <c r="L229" s="73"/>
      <c r="M229" s="245" t="s">
        <v>21</v>
      </c>
      <c r="N229" s="246" t="s">
        <v>47</v>
      </c>
      <c r="O229" s="48"/>
      <c r="P229" s="247">
        <f>O229*H229</f>
        <v>0</v>
      </c>
      <c r="Q229" s="247">
        <v>0</v>
      </c>
      <c r="R229" s="247">
        <f>Q229*H229</f>
        <v>0</v>
      </c>
      <c r="S229" s="247">
        <v>0</v>
      </c>
      <c r="T229" s="248">
        <f>S229*H229</f>
        <v>0</v>
      </c>
      <c r="AR229" s="25" t="s">
        <v>98</v>
      </c>
      <c r="AT229" s="25" t="s">
        <v>206</v>
      </c>
      <c r="AU229" s="25" t="s">
        <v>83</v>
      </c>
      <c r="AY229" s="25" t="s">
        <v>203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25" t="s">
        <v>83</v>
      </c>
      <c r="BK229" s="249">
        <f>ROUND(I229*H229,2)</f>
        <v>0</v>
      </c>
      <c r="BL229" s="25" t="s">
        <v>98</v>
      </c>
      <c r="BM229" s="25" t="s">
        <v>4544</v>
      </c>
    </row>
    <row r="230" spans="2:65" s="1" customFormat="1" ht="16.5" customHeight="1">
      <c r="B230" s="47"/>
      <c r="C230" s="238" t="s">
        <v>1092</v>
      </c>
      <c r="D230" s="238" t="s">
        <v>206</v>
      </c>
      <c r="E230" s="239" t="s">
        <v>4545</v>
      </c>
      <c r="F230" s="240" t="s">
        <v>4546</v>
      </c>
      <c r="G230" s="241" t="s">
        <v>241</v>
      </c>
      <c r="H230" s="242">
        <v>24</v>
      </c>
      <c r="I230" s="243"/>
      <c r="J230" s="244">
        <f>ROUND(I230*H230,2)</f>
        <v>0</v>
      </c>
      <c r="K230" s="240" t="s">
        <v>4540</v>
      </c>
      <c r="L230" s="73"/>
      <c r="M230" s="245" t="s">
        <v>21</v>
      </c>
      <c r="N230" s="246" t="s">
        <v>47</v>
      </c>
      <c r="O230" s="48"/>
      <c r="P230" s="247">
        <f>O230*H230</f>
        <v>0</v>
      </c>
      <c r="Q230" s="247">
        <v>0</v>
      </c>
      <c r="R230" s="247">
        <f>Q230*H230</f>
        <v>0</v>
      </c>
      <c r="S230" s="247">
        <v>0</v>
      </c>
      <c r="T230" s="248">
        <f>S230*H230</f>
        <v>0</v>
      </c>
      <c r="AR230" s="25" t="s">
        <v>98</v>
      </c>
      <c r="AT230" s="25" t="s">
        <v>206</v>
      </c>
      <c r="AU230" s="25" t="s">
        <v>83</v>
      </c>
      <c r="AY230" s="25" t="s">
        <v>203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25" t="s">
        <v>83</v>
      </c>
      <c r="BK230" s="249">
        <f>ROUND(I230*H230,2)</f>
        <v>0</v>
      </c>
      <c r="BL230" s="25" t="s">
        <v>98</v>
      </c>
      <c r="BM230" s="25" t="s">
        <v>4547</v>
      </c>
    </row>
    <row r="231" spans="2:65" s="1" customFormat="1" ht="25.5" customHeight="1">
      <c r="B231" s="47"/>
      <c r="C231" s="238" t="s">
        <v>1098</v>
      </c>
      <c r="D231" s="238" t="s">
        <v>206</v>
      </c>
      <c r="E231" s="239" t="s">
        <v>4548</v>
      </c>
      <c r="F231" s="240" t="s">
        <v>4549</v>
      </c>
      <c r="G231" s="241" t="s">
        <v>209</v>
      </c>
      <c r="H231" s="242">
        <v>12</v>
      </c>
      <c r="I231" s="243"/>
      <c r="J231" s="244">
        <f>ROUND(I231*H231,2)</f>
        <v>0</v>
      </c>
      <c r="K231" s="240" t="s">
        <v>4540</v>
      </c>
      <c r="L231" s="73"/>
      <c r="M231" s="245" t="s">
        <v>21</v>
      </c>
      <c r="N231" s="246" t="s">
        <v>47</v>
      </c>
      <c r="O231" s="48"/>
      <c r="P231" s="247">
        <f>O231*H231</f>
        <v>0</v>
      </c>
      <c r="Q231" s="247">
        <v>0</v>
      </c>
      <c r="R231" s="247">
        <f>Q231*H231</f>
        <v>0</v>
      </c>
      <c r="S231" s="247">
        <v>0</v>
      </c>
      <c r="T231" s="248">
        <f>S231*H231</f>
        <v>0</v>
      </c>
      <c r="AR231" s="25" t="s">
        <v>98</v>
      </c>
      <c r="AT231" s="25" t="s">
        <v>206</v>
      </c>
      <c r="AU231" s="25" t="s">
        <v>83</v>
      </c>
      <c r="AY231" s="25" t="s">
        <v>203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25" t="s">
        <v>83</v>
      </c>
      <c r="BK231" s="249">
        <f>ROUND(I231*H231,2)</f>
        <v>0</v>
      </c>
      <c r="BL231" s="25" t="s">
        <v>98</v>
      </c>
      <c r="BM231" s="25" t="s">
        <v>4550</v>
      </c>
    </row>
    <row r="232" spans="2:65" s="1" customFormat="1" ht="25.5" customHeight="1">
      <c r="B232" s="47"/>
      <c r="C232" s="238" t="s">
        <v>1102</v>
      </c>
      <c r="D232" s="238" t="s">
        <v>206</v>
      </c>
      <c r="E232" s="239" t="s">
        <v>4551</v>
      </c>
      <c r="F232" s="240" t="s">
        <v>4552</v>
      </c>
      <c r="G232" s="241" t="s">
        <v>209</v>
      </c>
      <c r="H232" s="242">
        <v>14</v>
      </c>
      <c r="I232" s="243"/>
      <c r="J232" s="244">
        <f>ROUND(I232*H232,2)</f>
        <v>0</v>
      </c>
      <c r="K232" s="240" t="s">
        <v>4540</v>
      </c>
      <c r="L232" s="73"/>
      <c r="M232" s="245" t="s">
        <v>21</v>
      </c>
      <c r="N232" s="246" t="s">
        <v>47</v>
      </c>
      <c r="O232" s="48"/>
      <c r="P232" s="247">
        <f>O232*H232</f>
        <v>0</v>
      </c>
      <c r="Q232" s="247">
        <v>0</v>
      </c>
      <c r="R232" s="247">
        <f>Q232*H232</f>
        <v>0</v>
      </c>
      <c r="S232" s="247">
        <v>0</v>
      </c>
      <c r="T232" s="248">
        <f>S232*H232</f>
        <v>0</v>
      </c>
      <c r="AR232" s="25" t="s">
        <v>98</v>
      </c>
      <c r="AT232" s="25" t="s">
        <v>206</v>
      </c>
      <c r="AU232" s="25" t="s">
        <v>83</v>
      </c>
      <c r="AY232" s="25" t="s">
        <v>203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25" t="s">
        <v>83</v>
      </c>
      <c r="BK232" s="249">
        <f>ROUND(I232*H232,2)</f>
        <v>0</v>
      </c>
      <c r="BL232" s="25" t="s">
        <v>98</v>
      </c>
      <c r="BM232" s="25" t="s">
        <v>4553</v>
      </c>
    </row>
    <row r="233" spans="2:65" s="1" customFormat="1" ht="16.5" customHeight="1">
      <c r="B233" s="47"/>
      <c r="C233" s="238" t="s">
        <v>1106</v>
      </c>
      <c r="D233" s="238" t="s">
        <v>206</v>
      </c>
      <c r="E233" s="239" t="s">
        <v>4554</v>
      </c>
      <c r="F233" s="240" t="s">
        <v>4555</v>
      </c>
      <c r="G233" s="241" t="s">
        <v>209</v>
      </c>
      <c r="H233" s="242">
        <v>34</v>
      </c>
      <c r="I233" s="243"/>
      <c r="J233" s="244">
        <f>ROUND(I233*H233,2)</f>
        <v>0</v>
      </c>
      <c r="K233" s="240" t="s">
        <v>4540</v>
      </c>
      <c r="L233" s="73"/>
      <c r="M233" s="245" t="s">
        <v>21</v>
      </c>
      <c r="N233" s="246" t="s">
        <v>47</v>
      </c>
      <c r="O233" s="48"/>
      <c r="P233" s="247">
        <f>O233*H233</f>
        <v>0</v>
      </c>
      <c r="Q233" s="247">
        <v>0</v>
      </c>
      <c r="R233" s="247">
        <f>Q233*H233</f>
        <v>0</v>
      </c>
      <c r="S233" s="247">
        <v>0</v>
      </c>
      <c r="T233" s="248">
        <f>S233*H233</f>
        <v>0</v>
      </c>
      <c r="AR233" s="25" t="s">
        <v>98</v>
      </c>
      <c r="AT233" s="25" t="s">
        <v>206</v>
      </c>
      <c r="AU233" s="25" t="s">
        <v>83</v>
      </c>
      <c r="AY233" s="25" t="s">
        <v>203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25" t="s">
        <v>83</v>
      </c>
      <c r="BK233" s="249">
        <f>ROUND(I233*H233,2)</f>
        <v>0</v>
      </c>
      <c r="BL233" s="25" t="s">
        <v>98</v>
      </c>
      <c r="BM233" s="25" t="s">
        <v>4556</v>
      </c>
    </row>
    <row r="234" spans="2:65" s="1" customFormat="1" ht="16.5" customHeight="1">
      <c r="B234" s="47"/>
      <c r="C234" s="238" t="s">
        <v>1110</v>
      </c>
      <c r="D234" s="238" t="s">
        <v>206</v>
      </c>
      <c r="E234" s="239" t="s">
        <v>4557</v>
      </c>
      <c r="F234" s="240" t="s">
        <v>4558</v>
      </c>
      <c r="G234" s="241" t="s">
        <v>209</v>
      </c>
      <c r="H234" s="242">
        <v>42</v>
      </c>
      <c r="I234" s="243"/>
      <c r="J234" s="244">
        <f>ROUND(I234*H234,2)</f>
        <v>0</v>
      </c>
      <c r="K234" s="240" t="s">
        <v>4540</v>
      </c>
      <c r="L234" s="73"/>
      <c r="M234" s="245" t="s">
        <v>21</v>
      </c>
      <c r="N234" s="246" t="s">
        <v>47</v>
      </c>
      <c r="O234" s="48"/>
      <c r="P234" s="247">
        <f>O234*H234</f>
        <v>0</v>
      </c>
      <c r="Q234" s="247">
        <v>0</v>
      </c>
      <c r="R234" s="247">
        <f>Q234*H234</f>
        <v>0</v>
      </c>
      <c r="S234" s="247">
        <v>0</v>
      </c>
      <c r="T234" s="248">
        <f>S234*H234</f>
        <v>0</v>
      </c>
      <c r="AR234" s="25" t="s">
        <v>98</v>
      </c>
      <c r="AT234" s="25" t="s">
        <v>206</v>
      </c>
      <c r="AU234" s="25" t="s">
        <v>83</v>
      </c>
      <c r="AY234" s="25" t="s">
        <v>203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25" t="s">
        <v>83</v>
      </c>
      <c r="BK234" s="249">
        <f>ROUND(I234*H234,2)</f>
        <v>0</v>
      </c>
      <c r="BL234" s="25" t="s">
        <v>98</v>
      </c>
      <c r="BM234" s="25" t="s">
        <v>4559</v>
      </c>
    </row>
    <row r="235" spans="2:65" s="1" customFormat="1" ht="25.5" customHeight="1">
      <c r="B235" s="47"/>
      <c r="C235" s="238" t="s">
        <v>1114</v>
      </c>
      <c r="D235" s="238" t="s">
        <v>206</v>
      </c>
      <c r="E235" s="239" t="s">
        <v>4560</v>
      </c>
      <c r="F235" s="240" t="s">
        <v>4561</v>
      </c>
      <c r="G235" s="241" t="s">
        <v>209</v>
      </c>
      <c r="H235" s="242">
        <v>12</v>
      </c>
      <c r="I235" s="243"/>
      <c r="J235" s="244">
        <f>ROUND(I235*H235,2)</f>
        <v>0</v>
      </c>
      <c r="K235" s="240" t="s">
        <v>4540</v>
      </c>
      <c r="L235" s="73"/>
      <c r="M235" s="245" t="s">
        <v>21</v>
      </c>
      <c r="N235" s="246" t="s">
        <v>47</v>
      </c>
      <c r="O235" s="48"/>
      <c r="P235" s="247">
        <f>O235*H235</f>
        <v>0</v>
      </c>
      <c r="Q235" s="247">
        <v>0</v>
      </c>
      <c r="R235" s="247">
        <f>Q235*H235</f>
        <v>0</v>
      </c>
      <c r="S235" s="247">
        <v>0</v>
      </c>
      <c r="T235" s="248">
        <f>S235*H235</f>
        <v>0</v>
      </c>
      <c r="AR235" s="25" t="s">
        <v>98</v>
      </c>
      <c r="AT235" s="25" t="s">
        <v>206</v>
      </c>
      <c r="AU235" s="25" t="s">
        <v>83</v>
      </c>
      <c r="AY235" s="25" t="s">
        <v>203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25" t="s">
        <v>83</v>
      </c>
      <c r="BK235" s="249">
        <f>ROUND(I235*H235,2)</f>
        <v>0</v>
      </c>
      <c r="BL235" s="25" t="s">
        <v>98</v>
      </c>
      <c r="BM235" s="25" t="s">
        <v>4562</v>
      </c>
    </row>
    <row r="236" spans="2:65" s="1" customFormat="1" ht="16.5" customHeight="1">
      <c r="B236" s="47"/>
      <c r="C236" s="238" t="s">
        <v>1118</v>
      </c>
      <c r="D236" s="238" t="s">
        <v>206</v>
      </c>
      <c r="E236" s="239" t="s">
        <v>4563</v>
      </c>
      <c r="F236" s="240" t="s">
        <v>4564</v>
      </c>
      <c r="G236" s="241" t="s">
        <v>209</v>
      </c>
      <c r="H236" s="242">
        <v>331</v>
      </c>
      <c r="I236" s="243"/>
      <c r="J236" s="244">
        <f>ROUND(I236*H236,2)</f>
        <v>0</v>
      </c>
      <c r="K236" s="240" t="s">
        <v>4540</v>
      </c>
      <c r="L236" s="73"/>
      <c r="M236" s="245" t="s">
        <v>21</v>
      </c>
      <c r="N236" s="246" t="s">
        <v>47</v>
      </c>
      <c r="O236" s="48"/>
      <c r="P236" s="247">
        <f>O236*H236</f>
        <v>0</v>
      </c>
      <c r="Q236" s="247">
        <v>0</v>
      </c>
      <c r="R236" s="247">
        <f>Q236*H236</f>
        <v>0</v>
      </c>
      <c r="S236" s="247">
        <v>0</v>
      </c>
      <c r="T236" s="248">
        <f>S236*H236</f>
        <v>0</v>
      </c>
      <c r="AR236" s="25" t="s">
        <v>98</v>
      </c>
      <c r="AT236" s="25" t="s">
        <v>206</v>
      </c>
      <c r="AU236" s="25" t="s">
        <v>83</v>
      </c>
      <c r="AY236" s="25" t="s">
        <v>203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25" t="s">
        <v>83</v>
      </c>
      <c r="BK236" s="249">
        <f>ROUND(I236*H236,2)</f>
        <v>0</v>
      </c>
      <c r="BL236" s="25" t="s">
        <v>98</v>
      </c>
      <c r="BM236" s="25" t="s">
        <v>4565</v>
      </c>
    </row>
    <row r="237" spans="2:65" s="1" customFormat="1" ht="16.5" customHeight="1">
      <c r="B237" s="47"/>
      <c r="C237" s="238" t="s">
        <v>1122</v>
      </c>
      <c r="D237" s="238" t="s">
        <v>206</v>
      </c>
      <c r="E237" s="239" t="s">
        <v>4566</v>
      </c>
      <c r="F237" s="240" t="s">
        <v>4567</v>
      </c>
      <c r="G237" s="241" t="s">
        <v>209</v>
      </c>
      <c r="H237" s="242">
        <v>123</v>
      </c>
      <c r="I237" s="243"/>
      <c r="J237" s="244">
        <f>ROUND(I237*H237,2)</f>
        <v>0</v>
      </c>
      <c r="K237" s="240" t="s">
        <v>4540</v>
      </c>
      <c r="L237" s="73"/>
      <c r="M237" s="245" t="s">
        <v>21</v>
      </c>
      <c r="N237" s="246" t="s">
        <v>47</v>
      </c>
      <c r="O237" s="48"/>
      <c r="P237" s="247">
        <f>O237*H237</f>
        <v>0</v>
      </c>
      <c r="Q237" s="247">
        <v>0</v>
      </c>
      <c r="R237" s="247">
        <f>Q237*H237</f>
        <v>0</v>
      </c>
      <c r="S237" s="247">
        <v>0</v>
      </c>
      <c r="T237" s="248">
        <f>S237*H237</f>
        <v>0</v>
      </c>
      <c r="AR237" s="25" t="s">
        <v>98</v>
      </c>
      <c r="AT237" s="25" t="s">
        <v>206</v>
      </c>
      <c r="AU237" s="25" t="s">
        <v>83</v>
      </c>
      <c r="AY237" s="25" t="s">
        <v>203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25" t="s">
        <v>83</v>
      </c>
      <c r="BK237" s="249">
        <f>ROUND(I237*H237,2)</f>
        <v>0</v>
      </c>
      <c r="BL237" s="25" t="s">
        <v>98</v>
      </c>
      <c r="BM237" s="25" t="s">
        <v>4568</v>
      </c>
    </row>
    <row r="238" spans="2:65" s="1" customFormat="1" ht="25.5" customHeight="1">
      <c r="B238" s="47"/>
      <c r="C238" s="238" t="s">
        <v>1126</v>
      </c>
      <c r="D238" s="238" t="s">
        <v>206</v>
      </c>
      <c r="E238" s="239" t="s">
        <v>4569</v>
      </c>
      <c r="F238" s="240" t="s">
        <v>4570</v>
      </c>
      <c r="G238" s="241" t="s">
        <v>215</v>
      </c>
      <c r="H238" s="242">
        <v>5</v>
      </c>
      <c r="I238" s="243"/>
      <c r="J238" s="244">
        <f>ROUND(I238*H238,2)</f>
        <v>0</v>
      </c>
      <c r="K238" s="240" t="s">
        <v>4540</v>
      </c>
      <c r="L238" s="73"/>
      <c r="M238" s="245" t="s">
        <v>21</v>
      </c>
      <c r="N238" s="246" t="s">
        <v>47</v>
      </c>
      <c r="O238" s="48"/>
      <c r="P238" s="247">
        <f>O238*H238</f>
        <v>0</v>
      </c>
      <c r="Q238" s="247">
        <v>0</v>
      </c>
      <c r="R238" s="247">
        <f>Q238*H238</f>
        <v>0</v>
      </c>
      <c r="S238" s="247">
        <v>0</v>
      </c>
      <c r="T238" s="248">
        <f>S238*H238</f>
        <v>0</v>
      </c>
      <c r="AR238" s="25" t="s">
        <v>98</v>
      </c>
      <c r="AT238" s="25" t="s">
        <v>206</v>
      </c>
      <c r="AU238" s="25" t="s">
        <v>83</v>
      </c>
      <c r="AY238" s="25" t="s">
        <v>203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25" t="s">
        <v>83</v>
      </c>
      <c r="BK238" s="249">
        <f>ROUND(I238*H238,2)</f>
        <v>0</v>
      </c>
      <c r="BL238" s="25" t="s">
        <v>98</v>
      </c>
      <c r="BM238" s="25" t="s">
        <v>4571</v>
      </c>
    </row>
    <row r="239" spans="2:65" s="1" customFormat="1" ht="25.5" customHeight="1">
      <c r="B239" s="47"/>
      <c r="C239" s="238" t="s">
        <v>1130</v>
      </c>
      <c r="D239" s="238" t="s">
        <v>206</v>
      </c>
      <c r="E239" s="239" t="s">
        <v>4572</v>
      </c>
      <c r="F239" s="240" t="s">
        <v>4573</v>
      </c>
      <c r="G239" s="241" t="s">
        <v>215</v>
      </c>
      <c r="H239" s="242">
        <v>5</v>
      </c>
      <c r="I239" s="243"/>
      <c r="J239" s="244">
        <f>ROUND(I239*H239,2)</f>
        <v>0</v>
      </c>
      <c r="K239" s="240" t="s">
        <v>4540</v>
      </c>
      <c r="L239" s="73"/>
      <c r="M239" s="245" t="s">
        <v>21</v>
      </c>
      <c r="N239" s="246" t="s">
        <v>47</v>
      </c>
      <c r="O239" s="48"/>
      <c r="P239" s="247">
        <f>O239*H239</f>
        <v>0</v>
      </c>
      <c r="Q239" s="247">
        <v>0</v>
      </c>
      <c r="R239" s="247">
        <f>Q239*H239</f>
        <v>0</v>
      </c>
      <c r="S239" s="247">
        <v>0</v>
      </c>
      <c r="T239" s="248">
        <f>S239*H239</f>
        <v>0</v>
      </c>
      <c r="AR239" s="25" t="s">
        <v>98</v>
      </c>
      <c r="AT239" s="25" t="s">
        <v>206</v>
      </c>
      <c r="AU239" s="25" t="s">
        <v>83</v>
      </c>
      <c r="AY239" s="25" t="s">
        <v>203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25" t="s">
        <v>83</v>
      </c>
      <c r="BK239" s="249">
        <f>ROUND(I239*H239,2)</f>
        <v>0</v>
      </c>
      <c r="BL239" s="25" t="s">
        <v>98</v>
      </c>
      <c r="BM239" s="25" t="s">
        <v>4574</v>
      </c>
    </row>
    <row r="240" spans="2:65" s="1" customFormat="1" ht="25.5" customHeight="1">
      <c r="B240" s="47"/>
      <c r="C240" s="238" t="s">
        <v>1134</v>
      </c>
      <c r="D240" s="238" t="s">
        <v>206</v>
      </c>
      <c r="E240" s="239" t="s">
        <v>4575</v>
      </c>
      <c r="F240" s="240" t="s">
        <v>4576</v>
      </c>
      <c r="G240" s="241" t="s">
        <v>215</v>
      </c>
      <c r="H240" s="242">
        <v>75</v>
      </c>
      <c r="I240" s="243"/>
      <c r="J240" s="244">
        <f>ROUND(I240*H240,2)</f>
        <v>0</v>
      </c>
      <c r="K240" s="240" t="s">
        <v>4540</v>
      </c>
      <c r="L240" s="73"/>
      <c r="M240" s="245" t="s">
        <v>21</v>
      </c>
      <c r="N240" s="246" t="s">
        <v>47</v>
      </c>
      <c r="O240" s="48"/>
      <c r="P240" s="247">
        <f>O240*H240</f>
        <v>0</v>
      </c>
      <c r="Q240" s="247">
        <v>0</v>
      </c>
      <c r="R240" s="247">
        <f>Q240*H240</f>
        <v>0</v>
      </c>
      <c r="S240" s="247">
        <v>0</v>
      </c>
      <c r="T240" s="248">
        <f>S240*H240</f>
        <v>0</v>
      </c>
      <c r="AR240" s="25" t="s">
        <v>98</v>
      </c>
      <c r="AT240" s="25" t="s">
        <v>206</v>
      </c>
      <c r="AU240" s="25" t="s">
        <v>83</v>
      </c>
      <c r="AY240" s="25" t="s">
        <v>203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25" t="s">
        <v>83</v>
      </c>
      <c r="BK240" s="249">
        <f>ROUND(I240*H240,2)</f>
        <v>0</v>
      </c>
      <c r="BL240" s="25" t="s">
        <v>98</v>
      </c>
      <c r="BM240" s="25" t="s">
        <v>4577</v>
      </c>
    </row>
    <row r="241" spans="2:65" s="1" customFormat="1" ht="25.5" customHeight="1">
      <c r="B241" s="47"/>
      <c r="C241" s="238" t="s">
        <v>1138</v>
      </c>
      <c r="D241" s="238" t="s">
        <v>206</v>
      </c>
      <c r="E241" s="239" t="s">
        <v>4578</v>
      </c>
      <c r="F241" s="240" t="s">
        <v>4579</v>
      </c>
      <c r="G241" s="241" t="s">
        <v>215</v>
      </c>
      <c r="H241" s="242">
        <v>40</v>
      </c>
      <c r="I241" s="243"/>
      <c r="J241" s="244">
        <f>ROUND(I241*H241,2)</f>
        <v>0</v>
      </c>
      <c r="K241" s="240" t="s">
        <v>4540</v>
      </c>
      <c r="L241" s="73"/>
      <c r="M241" s="245" t="s">
        <v>21</v>
      </c>
      <c r="N241" s="246" t="s">
        <v>47</v>
      </c>
      <c r="O241" s="48"/>
      <c r="P241" s="247">
        <f>O241*H241</f>
        <v>0</v>
      </c>
      <c r="Q241" s="247">
        <v>0</v>
      </c>
      <c r="R241" s="247">
        <f>Q241*H241</f>
        <v>0</v>
      </c>
      <c r="S241" s="247">
        <v>0</v>
      </c>
      <c r="T241" s="248">
        <f>S241*H241</f>
        <v>0</v>
      </c>
      <c r="AR241" s="25" t="s">
        <v>98</v>
      </c>
      <c r="AT241" s="25" t="s">
        <v>206</v>
      </c>
      <c r="AU241" s="25" t="s">
        <v>83</v>
      </c>
      <c r="AY241" s="25" t="s">
        <v>203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25" t="s">
        <v>83</v>
      </c>
      <c r="BK241" s="249">
        <f>ROUND(I241*H241,2)</f>
        <v>0</v>
      </c>
      <c r="BL241" s="25" t="s">
        <v>98</v>
      </c>
      <c r="BM241" s="25" t="s">
        <v>4580</v>
      </c>
    </row>
    <row r="242" spans="2:65" s="1" customFormat="1" ht="25.5" customHeight="1">
      <c r="B242" s="47"/>
      <c r="C242" s="238" t="s">
        <v>1142</v>
      </c>
      <c r="D242" s="238" t="s">
        <v>206</v>
      </c>
      <c r="E242" s="239" t="s">
        <v>4581</v>
      </c>
      <c r="F242" s="240" t="s">
        <v>4582</v>
      </c>
      <c r="G242" s="241" t="s">
        <v>215</v>
      </c>
      <c r="H242" s="242">
        <v>900</v>
      </c>
      <c r="I242" s="243"/>
      <c r="J242" s="244">
        <f>ROUND(I242*H242,2)</f>
        <v>0</v>
      </c>
      <c r="K242" s="240" t="s">
        <v>4540</v>
      </c>
      <c r="L242" s="73"/>
      <c r="M242" s="245" t="s">
        <v>21</v>
      </c>
      <c r="N242" s="246" t="s">
        <v>47</v>
      </c>
      <c r="O242" s="48"/>
      <c r="P242" s="247">
        <f>O242*H242</f>
        <v>0</v>
      </c>
      <c r="Q242" s="247">
        <v>0</v>
      </c>
      <c r="R242" s="247">
        <f>Q242*H242</f>
        <v>0</v>
      </c>
      <c r="S242" s="247">
        <v>0</v>
      </c>
      <c r="T242" s="248">
        <f>S242*H242</f>
        <v>0</v>
      </c>
      <c r="AR242" s="25" t="s">
        <v>98</v>
      </c>
      <c r="AT242" s="25" t="s">
        <v>206</v>
      </c>
      <c r="AU242" s="25" t="s">
        <v>83</v>
      </c>
      <c r="AY242" s="25" t="s">
        <v>203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25" t="s">
        <v>83</v>
      </c>
      <c r="BK242" s="249">
        <f>ROUND(I242*H242,2)</f>
        <v>0</v>
      </c>
      <c r="BL242" s="25" t="s">
        <v>98</v>
      </c>
      <c r="BM242" s="25" t="s">
        <v>4583</v>
      </c>
    </row>
    <row r="243" spans="2:65" s="1" customFormat="1" ht="25.5" customHeight="1">
      <c r="B243" s="47"/>
      <c r="C243" s="238" t="s">
        <v>1146</v>
      </c>
      <c r="D243" s="238" t="s">
        <v>206</v>
      </c>
      <c r="E243" s="239" t="s">
        <v>4584</v>
      </c>
      <c r="F243" s="240" t="s">
        <v>4585</v>
      </c>
      <c r="G243" s="241" t="s">
        <v>215</v>
      </c>
      <c r="H243" s="242">
        <v>213</v>
      </c>
      <c r="I243" s="243"/>
      <c r="J243" s="244">
        <f>ROUND(I243*H243,2)</f>
        <v>0</v>
      </c>
      <c r="K243" s="240" t="s">
        <v>4540</v>
      </c>
      <c r="L243" s="73"/>
      <c r="M243" s="245" t="s">
        <v>21</v>
      </c>
      <c r="N243" s="246" t="s">
        <v>47</v>
      </c>
      <c r="O243" s="48"/>
      <c r="P243" s="247">
        <f>O243*H243</f>
        <v>0</v>
      </c>
      <c r="Q243" s="247">
        <v>0</v>
      </c>
      <c r="R243" s="247">
        <f>Q243*H243</f>
        <v>0</v>
      </c>
      <c r="S243" s="247">
        <v>0</v>
      </c>
      <c r="T243" s="248">
        <f>S243*H243</f>
        <v>0</v>
      </c>
      <c r="AR243" s="25" t="s">
        <v>98</v>
      </c>
      <c r="AT243" s="25" t="s">
        <v>206</v>
      </c>
      <c r="AU243" s="25" t="s">
        <v>83</v>
      </c>
      <c r="AY243" s="25" t="s">
        <v>203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25" t="s">
        <v>83</v>
      </c>
      <c r="BK243" s="249">
        <f>ROUND(I243*H243,2)</f>
        <v>0</v>
      </c>
      <c r="BL243" s="25" t="s">
        <v>98</v>
      </c>
      <c r="BM243" s="25" t="s">
        <v>4586</v>
      </c>
    </row>
    <row r="244" spans="2:65" s="1" customFormat="1" ht="25.5" customHeight="1">
      <c r="B244" s="47"/>
      <c r="C244" s="238" t="s">
        <v>1150</v>
      </c>
      <c r="D244" s="238" t="s">
        <v>206</v>
      </c>
      <c r="E244" s="239" t="s">
        <v>4587</v>
      </c>
      <c r="F244" s="240" t="s">
        <v>4585</v>
      </c>
      <c r="G244" s="241" t="s">
        <v>215</v>
      </c>
      <c r="H244" s="242">
        <v>50</v>
      </c>
      <c r="I244" s="243"/>
      <c r="J244" s="244">
        <f>ROUND(I244*H244,2)</f>
        <v>0</v>
      </c>
      <c r="K244" s="240" t="s">
        <v>4540</v>
      </c>
      <c r="L244" s="73"/>
      <c r="M244" s="245" t="s">
        <v>21</v>
      </c>
      <c r="N244" s="251" t="s">
        <v>47</v>
      </c>
      <c r="O244" s="252"/>
      <c r="P244" s="253">
        <f>O244*H244</f>
        <v>0</v>
      </c>
      <c r="Q244" s="253">
        <v>0</v>
      </c>
      <c r="R244" s="253">
        <f>Q244*H244</f>
        <v>0</v>
      </c>
      <c r="S244" s="253">
        <v>0</v>
      </c>
      <c r="T244" s="254">
        <f>S244*H244</f>
        <v>0</v>
      </c>
      <c r="AR244" s="25" t="s">
        <v>98</v>
      </c>
      <c r="AT244" s="25" t="s">
        <v>206</v>
      </c>
      <c r="AU244" s="25" t="s">
        <v>83</v>
      </c>
      <c r="AY244" s="25" t="s">
        <v>203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25" t="s">
        <v>83</v>
      </c>
      <c r="BK244" s="249">
        <f>ROUND(I244*H244,2)</f>
        <v>0</v>
      </c>
      <c r="BL244" s="25" t="s">
        <v>98</v>
      </c>
      <c r="BM244" s="25" t="s">
        <v>4588</v>
      </c>
    </row>
    <row r="245" spans="2:12" s="1" customFormat="1" ht="6.95" customHeight="1">
      <c r="B245" s="68"/>
      <c r="C245" s="69"/>
      <c r="D245" s="69"/>
      <c r="E245" s="69"/>
      <c r="F245" s="69"/>
      <c r="G245" s="69"/>
      <c r="H245" s="69"/>
      <c r="I245" s="180"/>
      <c r="J245" s="69"/>
      <c r="K245" s="69"/>
      <c r="L245" s="73"/>
    </row>
  </sheetData>
  <sheetProtection password="CC35" sheet="1" objects="1" scenarios="1" formatColumns="0" formatRows="0" autoFilter="0"/>
  <autoFilter ref="C90:K244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134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172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173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4589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22. 2. 2018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32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28</v>
      </c>
      <c r="J22" s="36" t="s">
        <v>36</v>
      </c>
      <c r="K22" s="52"/>
    </row>
    <row r="23" spans="2:11" s="1" customFormat="1" ht="18" customHeight="1">
      <c r="B23" s="47"/>
      <c r="C23" s="48"/>
      <c r="D23" s="48"/>
      <c r="E23" s="36" t="s">
        <v>37</v>
      </c>
      <c r="F23" s="48"/>
      <c r="G23" s="48"/>
      <c r="H23" s="48"/>
      <c r="I23" s="160" t="s">
        <v>32</v>
      </c>
      <c r="J23" s="36" t="s">
        <v>38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8"/>
      <c r="J25" s="48"/>
      <c r="K25" s="52"/>
    </row>
    <row r="26" spans="2:11" s="7" customFormat="1" ht="99.75" customHeight="1">
      <c r="B26" s="162"/>
      <c r="C26" s="163"/>
      <c r="D26" s="163"/>
      <c r="E26" s="45" t="s">
        <v>177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42</v>
      </c>
      <c r="E29" s="48"/>
      <c r="F29" s="48"/>
      <c r="G29" s="48"/>
      <c r="H29" s="48"/>
      <c r="I29" s="158"/>
      <c r="J29" s="169">
        <f>ROUND(J84,2)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70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1">
        <f>ROUND(SUM(BE84:BE104),2)</f>
        <v>0</v>
      </c>
      <c r="G32" s="48"/>
      <c r="H32" s="48"/>
      <c r="I32" s="172">
        <v>0.21</v>
      </c>
      <c r="J32" s="171">
        <f>ROUND(ROUND((SUM(BE84:BE104)),2)*I32,2)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1">
        <f>ROUND(SUM(BF84:BF104),2)</f>
        <v>0</v>
      </c>
      <c r="G33" s="48"/>
      <c r="H33" s="48"/>
      <c r="I33" s="172">
        <v>0.15</v>
      </c>
      <c r="J33" s="171">
        <f>ROUND(ROUND((SUM(BF84:BF104)),2)*I33,2)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1">
        <f>ROUND(SUM(BG84:BG104),2)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1">
        <f>ROUND(SUM(BH84:BH104),2)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1">
        <f>ROUND(SUM(BI84:BI104),2)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52</v>
      </c>
      <c r="E38" s="99"/>
      <c r="F38" s="99"/>
      <c r="G38" s="175" t="s">
        <v>53</v>
      </c>
      <c r="H38" s="176" t="s">
        <v>54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178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Revitalizace NKP Vlašský dvůr stavba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171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172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173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17212uz2 - Vlašský dvůr slavnostní osvětlení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Kutná Hora</v>
      </c>
      <c r="G53" s="48"/>
      <c r="H53" s="48"/>
      <c r="I53" s="160" t="s">
        <v>25</v>
      </c>
      <c r="J53" s="161" t="str">
        <f>IF(J14="","",J14)</f>
        <v>22. 2. 2018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Kutná Hora,Havlíčkovo nám. 552</v>
      </c>
      <c r="G55" s="48"/>
      <c r="H55" s="48"/>
      <c r="I55" s="160" t="s">
        <v>35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179</v>
      </c>
      <c r="D58" s="173"/>
      <c r="E58" s="173"/>
      <c r="F58" s="173"/>
      <c r="G58" s="173"/>
      <c r="H58" s="173"/>
      <c r="I58" s="187"/>
      <c r="J58" s="188" t="s">
        <v>180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181</v>
      </c>
      <c r="D60" s="48"/>
      <c r="E60" s="48"/>
      <c r="F60" s="48"/>
      <c r="G60" s="48"/>
      <c r="H60" s="48"/>
      <c r="I60" s="158"/>
      <c r="J60" s="169">
        <f>J84</f>
        <v>0</v>
      </c>
      <c r="K60" s="52"/>
      <c r="AU60" s="25" t="s">
        <v>182</v>
      </c>
    </row>
    <row r="61" spans="2:11" s="8" customFormat="1" ht="24.95" customHeight="1">
      <c r="B61" s="191"/>
      <c r="C61" s="192"/>
      <c r="D61" s="193" t="s">
        <v>4129</v>
      </c>
      <c r="E61" s="194"/>
      <c r="F61" s="194"/>
      <c r="G61" s="194"/>
      <c r="H61" s="194"/>
      <c r="I61" s="195"/>
      <c r="J61" s="196">
        <f>J85</f>
        <v>0</v>
      </c>
      <c r="K61" s="197"/>
    </row>
    <row r="62" spans="2:11" s="9" customFormat="1" ht="19.9" customHeight="1">
      <c r="B62" s="198"/>
      <c r="C62" s="199"/>
      <c r="D62" s="200" t="s">
        <v>4590</v>
      </c>
      <c r="E62" s="201"/>
      <c r="F62" s="201"/>
      <c r="G62" s="201"/>
      <c r="H62" s="201"/>
      <c r="I62" s="202"/>
      <c r="J62" s="203">
        <f>J86</f>
        <v>0</v>
      </c>
      <c r="K62" s="204"/>
    </row>
    <row r="63" spans="2:11" s="1" customFormat="1" ht="21.8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11" s="1" customFormat="1" ht="6.95" customHeight="1">
      <c r="B64" s="68"/>
      <c r="C64" s="69"/>
      <c r="D64" s="69"/>
      <c r="E64" s="69"/>
      <c r="F64" s="69"/>
      <c r="G64" s="69"/>
      <c r="H64" s="69"/>
      <c r="I64" s="180"/>
      <c r="J64" s="69"/>
      <c r="K64" s="70"/>
    </row>
    <row r="68" spans="2:12" s="1" customFormat="1" ht="6.95" customHeight="1">
      <c r="B68" s="71"/>
      <c r="C68" s="72"/>
      <c r="D68" s="72"/>
      <c r="E68" s="72"/>
      <c r="F68" s="72"/>
      <c r="G68" s="72"/>
      <c r="H68" s="72"/>
      <c r="I68" s="183"/>
      <c r="J68" s="72"/>
      <c r="K68" s="72"/>
      <c r="L68" s="73"/>
    </row>
    <row r="69" spans="2:12" s="1" customFormat="1" ht="36.95" customHeight="1">
      <c r="B69" s="47"/>
      <c r="C69" s="74" t="s">
        <v>187</v>
      </c>
      <c r="D69" s="75"/>
      <c r="E69" s="75"/>
      <c r="F69" s="75"/>
      <c r="G69" s="75"/>
      <c r="H69" s="75"/>
      <c r="I69" s="205"/>
      <c r="J69" s="75"/>
      <c r="K69" s="75"/>
      <c r="L69" s="73"/>
    </row>
    <row r="70" spans="2:12" s="1" customFormat="1" ht="6.95" customHeight="1">
      <c r="B70" s="47"/>
      <c r="C70" s="75"/>
      <c r="D70" s="75"/>
      <c r="E70" s="75"/>
      <c r="F70" s="75"/>
      <c r="G70" s="75"/>
      <c r="H70" s="75"/>
      <c r="I70" s="205"/>
      <c r="J70" s="75"/>
      <c r="K70" s="75"/>
      <c r="L70" s="73"/>
    </row>
    <row r="71" spans="2:12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16.5" customHeight="1">
      <c r="B72" s="47"/>
      <c r="C72" s="75"/>
      <c r="D72" s="75"/>
      <c r="E72" s="206" t="str">
        <f>E7</f>
        <v>Revitalizace NKP Vlašský dvůr stavba</v>
      </c>
      <c r="F72" s="77"/>
      <c r="G72" s="77"/>
      <c r="H72" s="77"/>
      <c r="I72" s="205"/>
      <c r="J72" s="75"/>
      <c r="K72" s="75"/>
      <c r="L72" s="73"/>
    </row>
    <row r="73" spans="2:12" ht="13.5">
      <c r="B73" s="29"/>
      <c r="C73" s="77" t="s">
        <v>171</v>
      </c>
      <c r="D73" s="207"/>
      <c r="E73" s="207"/>
      <c r="F73" s="207"/>
      <c r="G73" s="207"/>
      <c r="H73" s="207"/>
      <c r="I73" s="150"/>
      <c r="J73" s="207"/>
      <c r="K73" s="207"/>
      <c r="L73" s="208"/>
    </row>
    <row r="74" spans="2:12" s="1" customFormat="1" ht="16.5" customHeight="1">
      <c r="B74" s="47"/>
      <c r="C74" s="75"/>
      <c r="D74" s="75"/>
      <c r="E74" s="206" t="s">
        <v>172</v>
      </c>
      <c r="F74" s="75"/>
      <c r="G74" s="75"/>
      <c r="H74" s="75"/>
      <c r="I74" s="205"/>
      <c r="J74" s="75"/>
      <c r="K74" s="75"/>
      <c r="L74" s="73"/>
    </row>
    <row r="75" spans="2:12" s="1" customFormat="1" ht="14.4" customHeight="1">
      <c r="B75" s="47"/>
      <c r="C75" s="77" t="s">
        <v>173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E11</f>
        <v>17212uz2 - Vlašský dvůr slavnostní osvětlení</v>
      </c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8" customHeight="1">
      <c r="B78" s="47"/>
      <c r="C78" s="77" t="s">
        <v>23</v>
      </c>
      <c r="D78" s="75"/>
      <c r="E78" s="75"/>
      <c r="F78" s="210" t="str">
        <f>F14</f>
        <v>Kutná Hora</v>
      </c>
      <c r="G78" s="75"/>
      <c r="H78" s="75"/>
      <c r="I78" s="211" t="s">
        <v>25</v>
      </c>
      <c r="J78" s="86" t="str">
        <f>IF(J14="","",J14)</f>
        <v>22. 2. 2018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3.5">
      <c r="B80" s="47"/>
      <c r="C80" s="77" t="s">
        <v>27</v>
      </c>
      <c r="D80" s="75"/>
      <c r="E80" s="75"/>
      <c r="F80" s="210" t="str">
        <f>E17</f>
        <v>Město Kutná Hora,Havlíčkovo nám. 552</v>
      </c>
      <c r="G80" s="75"/>
      <c r="H80" s="75"/>
      <c r="I80" s="211" t="s">
        <v>35</v>
      </c>
      <c r="J80" s="210" t="str">
        <f>E23</f>
        <v>Kutnohorská stavební s.r.o</v>
      </c>
      <c r="K80" s="75"/>
      <c r="L80" s="73"/>
    </row>
    <row r="81" spans="2:12" s="1" customFormat="1" ht="14.4" customHeight="1">
      <c r="B81" s="47"/>
      <c r="C81" s="77" t="s">
        <v>33</v>
      </c>
      <c r="D81" s="75"/>
      <c r="E81" s="75"/>
      <c r="F81" s="210" t="str">
        <f>IF(E20="","",E20)</f>
        <v/>
      </c>
      <c r="G81" s="75"/>
      <c r="H81" s="75"/>
      <c r="I81" s="205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5"/>
      <c r="J82" s="75"/>
      <c r="K82" s="75"/>
      <c r="L82" s="73"/>
    </row>
    <row r="83" spans="2:20" s="10" customFormat="1" ht="29.25" customHeight="1">
      <c r="B83" s="212"/>
      <c r="C83" s="213" t="s">
        <v>188</v>
      </c>
      <c r="D83" s="214" t="s">
        <v>61</v>
      </c>
      <c r="E83" s="214" t="s">
        <v>57</v>
      </c>
      <c r="F83" s="214" t="s">
        <v>189</v>
      </c>
      <c r="G83" s="214" t="s">
        <v>190</v>
      </c>
      <c r="H83" s="214" t="s">
        <v>191</v>
      </c>
      <c r="I83" s="215" t="s">
        <v>192</v>
      </c>
      <c r="J83" s="214" t="s">
        <v>180</v>
      </c>
      <c r="K83" s="216" t="s">
        <v>193</v>
      </c>
      <c r="L83" s="217"/>
      <c r="M83" s="103" t="s">
        <v>194</v>
      </c>
      <c r="N83" s="104" t="s">
        <v>46</v>
      </c>
      <c r="O83" s="104" t="s">
        <v>195</v>
      </c>
      <c r="P83" s="104" t="s">
        <v>196</v>
      </c>
      <c r="Q83" s="104" t="s">
        <v>197</v>
      </c>
      <c r="R83" s="104" t="s">
        <v>198</v>
      </c>
      <c r="S83" s="104" t="s">
        <v>199</v>
      </c>
      <c r="T83" s="105" t="s">
        <v>200</v>
      </c>
    </row>
    <row r="84" spans="2:63" s="1" customFormat="1" ht="29.25" customHeight="1">
      <c r="B84" s="47"/>
      <c r="C84" s="109" t="s">
        <v>181</v>
      </c>
      <c r="D84" s="75"/>
      <c r="E84" s="75"/>
      <c r="F84" s="75"/>
      <c r="G84" s="75"/>
      <c r="H84" s="75"/>
      <c r="I84" s="205"/>
      <c r="J84" s="218">
        <f>BK84</f>
        <v>0</v>
      </c>
      <c r="K84" s="75"/>
      <c r="L84" s="73"/>
      <c r="M84" s="106"/>
      <c r="N84" s="107"/>
      <c r="O84" s="107"/>
      <c r="P84" s="219">
        <f>P85</f>
        <v>0</v>
      </c>
      <c r="Q84" s="107"/>
      <c r="R84" s="219">
        <f>R85</f>
        <v>0</v>
      </c>
      <c r="S84" s="107"/>
      <c r="T84" s="220">
        <f>T85</f>
        <v>0</v>
      </c>
      <c r="AT84" s="25" t="s">
        <v>75</v>
      </c>
      <c r="AU84" s="25" t="s">
        <v>182</v>
      </c>
      <c r="BK84" s="221">
        <f>BK85</f>
        <v>0</v>
      </c>
    </row>
    <row r="85" spans="2:63" s="11" customFormat="1" ht="37.4" customHeight="1">
      <c r="B85" s="222"/>
      <c r="C85" s="223"/>
      <c r="D85" s="224" t="s">
        <v>75</v>
      </c>
      <c r="E85" s="225" t="s">
        <v>4132</v>
      </c>
      <c r="F85" s="225" t="s">
        <v>4133</v>
      </c>
      <c r="G85" s="223"/>
      <c r="H85" s="223"/>
      <c r="I85" s="226"/>
      <c r="J85" s="227">
        <f>BK85</f>
        <v>0</v>
      </c>
      <c r="K85" s="223"/>
      <c r="L85" s="228"/>
      <c r="M85" s="229"/>
      <c r="N85" s="230"/>
      <c r="O85" s="230"/>
      <c r="P85" s="231">
        <f>P86</f>
        <v>0</v>
      </c>
      <c r="Q85" s="230"/>
      <c r="R85" s="231">
        <f>R86</f>
        <v>0</v>
      </c>
      <c r="S85" s="230"/>
      <c r="T85" s="232">
        <f>T86</f>
        <v>0</v>
      </c>
      <c r="AR85" s="233" t="s">
        <v>83</v>
      </c>
      <c r="AT85" s="234" t="s">
        <v>75</v>
      </c>
      <c r="AU85" s="234" t="s">
        <v>76</v>
      </c>
      <c r="AY85" s="233" t="s">
        <v>203</v>
      </c>
      <c r="BK85" s="235">
        <f>BK86</f>
        <v>0</v>
      </c>
    </row>
    <row r="86" spans="2:63" s="11" customFormat="1" ht="19.9" customHeight="1">
      <c r="B86" s="222"/>
      <c r="C86" s="223"/>
      <c r="D86" s="224" t="s">
        <v>75</v>
      </c>
      <c r="E86" s="236" t="s">
        <v>4591</v>
      </c>
      <c r="F86" s="236" t="s">
        <v>4592</v>
      </c>
      <c r="G86" s="223"/>
      <c r="H86" s="223"/>
      <c r="I86" s="226"/>
      <c r="J86" s="237">
        <f>BK86</f>
        <v>0</v>
      </c>
      <c r="K86" s="223"/>
      <c r="L86" s="228"/>
      <c r="M86" s="229"/>
      <c r="N86" s="230"/>
      <c r="O86" s="230"/>
      <c r="P86" s="231">
        <f>SUM(P87:P104)</f>
        <v>0</v>
      </c>
      <c r="Q86" s="230"/>
      <c r="R86" s="231">
        <f>SUM(R87:R104)</f>
        <v>0</v>
      </c>
      <c r="S86" s="230"/>
      <c r="T86" s="232">
        <f>SUM(T87:T104)</f>
        <v>0</v>
      </c>
      <c r="AR86" s="233" t="s">
        <v>83</v>
      </c>
      <c r="AT86" s="234" t="s">
        <v>75</v>
      </c>
      <c r="AU86" s="234" t="s">
        <v>83</v>
      </c>
      <c r="AY86" s="233" t="s">
        <v>203</v>
      </c>
      <c r="BK86" s="235">
        <f>SUM(BK87:BK104)</f>
        <v>0</v>
      </c>
    </row>
    <row r="87" spans="2:65" s="1" customFormat="1" ht="16.5" customHeight="1">
      <c r="B87" s="47"/>
      <c r="C87" s="238" t="s">
        <v>83</v>
      </c>
      <c r="D87" s="238" t="s">
        <v>206</v>
      </c>
      <c r="E87" s="239" t="s">
        <v>4593</v>
      </c>
      <c r="F87" s="240" t="s">
        <v>4356</v>
      </c>
      <c r="G87" s="241" t="s">
        <v>215</v>
      </c>
      <c r="H87" s="242">
        <v>150</v>
      </c>
      <c r="I87" s="243"/>
      <c r="J87" s="244">
        <f>ROUND(I87*H87,2)</f>
        <v>0</v>
      </c>
      <c r="K87" s="240" t="s">
        <v>2991</v>
      </c>
      <c r="L87" s="73"/>
      <c r="M87" s="245" t="s">
        <v>21</v>
      </c>
      <c r="N87" s="246" t="s">
        <v>47</v>
      </c>
      <c r="O87" s="48"/>
      <c r="P87" s="247">
        <f>O87*H87</f>
        <v>0</v>
      </c>
      <c r="Q87" s="247">
        <v>0</v>
      </c>
      <c r="R87" s="247">
        <f>Q87*H87</f>
        <v>0</v>
      </c>
      <c r="S87" s="247">
        <v>0</v>
      </c>
      <c r="T87" s="248">
        <f>S87*H87</f>
        <v>0</v>
      </c>
      <c r="AR87" s="25" t="s">
        <v>762</v>
      </c>
      <c r="AT87" s="25" t="s">
        <v>206</v>
      </c>
      <c r="AU87" s="25" t="s">
        <v>85</v>
      </c>
      <c r="AY87" s="25" t="s">
        <v>203</v>
      </c>
      <c r="BE87" s="249">
        <f>IF(N87="základní",J87,0)</f>
        <v>0</v>
      </c>
      <c r="BF87" s="249">
        <f>IF(N87="snížená",J87,0)</f>
        <v>0</v>
      </c>
      <c r="BG87" s="249">
        <f>IF(N87="zákl. přenesená",J87,0)</f>
        <v>0</v>
      </c>
      <c r="BH87" s="249">
        <f>IF(N87="sníž. přenesená",J87,0)</f>
        <v>0</v>
      </c>
      <c r="BI87" s="249">
        <f>IF(N87="nulová",J87,0)</f>
        <v>0</v>
      </c>
      <c r="BJ87" s="25" t="s">
        <v>83</v>
      </c>
      <c r="BK87" s="249">
        <f>ROUND(I87*H87,2)</f>
        <v>0</v>
      </c>
      <c r="BL87" s="25" t="s">
        <v>762</v>
      </c>
      <c r="BM87" s="25" t="s">
        <v>4594</v>
      </c>
    </row>
    <row r="88" spans="2:65" s="1" customFormat="1" ht="16.5" customHeight="1">
      <c r="B88" s="47"/>
      <c r="C88" s="238" t="s">
        <v>85</v>
      </c>
      <c r="D88" s="238" t="s">
        <v>206</v>
      </c>
      <c r="E88" s="239" t="s">
        <v>4595</v>
      </c>
      <c r="F88" s="240" t="s">
        <v>4362</v>
      </c>
      <c r="G88" s="241" t="s">
        <v>215</v>
      </c>
      <c r="H88" s="242">
        <v>25</v>
      </c>
      <c r="I88" s="243"/>
      <c r="J88" s="244">
        <f>ROUND(I88*H88,2)</f>
        <v>0</v>
      </c>
      <c r="K88" s="240" t="s">
        <v>2991</v>
      </c>
      <c r="L88" s="73"/>
      <c r="M88" s="245" t="s">
        <v>21</v>
      </c>
      <c r="N88" s="246" t="s">
        <v>47</v>
      </c>
      <c r="O88" s="48"/>
      <c r="P88" s="247">
        <f>O88*H88</f>
        <v>0</v>
      </c>
      <c r="Q88" s="247">
        <v>0</v>
      </c>
      <c r="R88" s="247">
        <f>Q88*H88</f>
        <v>0</v>
      </c>
      <c r="S88" s="247">
        <v>0</v>
      </c>
      <c r="T88" s="248">
        <f>S88*H88</f>
        <v>0</v>
      </c>
      <c r="AR88" s="25" t="s">
        <v>762</v>
      </c>
      <c r="AT88" s="25" t="s">
        <v>206</v>
      </c>
      <c r="AU88" s="25" t="s">
        <v>85</v>
      </c>
      <c r="AY88" s="25" t="s">
        <v>203</v>
      </c>
      <c r="BE88" s="249">
        <f>IF(N88="základní",J88,0)</f>
        <v>0</v>
      </c>
      <c r="BF88" s="249">
        <f>IF(N88="snížená",J88,0)</f>
        <v>0</v>
      </c>
      <c r="BG88" s="249">
        <f>IF(N88="zákl. přenesená",J88,0)</f>
        <v>0</v>
      </c>
      <c r="BH88" s="249">
        <f>IF(N88="sníž. přenesená",J88,0)</f>
        <v>0</v>
      </c>
      <c r="BI88" s="249">
        <f>IF(N88="nulová",J88,0)</f>
        <v>0</v>
      </c>
      <c r="BJ88" s="25" t="s">
        <v>83</v>
      </c>
      <c r="BK88" s="249">
        <f>ROUND(I88*H88,2)</f>
        <v>0</v>
      </c>
      <c r="BL88" s="25" t="s">
        <v>762</v>
      </c>
      <c r="BM88" s="25" t="s">
        <v>4596</v>
      </c>
    </row>
    <row r="89" spans="2:65" s="1" customFormat="1" ht="25.5" customHeight="1">
      <c r="B89" s="47"/>
      <c r="C89" s="238" t="s">
        <v>92</v>
      </c>
      <c r="D89" s="238" t="s">
        <v>206</v>
      </c>
      <c r="E89" s="239" t="s">
        <v>4597</v>
      </c>
      <c r="F89" s="240" t="s">
        <v>4251</v>
      </c>
      <c r="G89" s="241" t="s">
        <v>215</v>
      </c>
      <c r="H89" s="242">
        <v>300</v>
      </c>
      <c r="I89" s="243"/>
      <c r="J89" s="244">
        <f>ROUND(I89*H89,2)</f>
        <v>0</v>
      </c>
      <c r="K89" s="240" t="s">
        <v>2991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762</v>
      </c>
      <c r="AT89" s="25" t="s">
        <v>206</v>
      </c>
      <c r="AU89" s="25" t="s">
        <v>85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762</v>
      </c>
      <c r="BM89" s="25" t="s">
        <v>4598</v>
      </c>
    </row>
    <row r="90" spans="2:65" s="1" customFormat="1" ht="16.5" customHeight="1">
      <c r="B90" s="47"/>
      <c r="C90" s="238" t="s">
        <v>98</v>
      </c>
      <c r="D90" s="238" t="s">
        <v>206</v>
      </c>
      <c r="E90" s="239" t="s">
        <v>4599</v>
      </c>
      <c r="F90" s="240" t="s">
        <v>4359</v>
      </c>
      <c r="G90" s="241" t="s">
        <v>215</v>
      </c>
      <c r="H90" s="242">
        <v>150</v>
      </c>
      <c r="I90" s="243"/>
      <c r="J90" s="244">
        <f>ROUND(I90*H90,2)</f>
        <v>0</v>
      </c>
      <c r="K90" s="240" t="s">
        <v>2991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762</v>
      </c>
      <c r="AT90" s="25" t="s">
        <v>206</v>
      </c>
      <c r="AU90" s="25" t="s">
        <v>85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762</v>
      </c>
      <c r="BM90" s="25" t="s">
        <v>4600</v>
      </c>
    </row>
    <row r="91" spans="2:65" s="1" customFormat="1" ht="16.5" customHeight="1">
      <c r="B91" s="47"/>
      <c r="C91" s="238" t="s">
        <v>121</v>
      </c>
      <c r="D91" s="238" t="s">
        <v>206</v>
      </c>
      <c r="E91" s="239" t="s">
        <v>4601</v>
      </c>
      <c r="F91" s="240" t="s">
        <v>4365</v>
      </c>
      <c r="G91" s="241" t="s">
        <v>215</v>
      </c>
      <c r="H91" s="242">
        <v>25</v>
      </c>
      <c r="I91" s="243"/>
      <c r="J91" s="244">
        <f>ROUND(I91*H91,2)</f>
        <v>0</v>
      </c>
      <c r="K91" s="240" t="s">
        <v>2991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762</v>
      </c>
      <c r="AT91" s="25" t="s">
        <v>206</v>
      </c>
      <c r="AU91" s="25" t="s">
        <v>85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762</v>
      </c>
      <c r="BM91" s="25" t="s">
        <v>4602</v>
      </c>
    </row>
    <row r="92" spans="2:65" s="1" customFormat="1" ht="25.5" customHeight="1">
      <c r="B92" s="47"/>
      <c r="C92" s="238" t="s">
        <v>226</v>
      </c>
      <c r="D92" s="238" t="s">
        <v>206</v>
      </c>
      <c r="E92" s="239" t="s">
        <v>4603</v>
      </c>
      <c r="F92" s="240" t="s">
        <v>4245</v>
      </c>
      <c r="G92" s="241" t="s">
        <v>215</v>
      </c>
      <c r="H92" s="242">
        <v>150</v>
      </c>
      <c r="I92" s="243"/>
      <c r="J92" s="244">
        <f>ROUND(I92*H92,2)</f>
        <v>0</v>
      </c>
      <c r="K92" s="240" t="s">
        <v>2991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762</v>
      </c>
      <c r="AT92" s="25" t="s">
        <v>206</v>
      </c>
      <c r="AU92" s="25" t="s">
        <v>85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762</v>
      </c>
      <c r="BM92" s="25" t="s">
        <v>4604</v>
      </c>
    </row>
    <row r="93" spans="2:65" s="1" customFormat="1" ht="16.5" customHeight="1">
      <c r="B93" s="47"/>
      <c r="C93" s="238" t="s">
        <v>230</v>
      </c>
      <c r="D93" s="238" t="s">
        <v>206</v>
      </c>
      <c r="E93" s="239" t="s">
        <v>4605</v>
      </c>
      <c r="F93" s="240" t="s">
        <v>4606</v>
      </c>
      <c r="G93" s="241" t="s">
        <v>215</v>
      </c>
      <c r="H93" s="242">
        <v>150</v>
      </c>
      <c r="I93" s="243"/>
      <c r="J93" s="244">
        <f>ROUND(I93*H93,2)</f>
        <v>0</v>
      </c>
      <c r="K93" s="240" t="s">
        <v>2991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762</v>
      </c>
      <c r="AT93" s="25" t="s">
        <v>206</v>
      </c>
      <c r="AU93" s="25" t="s">
        <v>85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762</v>
      </c>
      <c r="BM93" s="25" t="s">
        <v>4607</v>
      </c>
    </row>
    <row r="94" spans="2:65" s="1" customFormat="1" ht="16.5" customHeight="1">
      <c r="B94" s="47"/>
      <c r="C94" s="238" t="s">
        <v>234</v>
      </c>
      <c r="D94" s="238" t="s">
        <v>206</v>
      </c>
      <c r="E94" s="239" t="s">
        <v>4608</v>
      </c>
      <c r="F94" s="240" t="s">
        <v>4254</v>
      </c>
      <c r="G94" s="241" t="s">
        <v>215</v>
      </c>
      <c r="H94" s="242">
        <v>300</v>
      </c>
      <c r="I94" s="243"/>
      <c r="J94" s="244">
        <f>ROUND(I94*H94,2)</f>
        <v>0</v>
      </c>
      <c r="K94" s="240" t="s">
        <v>2991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85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4609</v>
      </c>
    </row>
    <row r="95" spans="2:65" s="1" customFormat="1" ht="16.5" customHeight="1">
      <c r="B95" s="47"/>
      <c r="C95" s="238" t="s">
        <v>238</v>
      </c>
      <c r="D95" s="238" t="s">
        <v>206</v>
      </c>
      <c r="E95" s="239" t="s">
        <v>4610</v>
      </c>
      <c r="F95" s="240" t="s">
        <v>4368</v>
      </c>
      <c r="G95" s="241" t="s">
        <v>215</v>
      </c>
      <c r="H95" s="242">
        <v>25</v>
      </c>
      <c r="I95" s="243"/>
      <c r="J95" s="244">
        <f>ROUND(I95*H95,2)</f>
        <v>0</v>
      </c>
      <c r="K95" s="240" t="s">
        <v>2991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762</v>
      </c>
      <c r="AT95" s="25" t="s">
        <v>206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4611</v>
      </c>
    </row>
    <row r="96" spans="2:65" s="1" customFormat="1" ht="16.5" customHeight="1">
      <c r="B96" s="47"/>
      <c r="C96" s="238" t="s">
        <v>243</v>
      </c>
      <c r="D96" s="238" t="s">
        <v>206</v>
      </c>
      <c r="E96" s="239" t="s">
        <v>4612</v>
      </c>
      <c r="F96" s="240" t="s">
        <v>4613</v>
      </c>
      <c r="G96" s="241" t="s">
        <v>215</v>
      </c>
      <c r="H96" s="242">
        <v>25</v>
      </c>
      <c r="I96" s="243"/>
      <c r="J96" s="244">
        <f>ROUND(I96*H96,2)</f>
        <v>0</v>
      </c>
      <c r="K96" s="240" t="s">
        <v>2991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762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762</v>
      </c>
      <c r="BM96" s="25" t="s">
        <v>4614</v>
      </c>
    </row>
    <row r="97" spans="2:65" s="1" customFormat="1" ht="16.5" customHeight="1">
      <c r="B97" s="47"/>
      <c r="C97" s="238" t="s">
        <v>250</v>
      </c>
      <c r="D97" s="238" t="s">
        <v>206</v>
      </c>
      <c r="E97" s="239" t="s">
        <v>4615</v>
      </c>
      <c r="F97" s="240" t="s">
        <v>4616</v>
      </c>
      <c r="G97" s="241" t="s">
        <v>209</v>
      </c>
      <c r="H97" s="242">
        <v>12</v>
      </c>
      <c r="I97" s="243"/>
      <c r="J97" s="244">
        <f>ROUND(I97*H97,2)</f>
        <v>0</v>
      </c>
      <c r="K97" s="240" t="s">
        <v>2991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762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762</v>
      </c>
      <c r="BM97" s="25" t="s">
        <v>4617</v>
      </c>
    </row>
    <row r="98" spans="2:65" s="1" customFormat="1" ht="25.5" customHeight="1">
      <c r="B98" s="47"/>
      <c r="C98" s="238" t="s">
        <v>254</v>
      </c>
      <c r="D98" s="238" t="s">
        <v>206</v>
      </c>
      <c r="E98" s="239" t="s">
        <v>4618</v>
      </c>
      <c r="F98" s="240" t="s">
        <v>4619</v>
      </c>
      <c r="G98" s="241" t="s">
        <v>209</v>
      </c>
      <c r="H98" s="242">
        <v>19</v>
      </c>
      <c r="I98" s="243"/>
      <c r="J98" s="244">
        <f>ROUND(I98*H98,2)</f>
        <v>0</v>
      </c>
      <c r="K98" s="240" t="s">
        <v>2991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762</v>
      </c>
      <c r="AT98" s="25" t="s">
        <v>206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762</v>
      </c>
      <c r="BM98" s="25" t="s">
        <v>4620</v>
      </c>
    </row>
    <row r="99" spans="2:65" s="1" customFormat="1" ht="16.5" customHeight="1">
      <c r="B99" s="47"/>
      <c r="C99" s="238" t="s">
        <v>260</v>
      </c>
      <c r="D99" s="238" t="s">
        <v>206</v>
      </c>
      <c r="E99" s="239" t="s">
        <v>4621</v>
      </c>
      <c r="F99" s="240" t="s">
        <v>4622</v>
      </c>
      <c r="G99" s="241" t="s">
        <v>209</v>
      </c>
      <c r="H99" s="242">
        <v>8</v>
      </c>
      <c r="I99" s="243"/>
      <c r="J99" s="244">
        <f>ROUND(I99*H99,2)</f>
        <v>0</v>
      </c>
      <c r="K99" s="240" t="s">
        <v>2991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762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762</v>
      </c>
      <c r="BM99" s="25" t="s">
        <v>4623</v>
      </c>
    </row>
    <row r="100" spans="2:65" s="1" customFormat="1" ht="16.5" customHeight="1">
      <c r="B100" s="47"/>
      <c r="C100" s="238" t="s">
        <v>266</v>
      </c>
      <c r="D100" s="238" t="s">
        <v>206</v>
      </c>
      <c r="E100" s="239" t="s">
        <v>4624</v>
      </c>
      <c r="F100" s="240" t="s">
        <v>4625</v>
      </c>
      <c r="G100" s="241" t="s">
        <v>209</v>
      </c>
      <c r="H100" s="242">
        <v>1</v>
      </c>
      <c r="I100" s="243"/>
      <c r="J100" s="244">
        <f>ROUND(I100*H100,2)</f>
        <v>0</v>
      </c>
      <c r="K100" s="240" t="s">
        <v>2991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762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762</v>
      </c>
      <c r="BM100" s="25" t="s">
        <v>4626</v>
      </c>
    </row>
    <row r="101" spans="2:65" s="1" customFormat="1" ht="16.5" customHeight="1">
      <c r="B101" s="47"/>
      <c r="C101" s="238" t="s">
        <v>10</v>
      </c>
      <c r="D101" s="238" t="s">
        <v>206</v>
      </c>
      <c r="E101" s="239" t="s">
        <v>4627</v>
      </c>
      <c r="F101" s="240" t="s">
        <v>4628</v>
      </c>
      <c r="G101" s="241" t="s">
        <v>209</v>
      </c>
      <c r="H101" s="242">
        <v>3</v>
      </c>
      <c r="I101" s="243"/>
      <c r="J101" s="244">
        <f>ROUND(I101*H101,2)</f>
        <v>0</v>
      </c>
      <c r="K101" s="240" t="s">
        <v>2991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762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762</v>
      </c>
      <c r="BM101" s="25" t="s">
        <v>4629</v>
      </c>
    </row>
    <row r="102" spans="2:65" s="1" customFormat="1" ht="16.5" customHeight="1">
      <c r="B102" s="47"/>
      <c r="C102" s="238" t="s">
        <v>211</v>
      </c>
      <c r="D102" s="238" t="s">
        <v>206</v>
      </c>
      <c r="E102" s="239" t="s">
        <v>4630</v>
      </c>
      <c r="F102" s="240" t="s">
        <v>4631</v>
      </c>
      <c r="G102" s="241" t="s">
        <v>209</v>
      </c>
      <c r="H102" s="242">
        <v>1</v>
      </c>
      <c r="I102" s="243"/>
      <c r="J102" s="244">
        <f>ROUND(I102*H102,2)</f>
        <v>0</v>
      </c>
      <c r="K102" s="240" t="s">
        <v>2991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762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762</v>
      </c>
      <c r="BM102" s="25" t="s">
        <v>4632</v>
      </c>
    </row>
    <row r="103" spans="2:65" s="1" customFormat="1" ht="16.5" customHeight="1">
      <c r="B103" s="47"/>
      <c r="C103" s="238" t="s">
        <v>336</v>
      </c>
      <c r="D103" s="238" t="s">
        <v>206</v>
      </c>
      <c r="E103" s="239" t="s">
        <v>4633</v>
      </c>
      <c r="F103" s="240" t="s">
        <v>4522</v>
      </c>
      <c r="G103" s="241" t="s">
        <v>209</v>
      </c>
      <c r="H103" s="242">
        <v>50</v>
      </c>
      <c r="I103" s="243"/>
      <c r="J103" s="244">
        <f>ROUND(I103*H103,2)</f>
        <v>0</v>
      </c>
      <c r="K103" s="240" t="s">
        <v>2991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762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762</v>
      </c>
      <c r="BM103" s="25" t="s">
        <v>4634</v>
      </c>
    </row>
    <row r="104" spans="2:65" s="1" customFormat="1" ht="16.5" customHeight="1">
      <c r="B104" s="47"/>
      <c r="C104" s="238" t="s">
        <v>340</v>
      </c>
      <c r="D104" s="238" t="s">
        <v>206</v>
      </c>
      <c r="E104" s="239" t="s">
        <v>4635</v>
      </c>
      <c r="F104" s="240" t="s">
        <v>4636</v>
      </c>
      <c r="G104" s="241" t="s">
        <v>209</v>
      </c>
      <c r="H104" s="242">
        <v>32</v>
      </c>
      <c r="I104" s="243"/>
      <c r="J104" s="244">
        <f>ROUND(I104*H104,2)</f>
        <v>0</v>
      </c>
      <c r="K104" s="240" t="s">
        <v>2991</v>
      </c>
      <c r="L104" s="73"/>
      <c r="M104" s="245" t="s">
        <v>21</v>
      </c>
      <c r="N104" s="251" t="s">
        <v>47</v>
      </c>
      <c r="O104" s="252"/>
      <c r="P104" s="253">
        <f>O104*H104</f>
        <v>0</v>
      </c>
      <c r="Q104" s="253">
        <v>0</v>
      </c>
      <c r="R104" s="253">
        <f>Q104*H104</f>
        <v>0</v>
      </c>
      <c r="S104" s="253">
        <v>0</v>
      </c>
      <c r="T104" s="254">
        <f>S104*H104</f>
        <v>0</v>
      </c>
      <c r="AR104" s="25" t="s">
        <v>762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762</v>
      </c>
      <c r="BM104" s="25" t="s">
        <v>4637</v>
      </c>
    </row>
    <row r="105" spans="2:12" s="1" customFormat="1" ht="6.95" customHeight="1">
      <c r="B105" s="68"/>
      <c r="C105" s="69"/>
      <c r="D105" s="69"/>
      <c r="E105" s="69"/>
      <c r="F105" s="69"/>
      <c r="G105" s="69"/>
      <c r="H105" s="69"/>
      <c r="I105" s="180"/>
      <c r="J105" s="69"/>
      <c r="K105" s="69"/>
      <c r="L105" s="73"/>
    </row>
  </sheetData>
  <sheetProtection password="CC35" sheet="1" objects="1" scenarios="1" formatColumns="0" formatRows="0" autoFilter="0"/>
  <autoFilter ref="C83:K10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144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4638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4640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ROUND(J96,2)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ROUND(SUM(BE96:BE191),2)</f>
        <v>0</v>
      </c>
      <c r="G34" s="48"/>
      <c r="H34" s="48"/>
      <c r="I34" s="172">
        <v>0.21</v>
      </c>
      <c r="J34" s="171">
        <f>ROUND(ROUND((SUM(BE96:BE191)),2)*I34,2)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ROUND(SUM(BF96:BF191),2)</f>
        <v>0</v>
      </c>
      <c r="G35" s="48"/>
      <c r="H35" s="48"/>
      <c r="I35" s="172">
        <v>0.15</v>
      </c>
      <c r="J35" s="171">
        <f>ROUND(ROUND((SUM(BF96:BF191)),2)*I35,2)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ROUND(SUM(BG96:BG191),2)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ROUND(SUM(BH96:BH191),2)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ROUND(SUM(BI96:BI191),2)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4638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4639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172122ZT - Zdravotní technika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J96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J97</f>
        <v>0</v>
      </c>
      <c r="K65" s="197"/>
    </row>
    <row r="66" spans="2:11" s="9" customFormat="1" ht="19.9" customHeight="1">
      <c r="B66" s="198"/>
      <c r="C66" s="199"/>
      <c r="D66" s="200" t="s">
        <v>582</v>
      </c>
      <c r="E66" s="201"/>
      <c r="F66" s="201"/>
      <c r="G66" s="201"/>
      <c r="H66" s="201"/>
      <c r="I66" s="202"/>
      <c r="J66" s="203">
        <f>J98</f>
        <v>0</v>
      </c>
      <c r="K66" s="204"/>
    </row>
    <row r="67" spans="2:11" s="8" customFormat="1" ht="24.95" customHeight="1">
      <c r="B67" s="191"/>
      <c r="C67" s="192"/>
      <c r="D67" s="193" t="s">
        <v>183</v>
      </c>
      <c r="E67" s="194"/>
      <c r="F67" s="194"/>
      <c r="G67" s="194"/>
      <c r="H67" s="194"/>
      <c r="I67" s="195"/>
      <c r="J67" s="196">
        <f>J101</f>
        <v>0</v>
      </c>
      <c r="K67" s="197"/>
    </row>
    <row r="68" spans="2:11" s="9" customFormat="1" ht="19.9" customHeight="1">
      <c r="B68" s="198"/>
      <c r="C68" s="199"/>
      <c r="D68" s="200" t="s">
        <v>272</v>
      </c>
      <c r="E68" s="201"/>
      <c r="F68" s="201"/>
      <c r="G68" s="201"/>
      <c r="H68" s="201"/>
      <c r="I68" s="202"/>
      <c r="J68" s="203">
        <f>J102</f>
        <v>0</v>
      </c>
      <c r="K68" s="204"/>
    </row>
    <row r="69" spans="2:11" s="9" customFormat="1" ht="19.9" customHeight="1">
      <c r="B69" s="198"/>
      <c r="C69" s="199"/>
      <c r="D69" s="200" t="s">
        <v>584</v>
      </c>
      <c r="E69" s="201"/>
      <c r="F69" s="201"/>
      <c r="G69" s="201"/>
      <c r="H69" s="201"/>
      <c r="I69" s="202"/>
      <c r="J69" s="203">
        <f>J111</f>
        <v>0</v>
      </c>
      <c r="K69" s="204"/>
    </row>
    <row r="70" spans="2:11" s="9" customFormat="1" ht="19.9" customHeight="1">
      <c r="B70" s="198"/>
      <c r="C70" s="199"/>
      <c r="D70" s="200" t="s">
        <v>585</v>
      </c>
      <c r="E70" s="201"/>
      <c r="F70" s="201"/>
      <c r="G70" s="201"/>
      <c r="H70" s="201"/>
      <c r="I70" s="202"/>
      <c r="J70" s="203">
        <f>J131</f>
        <v>0</v>
      </c>
      <c r="K70" s="204"/>
    </row>
    <row r="71" spans="2:11" s="9" customFormat="1" ht="19.9" customHeight="1">
      <c r="B71" s="198"/>
      <c r="C71" s="199"/>
      <c r="D71" s="200" t="s">
        <v>587</v>
      </c>
      <c r="E71" s="201"/>
      <c r="F71" s="201"/>
      <c r="G71" s="201"/>
      <c r="H71" s="201"/>
      <c r="I71" s="202"/>
      <c r="J71" s="203">
        <f>J149</f>
        <v>0</v>
      </c>
      <c r="K71" s="204"/>
    </row>
    <row r="72" spans="2:11" s="8" customFormat="1" ht="24.95" customHeight="1">
      <c r="B72" s="191"/>
      <c r="C72" s="192"/>
      <c r="D72" s="193" t="s">
        <v>186</v>
      </c>
      <c r="E72" s="194"/>
      <c r="F72" s="194"/>
      <c r="G72" s="194"/>
      <c r="H72" s="194"/>
      <c r="I72" s="195"/>
      <c r="J72" s="196">
        <f>J191</f>
        <v>0</v>
      </c>
      <c r="K72" s="197"/>
    </row>
    <row r="73" spans="2:11" s="1" customFormat="1" ht="21.8" customHeight="1">
      <c r="B73" s="47"/>
      <c r="C73" s="48"/>
      <c r="D73" s="48"/>
      <c r="E73" s="48"/>
      <c r="F73" s="48"/>
      <c r="G73" s="48"/>
      <c r="H73" s="48"/>
      <c r="I73" s="158"/>
      <c r="J73" s="48"/>
      <c r="K73" s="52"/>
    </row>
    <row r="74" spans="2:11" s="1" customFormat="1" ht="6.95" customHeight="1">
      <c r="B74" s="68"/>
      <c r="C74" s="69"/>
      <c r="D74" s="69"/>
      <c r="E74" s="69"/>
      <c r="F74" s="69"/>
      <c r="G74" s="69"/>
      <c r="H74" s="69"/>
      <c r="I74" s="180"/>
      <c r="J74" s="69"/>
      <c r="K74" s="70"/>
    </row>
    <row r="78" spans="2:12" s="1" customFormat="1" ht="6.95" customHeight="1">
      <c r="B78" s="71"/>
      <c r="C78" s="72"/>
      <c r="D78" s="72"/>
      <c r="E78" s="72"/>
      <c r="F78" s="72"/>
      <c r="G78" s="72"/>
      <c r="H78" s="72"/>
      <c r="I78" s="183"/>
      <c r="J78" s="72"/>
      <c r="K78" s="72"/>
      <c r="L78" s="73"/>
    </row>
    <row r="79" spans="2:12" s="1" customFormat="1" ht="36.95" customHeight="1">
      <c r="B79" s="47"/>
      <c r="C79" s="74" t="s">
        <v>187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6.5" customHeight="1">
      <c r="B82" s="47"/>
      <c r="C82" s="75"/>
      <c r="D82" s="75"/>
      <c r="E82" s="206" t="str">
        <f>E7</f>
        <v>Revitalizace NKP Vlašský dvůr stavba</v>
      </c>
      <c r="F82" s="77"/>
      <c r="G82" s="77"/>
      <c r="H82" s="77"/>
      <c r="I82" s="205"/>
      <c r="J82" s="75"/>
      <c r="K82" s="75"/>
      <c r="L82" s="73"/>
    </row>
    <row r="83" spans="2:12" ht="13.5">
      <c r="B83" s="29"/>
      <c r="C83" s="77" t="s">
        <v>171</v>
      </c>
      <c r="D83" s="207"/>
      <c r="E83" s="207"/>
      <c r="F83" s="207"/>
      <c r="G83" s="207"/>
      <c r="H83" s="207"/>
      <c r="I83" s="150"/>
      <c r="J83" s="207"/>
      <c r="K83" s="207"/>
      <c r="L83" s="208"/>
    </row>
    <row r="84" spans="2:12" ht="16.5" customHeight="1">
      <c r="B84" s="29"/>
      <c r="C84" s="207"/>
      <c r="D84" s="207"/>
      <c r="E84" s="206" t="s">
        <v>4638</v>
      </c>
      <c r="F84" s="207"/>
      <c r="G84" s="207"/>
      <c r="H84" s="207"/>
      <c r="I84" s="150"/>
      <c r="J84" s="207"/>
      <c r="K84" s="207"/>
      <c r="L84" s="208"/>
    </row>
    <row r="85" spans="2:12" ht="13.5">
      <c r="B85" s="29"/>
      <c r="C85" s="77" t="s">
        <v>173</v>
      </c>
      <c r="D85" s="207"/>
      <c r="E85" s="207"/>
      <c r="F85" s="207"/>
      <c r="G85" s="207"/>
      <c r="H85" s="207"/>
      <c r="I85" s="150"/>
      <c r="J85" s="207"/>
      <c r="K85" s="207"/>
      <c r="L85" s="208"/>
    </row>
    <row r="86" spans="2:12" s="1" customFormat="1" ht="16.5" customHeight="1">
      <c r="B86" s="47"/>
      <c r="C86" s="75"/>
      <c r="D86" s="75"/>
      <c r="E86" s="209" t="s">
        <v>4639</v>
      </c>
      <c r="F86" s="75"/>
      <c r="G86" s="75"/>
      <c r="H86" s="75"/>
      <c r="I86" s="205"/>
      <c r="J86" s="75"/>
      <c r="K86" s="75"/>
      <c r="L86" s="73"/>
    </row>
    <row r="87" spans="2:12" s="1" customFormat="1" ht="14.4" customHeight="1">
      <c r="B87" s="47"/>
      <c r="C87" s="77" t="s">
        <v>175</v>
      </c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7.25" customHeight="1">
      <c r="B88" s="47"/>
      <c r="C88" s="75"/>
      <c r="D88" s="75"/>
      <c r="E88" s="83" t="str">
        <f>E13</f>
        <v>172122ZT - Zdravotní technika</v>
      </c>
      <c r="F88" s="75"/>
      <c r="G88" s="75"/>
      <c r="H88" s="75"/>
      <c r="I88" s="205"/>
      <c r="J88" s="75"/>
      <c r="K88" s="75"/>
      <c r="L88" s="73"/>
    </row>
    <row r="89" spans="2:12" s="1" customFormat="1" ht="6.95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18" customHeight="1">
      <c r="B90" s="47"/>
      <c r="C90" s="77" t="s">
        <v>23</v>
      </c>
      <c r="D90" s="75"/>
      <c r="E90" s="75"/>
      <c r="F90" s="210" t="str">
        <f>F16</f>
        <v>Kutná Hora</v>
      </c>
      <c r="G90" s="75"/>
      <c r="H90" s="75"/>
      <c r="I90" s="211" t="s">
        <v>25</v>
      </c>
      <c r="J90" s="86" t="str">
        <f>IF(J16="","",J16)</f>
        <v>22. 2. 2018</v>
      </c>
      <c r="K90" s="75"/>
      <c r="L90" s="73"/>
    </row>
    <row r="91" spans="2:12" s="1" customFormat="1" ht="6.95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12" s="1" customFormat="1" ht="13.5">
      <c r="B92" s="47"/>
      <c r="C92" s="77" t="s">
        <v>27</v>
      </c>
      <c r="D92" s="75"/>
      <c r="E92" s="75"/>
      <c r="F92" s="210" t="str">
        <f>E19</f>
        <v>Město Kutná Hora,Havlíčkovo nám. 552</v>
      </c>
      <c r="G92" s="75"/>
      <c r="H92" s="75"/>
      <c r="I92" s="211" t="s">
        <v>35</v>
      </c>
      <c r="J92" s="210" t="str">
        <f>E25</f>
        <v>Kutnohorská stavební s.r.o</v>
      </c>
      <c r="K92" s="75"/>
      <c r="L92" s="73"/>
    </row>
    <row r="93" spans="2:12" s="1" customFormat="1" ht="14.4" customHeight="1">
      <c r="B93" s="47"/>
      <c r="C93" s="77" t="s">
        <v>33</v>
      </c>
      <c r="D93" s="75"/>
      <c r="E93" s="75"/>
      <c r="F93" s="210" t="str">
        <f>IF(E22="","",E22)</f>
        <v/>
      </c>
      <c r="G93" s="75"/>
      <c r="H93" s="75"/>
      <c r="I93" s="205"/>
      <c r="J93" s="75"/>
      <c r="K93" s="75"/>
      <c r="L93" s="73"/>
    </row>
    <row r="94" spans="2:12" s="1" customFormat="1" ht="10.3" customHeight="1">
      <c r="B94" s="47"/>
      <c r="C94" s="75"/>
      <c r="D94" s="75"/>
      <c r="E94" s="75"/>
      <c r="F94" s="75"/>
      <c r="G94" s="75"/>
      <c r="H94" s="75"/>
      <c r="I94" s="205"/>
      <c r="J94" s="75"/>
      <c r="K94" s="75"/>
      <c r="L94" s="73"/>
    </row>
    <row r="95" spans="2:20" s="10" customFormat="1" ht="29.25" customHeight="1">
      <c r="B95" s="212"/>
      <c r="C95" s="213" t="s">
        <v>188</v>
      </c>
      <c r="D95" s="214" t="s">
        <v>61</v>
      </c>
      <c r="E95" s="214" t="s">
        <v>57</v>
      </c>
      <c r="F95" s="214" t="s">
        <v>189</v>
      </c>
      <c r="G95" s="214" t="s">
        <v>190</v>
      </c>
      <c r="H95" s="214" t="s">
        <v>191</v>
      </c>
      <c r="I95" s="215" t="s">
        <v>192</v>
      </c>
      <c r="J95" s="214" t="s">
        <v>180</v>
      </c>
      <c r="K95" s="216" t="s">
        <v>193</v>
      </c>
      <c r="L95" s="217"/>
      <c r="M95" s="103" t="s">
        <v>194</v>
      </c>
      <c r="N95" s="104" t="s">
        <v>46</v>
      </c>
      <c r="O95" s="104" t="s">
        <v>195</v>
      </c>
      <c r="P95" s="104" t="s">
        <v>196</v>
      </c>
      <c r="Q95" s="104" t="s">
        <v>197</v>
      </c>
      <c r="R95" s="104" t="s">
        <v>198</v>
      </c>
      <c r="S95" s="104" t="s">
        <v>199</v>
      </c>
      <c r="T95" s="105" t="s">
        <v>200</v>
      </c>
    </row>
    <row r="96" spans="2:63" s="1" customFormat="1" ht="29.25" customHeight="1">
      <c r="B96" s="47"/>
      <c r="C96" s="109" t="s">
        <v>181</v>
      </c>
      <c r="D96" s="75"/>
      <c r="E96" s="75"/>
      <c r="F96" s="75"/>
      <c r="G96" s="75"/>
      <c r="H96" s="75"/>
      <c r="I96" s="205"/>
      <c r="J96" s="218">
        <f>BK96</f>
        <v>0</v>
      </c>
      <c r="K96" s="75"/>
      <c r="L96" s="73"/>
      <c r="M96" s="106"/>
      <c r="N96" s="107"/>
      <c r="O96" s="107"/>
      <c r="P96" s="219">
        <f>P97+P101+P191</f>
        <v>0</v>
      </c>
      <c r="Q96" s="107"/>
      <c r="R96" s="219">
        <f>R97+R101+R191</f>
        <v>0.7849207999999999</v>
      </c>
      <c r="S96" s="107"/>
      <c r="T96" s="220">
        <f>T97+T101+T191</f>
        <v>3.06542</v>
      </c>
      <c r="AT96" s="25" t="s">
        <v>75</v>
      </c>
      <c r="AU96" s="25" t="s">
        <v>182</v>
      </c>
      <c r="BK96" s="221">
        <f>BK97+BK101+BK191</f>
        <v>0</v>
      </c>
    </row>
    <row r="97" spans="2:63" s="11" customFormat="1" ht="37.4" customHeight="1">
      <c r="B97" s="222"/>
      <c r="C97" s="223"/>
      <c r="D97" s="224" t="s">
        <v>75</v>
      </c>
      <c r="E97" s="225" t="s">
        <v>277</v>
      </c>
      <c r="F97" s="225" t="s">
        <v>278</v>
      </c>
      <c r="G97" s="223"/>
      <c r="H97" s="223"/>
      <c r="I97" s="226"/>
      <c r="J97" s="227">
        <f>BK97</f>
        <v>0</v>
      </c>
      <c r="K97" s="223"/>
      <c r="L97" s="228"/>
      <c r="M97" s="229"/>
      <c r="N97" s="230"/>
      <c r="O97" s="230"/>
      <c r="P97" s="231">
        <f>P98</f>
        <v>0</v>
      </c>
      <c r="Q97" s="230"/>
      <c r="R97" s="231">
        <f>R98</f>
        <v>0</v>
      </c>
      <c r="S97" s="230"/>
      <c r="T97" s="232">
        <f>T98</f>
        <v>0</v>
      </c>
      <c r="AR97" s="233" t="s">
        <v>83</v>
      </c>
      <c r="AT97" s="234" t="s">
        <v>75</v>
      </c>
      <c r="AU97" s="234" t="s">
        <v>76</v>
      </c>
      <c r="AY97" s="233" t="s">
        <v>203</v>
      </c>
      <c r="BK97" s="235">
        <f>BK98</f>
        <v>0</v>
      </c>
    </row>
    <row r="98" spans="2:63" s="11" customFormat="1" ht="19.9" customHeight="1">
      <c r="B98" s="222"/>
      <c r="C98" s="223"/>
      <c r="D98" s="224" t="s">
        <v>75</v>
      </c>
      <c r="E98" s="236" t="s">
        <v>238</v>
      </c>
      <c r="F98" s="236" t="s">
        <v>758</v>
      </c>
      <c r="G98" s="223"/>
      <c r="H98" s="223"/>
      <c r="I98" s="226"/>
      <c r="J98" s="237">
        <f>BK98</f>
        <v>0</v>
      </c>
      <c r="K98" s="223"/>
      <c r="L98" s="228"/>
      <c r="M98" s="229"/>
      <c r="N98" s="230"/>
      <c r="O98" s="230"/>
      <c r="P98" s="231">
        <f>SUM(P99:P100)</f>
        <v>0</v>
      </c>
      <c r="Q98" s="230"/>
      <c r="R98" s="231">
        <f>SUM(R99:R100)</f>
        <v>0</v>
      </c>
      <c r="S98" s="230"/>
      <c r="T98" s="232">
        <f>SUM(T99:T100)</f>
        <v>0</v>
      </c>
      <c r="AR98" s="233" t="s">
        <v>83</v>
      </c>
      <c r="AT98" s="234" t="s">
        <v>75</v>
      </c>
      <c r="AU98" s="234" t="s">
        <v>83</v>
      </c>
      <c r="AY98" s="233" t="s">
        <v>203</v>
      </c>
      <c r="BK98" s="235">
        <f>SUM(BK99:BK100)</f>
        <v>0</v>
      </c>
    </row>
    <row r="99" spans="2:65" s="1" customFormat="1" ht="38.25" customHeight="1">
      <c r="B99" s="47"/>
      <c r="C99" s="238" t="s">
        <v>900</v>
      </c>
      <c r="D99" s="238" t="s">
        <v>206</v>
      </c>
      <c r="E99" s="239" t="s">
        <v>769</v>
      </c>
      <c r="F99" s="240" t="s">
        <v>4641</v>
      </c>
      <c r="G99" s="241" t="s">
        <v>263</v>
      </c>
      <c r="H99" s="242">
        <v>67.675</v>
      </c>
      <c r="I99" s="243"/>
      <c r="J99" s="244">
        <f>ROUND(I99*H99,2)</f>
        <v>0</v>
      </c>
      <c r="K99" s="240" t="s">
        <v>761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264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264</v>
      </c>
      <c r="BM99" s="25" t="s">
        <v>4642</v>
      </c>
    </row>
    <row r="100" spans="2:65" s="1" customFormat="1" ht="51" customHeight="1">
      <c r="B100" s="47"/>
      <c r="C100" s="238" t="s">
        <v>896</v>
      </c>
      <c r="D100" s="238" t="s">
        <v>206</v>
      </c>
      <c r="E100" s="239" t="s">
        <v>267</v>
      </c>
      <c r="F100" s="240" t="s">
        <v>4643</v>
      </c>
      <c r="G100" s="241" t="s">
        <v>263</v>
      </c>
      <c r="H100" s="242">
        <v>202.86</v>
      </c>
      <c r="I100" s="243"/>
      <c r="J100" s="244">
        <f>ROUND(I100*H100,2)</f>
        <v>0</v>
      </c>
      <c r="K100" s="240" t="s">
        <v>761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264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264</v>
      </c>
      <c r="BM100" s="25" t="s">
        <v>4644</v>
      </c>
    </row>
    <row r="101" spans="2:63" s="11" customFormat="1" ht="37.4" customHeight="1">
      <c r="B101" s="222"/>
      <c r="C101" s="223"/>
      <c r="D101" s="224" t="s">
        <v>75</v>
      </c>
      <c r="E101" s="225" t="s">
        <v>201</v>
      </c>
      <c r="F101" s="225" t="s">
        <v>202</v>
      </c>
      <c r="G101" s="223"/>
      <c r="H101" s="223"/>
      <c r="I101" s="226"/>
      <c r="J101" s="227">
        <f>BK101</f>
        <v>0</v>
      </c>
      <c r="K101" s="223"/>
      <c r="L101" s="228"/>
      <c r="M101" s="229"/>
      <c r="N101" s="230"/>
      <c r="O101" s="230"/>
      <c r="P101" s="231">
        <f>P102+P111+P131+P149</f>
        <v>0</v>
      </c>
      <c r="Q101" s="230"/>
      <c r="R101" s="231">
        <f>R102+R111+R131+R149</f>
        <v>0.7849207999999999</v>
      </c>
      <c r="S101" s="230"/>
      <c r="T101" s="232">
        <f>T102+T111+T131+T149</f>
        <v>3.06542</v>
      </c>
      <c r="AR101" s="233" t="s">
        <v>85</v>
      </c>
      <c r="AT101" s="234" t="s">
        <v>75</v>
      </c>
      <c r="AU101" s="234" t="s">
        <v>76</v>
      </c>
      <c r="AY101" s="233" t="s">
        <v>203</v>
      </c>
      <c r="BK101" s="235">
        <f>BK102+BK111+BK131+BK149</f>
        <v>0</v>
      </c>
    </row>
    <row r="102" spans="2:63" s="11" customFormat="1" ht="19.9" customHeight="1">
      <c r="B102" s="222"/>
      <c r="C102" s="223"/>
      <c r="D102" s="224" t="s">
        <v>75</v>
      </c>
      <c r="E102" s="236" t="s">
        <v>279</v>
      </c>
      <c r="F102" s="236" t="s">
        <v>280</v>
      </c>
      <c r="G102" s="223"/>
      <c r="H102" s="223"/>
      <c r="I102" s="226"/>
      <c r="J102" s="237">
        <f>BK102</f>
        <v>0</v>
      </c>
      <c r="K102" s="223"/>
      <c r="L102" s="228"/>
      <c r="M102" s="229"/>
      <c r="N102" s="230"/>
      <c r="O102" s="230"/>
      <c r="P102" s="231">
        <f>SUM(P103:P110)</f>
        <v>0</v>
      </c>
      <c r="Q102" s="230"/>
      <c r="R102" s="231">
        <f>SUM(R103:R110)</f>
        <v>0.008020000000000001</v>
      </c>
      <c r="S102" s="230"/>
      <c r="T102" s="232">
        <f>SUM(T103:T110)</f>
        <v>0</v>
      </c>
      <c r="AR102" s="233" t="s">
        <v>85</v>
      </c>
      <c r="AT102" s="234" t="s">
        <v>75</v>
      </c>
      <c r="AU102" s="234" t="s">
        <v>83</v>
      </c>
      <c r="AY102" s="233" t="s">
        <v>203</v>
      </c>
      <c r="BK102" s="235">
        <f>SUM(BK103:BK110)</f>
        <v>0</v>
      </c>
    </row>
    <row r="103" spans="2:65" s="1" customFormat="1" ht="16.5" customHeight="1">
      <c r="B103" s="47"/>
      <c r="C103" s="238" t="s">
        <v>92</v>
      </c>
      <c r="D103" s="238" t="s">
        <v>206</v>
      </c>
      <c r="E103" s="239" t="s">
        <v>281</v>
      </c>
      <c r="F103" s="240" t="s">
        <v>282</v>
      </c>
      <c r="G103" s="241" t="s">
        <v>215</v>
      </c>
      <c r="H103" s="242">
        <v>137</v>
      </c>
      <c r="I103" s="243"/>
      <c r="J103" s="244">
        <f>ROUND(I103*H103,2)</f>
        <v>0</v>
      </c>
      <c r="K103" s="240" t="s">
        <v>210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211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211</v>
      </c>
      <c r="BM103" s="25" t="s">
        <v>777</v>
      </c>
    </row>
    <row r="104" spans="2:65" s="1" customFormat="1" ht="16.5" customHeight="1">
      <c r="B104" s="47"/>
      <c r="C104" s="255" t="s">
        <v>98</v>
      </c>
      <c r="D104" s="255" t="s">
        <v>284</v>
      </c>
      <c r="E104" s="256" t="s">
        <v>778</v>
      </c>
      <c r="F104" s="257" t="s">
        <v>779</v>
      </c>
      <c r="G104" s="258" t="s">
        <v>215</v>
      </c>
      <c r="H104" s="259">
        <v>70</v>
      </c>
      <c r="I104" s="260"/>
      <c r="J104" s="261">
        <f>ROUND(I104*H104,2)</f>
        <v>0</v>
      </c>
      <c r="K104" s="257" t="s">
        <v>210</v>
      </c>
      <c r="L104" s="262"/>
      <c r="M104" s="263" t="s">
        <v>21</v>
      </c>
      <c r="N104" s="264" t="s">
        <v>47</v>
      </c>
      <c r="O104" s="48"/>
      <c r="P104" s="247">
        <f>O104*H104</f>
        <v>0</v>
      </c>
      <c r="Q104" s="247">
        <v>2E-05</v>
      </c>
      <c r="R104" s="247">
        <f>Q104*H104</f>
        <v>0.0014000000000000002</v>
      </c>
      <c r="S104" s="247">
        <v>0</v>
      </c>
      <c r="T104" s="248">
        <f>S104*H104</f>
        <v>0</v>
      </c>
      <c r="AR104" s="25" t="s">
        <v>287</v>
      </c>
      <c r="AT104" s="25" t="s">
        <v>284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211</v>
      </c>
      <c r="BM104" s="25" t="s">
        <v>780</v>
      </c>
    </row>
    <row r="105" spans="2:65" s="1" customFormat="1" ht="16.5" customHeight="1">
      <c r="B105" s="47"/>
      <c r="C105" s="255" t="s">
        <v>121</v>
      </c>
      <c r="D105" s="255" t="s">
        <v>284</v>
      </c>
      <c r="E105" s="256" t="s">
        <v>4645</v>
      </c>
      <c r="F105" s="257" t="s">
        <v>4646</v>
      </c>
      <c r="G105" s="258" t="s">
        <v>215</v>
      </c>
      <c r="H105" s="259">
        <v>10</v>
      </c>
      <c r="I105" s="260"/>
      <c r="J105" s="261">
        <f>ROUND(I105*H105,2)</f>
        <v>0</v>
      </c>
      <c r="K105" s="257" t="s">
        <v>210</v>
      </c>
      <c r="L105" s="262"/>
      <c r="M105" s="263" t="s">
        <v>21</v>
      </c>
      <c r="N105" s="264" t="s">
        <v>47</v>
      </c>
      <c r="O105" s="48"/>
      <c r="P105" s="247">
        <f>O105*H105</f>
        <v>0</v>
      </c>
      <c r="Q105" s="247">
        <v>4E-05</v>
      </c>
      <c r="R105" s="247">
        <f>Q105*H105</f>
        <v>0.0004</v>
      </c>
      <c r="S105" s="247">
        <v>0</v>
      </c>
      <c r="T105" s="248">
        <f>S105*H105</f>
        <v>0</v>
      </c>
      <c r="AR105" s="25" t="s">
        <v>287</v>
      </c>
      <c r="AT105" s="25" t="s">
        <v>284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211</v>
      </c>
      <c r="BM105" s="25" t="s">
        <v>4647</v>
      </c>
    </row>
    <row r="106" spans="2:65" s="1" customFormat="1" ht="16.5" customHeight="1">
      <c r="B106" s="47"/>
      <c r="C106" s="255" t="s">
        <v>226</v>
      </c>
      <c r="D106" s="255" t="s">
        <v>284</v>
      </c>
      <c r="E106" s="256" t="s">
        <v>781</v>
      </c>
      <c r="F106" s="257" t="s">
        <v>782</v>
      </c>
      <c r="G106" s="258" t="s">
        <v>215</v>
      </c>
      <c r="H106" s="259">
        <v>29</v>
      </c>
      <c r="I106" s="260"/>
      <c r="J106" s="261">
        <f>ROUND(I106*H106,2)</f>
        <v>0</v>
      </c>
      <c r="K106" s="257" t="s">
        <v>210</v>
      </c>
      <c r="L106" s="262"/>
      <c r="M106" s="263" t="s">
        <v>21</v>
      </c>
      <c r="N106" s="264" t="s">
        <v>47</v>
      </c>
      <c r="O106" s="48"/>
      <c r="P106" s="247">
        <f>O106*H106</f>
        <v>0</v>
      </c>
      <c r="Q106" s="247">
        <v>2E-05</v>
      </c>
      <c r="R106" s="247">
        <f>Q106*H106</f>
        <v>0.00058</v>
      </c>
      <c r="S106" s="247">
        <v>0</v>
      </c>
      <c r="T106" s="248">
        <f>S106*H106</f>
        <v>0</v>
      </c>
      <c r="AR106" s="25" t="s">
        <v>287</v>
      </c>
      <c r="AT106" s="25" t="s">
        <v>284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211</v>
      </c>
      <c r="BM106" s="25" t="s">
        <v>783</v>
      </c>
    </row>
    <row r="107" spans="2:65" s="1" customFormat="1" ht="16.5" customHeight="1">
      <c r="B107" s="47"/>
      <c r="C107" s="255" t="s">
        <v>230</v>
      </c>
      <c r="D107" s="255" t="s">
        <v>284</v>
      </c>
      <c r="E107" s="256" t="s">
        <v>787</v>
      </c>
      <c r="F107" s="257" t="s">
        <v>788</v>
      </c>
      <c r="G107" s="258" t="s">
        <v>215</v>
      </c>
      <c r="H107" s="259">
        <v>4</v>
      </c>
      <c r="I107" s="260"/>
      <c r="J107" s="261">
        <f>ROUND(I107*H107,2)</f>
        <v>0</v>
      </c>
      <c r="K107" s="257" t="s">
        <v>210</v>
      </c>
      <c r="L107" s="262"/>
      <c r="M107" s="263" t="s">
        <v>21</v>
      </c>
      <c r="N107" s="264" t="s">
        <v>47</v>
      </c>
      <c r="O107" s="48"/>
      <c r="P107" s="247">
        <f>O107*H107</f>
        <v>0</v>
      </c>
      <c r="Q107" s="247">
        <v>2E-05</v>
      </c>
      <c r="R107" s="247">
        <f>Q107*H107</f>
        <v>8E-05</v>
      </c>
      <c r="S107" s="247">
        <v>0</v>
      </c>
      <c r="T107" s="248">
        <f>S107*H107</f>
        <v>0</v>
      </c>
      <c r="AR107" s="25" t="s">
        <v>287</v>
      </c>
      <c r="AT107" s="25" t="s">
        <v>284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211</v>
      </c>
      <c r="BM107" s="25" t="s">
        <v>789</v>
      </c>
    </row>
    <row r="108" spans="2:65" s="1" customFormat="1" ht="16.5" customHeight="1">
      <c r="B108" s="47"/>
      <c r="C108" s="255" t="s">
        <v>234</v>
      </c>
      <c r="D108" s="255" t="s">
        <v>284</v>
      </c>
      <c r="E108" s="256" t="s">
        <v>790</v>
      </c>
      <c r="F108" s="257" t="s">
        <v>4648</v>
      </c>
      <c r="G108" s="258" t="s">
        <v>215</v>
      </c>
      <c r="H108" s="259">
        <v>24</v>
      </c>
      <c r="I108" s="260"/>
      <c r="J108" s="261">
        <f>ROUND(I108*H108,2)</f>
        <v>0</v>
      </c>
      <c r="K108" s="257" t="s">
        <v>210</v>
      </c>
      <c r="L108" s="262"/>
      <c r="M108" s="263" t="s">
        <v>21</v>
      </c>
      <c r="N108" s="264" t="s">
        <v>47</v>
      </c>
      <c r="O108" s="48"/>
      <c r="P108" s="247">
        <f>O108*H108</f>
        <v>0</v>
      </c>
      <c r="Q108" s="247">
        <v>0.00014</v>
      </c>
      <c r="R108" s="247">
        <f>Q108*H108</f>
        <v>0.0033599999999999997</v>
      </c>
      <c r="S108" s="247">
        <v>0</v>
      </c>
      <c r="T108" s="248">
        <f>S108*H108</f>
        <v>0</v>
      </c>
      <c r="AR108" s="25" t="s">
        <v>287</v>
      </c>
      <c r="AT108" s="25" t="s">
        <v>284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211</v>
      </c>
      <c r="BM108" s="25" t="s">
        <v>792</v>
      </c>
    </row>
    <row r="109" spans="2:65" s="1" customFormat="1" ht="16.5" customHeight="1">
      <c r="B109" s="47"/>
      <c r="C109" s="255" t="s">
        <v>238</v>
      </c>
      <c r="D109" s="255" t="s">
        <v>284</v>
      </c>
      <c r="E109" s="256" t="s">
        <v>295</v>
      </c>
      <c r="F109" s="257" t="s">
        <v>296</v>
      </c>
      <c r="G109" s="258" t="s">
        <v>209</v>
      </c>
      <c r="H109" s="259">
        <v>5.5</v>
      </c>
      <c r="I109" s="260"/>
      <c r="J109" s="261">
        <f>ROUND(I109*H109,2)</f>
        <v>0</v>
      </c>
      <c r="K109" s="257" t="s">
        <v>210</v>
      </c>
      <c r="L109" s="262"/>
      <c r="M109" s="263" t="s">
        <v>21</v>
      </c>
      <c r="N109" s="264" t="s">
        <v>47</v>
      </c>
      <c r="O109" s="48"/>
      <c r="P109" s="247">
        <f>O109*H109</f>
        <v>0</v>
      </c>
      <c r="Q109" s="247">
        <v>0.0004</v>
      </c>
      <c r="R109" s="247">
        <f>Q109*H109</f>
        <v>0.0022</v>
      </c>
      <c r="S109" s="247">
        <v>0</v>
      </c>
      <c r="T109" s="248">
        <f>S109*H109</f>
        <v>0</v>
      </c>
      <c r="AR109" s="25" t="s">
        <v>287</v>
      </c>
      <c r="AT109" s="25" t="s">
        <v>284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211</v>
      </c>
      <c r="BM109" s="25" t="s">
        <v>807</v>
      </c>
    </row>
    <row r="110" spans="2:65" s="1" customFormat="1" ht="16.5" customHeight="1">
      <c r="B110" s="47"/>
      <c r="C110" s="238" t="s">
        <v>243</v>
      </c>
      <c r="D110" s="238" t="s">
        <v>206</v>
      </c>
      <c r="E110" s="239" t="s">
        <v>298</v>
      </c>
      <c r="F110" s="240" t="s">
        <v>299</v>
      </c>
      <c r="G110" s="241" t="s">
        <v>246</v>
      </c>
      <c r="H110" s="250"/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211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211</v>
      </c>
      <c r="BM110" s="25" t="s">
        <v>809</v>
      </c>
    </row>
    <row r="111" spans="2:63" s="11" customFormat="1" ht="29.85" customHeight="1">
      <c r="B111" s="222"/>
      <c r="C111" s="223"/>
      <c r="D111" s="224" t="s">
        <v>75</v>
      </c>
      <c r="E111" s="236" t="s">
        <v>810</v>
      </c>
      <c r="F111" s="236" t="s">
        <v>811</v>
      </c>
      <c r="G111" s="223"/>
      <c r="H111" s="223"/>
      <c r="I111" s="226"/>
      <c r="J111" s="237">
        <f>BK111</f>
        <v>0</v>
      </c>
      <c r="K111" s="223"/>
      <c r="L111" s="228"/>
      <c r="M111" s="229"/>
      <c r="N111" s="230"/>
      <c r="O111" s="230"/>
      <c r="P111" s="231">
        <f>SUM(P112:P130)</f>
        <v>0</v>
      </c>
      <c r="Q111" s="230"/>
      <c r="R111" s="231">
        <f>SUM(R112:R130)</f>
        <v>0.09056</v>
      </c>
      <c r="S111" s="230"/>
      <c r="T111" s="232">
        <f>SUM(T112:T130)</f>
        <v>1.85996</v>
      </c>
      <c r="AR111" s="233" t="s">
        <v>85</v>
      </c>
      <c r="AT111" s="234" t="s">
        <v>75</v>
      </c>
      <c r="AU111" s="234" t="s">
        <v>83</v>
      </c>
      <c r="AY111" s="233" t="s">
        <v>203</v>
      </c>
      <c r="BK111" s="235">
        <f>SUM(BK112:BK130)</f>
        <v>0</v>
      </c>
    </row>
    <row r="112" spans="2:65" s="1" customFormat="1" ht="16.5" customHeight="1">
      <c r="B112" s="47"/>
      <c r="C112" s="238" t="s">
        <v>250</v>
      </c>
      <c r="D112" s="238" t="s">
        <v>206</v>
      </c>
      <c r="E112" s="239" t="s">
        <v>813</v>
      </c>
      <c r="F112" s="240" t="s">
        <v>814</v>
      </c>
      <c r="G112" s="241" t="s">
        <v>209</v>
      </c>
      <c r="H112" s="242">
        <v>2</v>
      </c>
      <c r="I112" s="243"/>
      <c r="J112" s="244">
        <f>ROUND(I112*H112,2)</f>
        <v>0</v>
      </c>
      <c r="K112" s="240" t="s">
        <v>210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0.00184</v>
      </c>
      <c r="R112" s="247">
        <f>Q112*H112</f>
        <v>0.00368</v>
      </c>
      <c r="S112" s="247">
        <v>0</v>
      </c>
      <c r="T112" s="248">
        <f>S112*H112</f>
        <v>0</v>
      </c>
      <c r="AR112" s="25" t="s">
        <v>211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211</v>
      </c>
      <c r="BM112" s="25" t="s">
        <v>815</v>
      </c>
    </row>
    <row r="113" spans="2:65" s="1" customFormat="1" ht="16.5" customHeight="1">
      <c r="B113" s="47"/>
      <c r="C113" s="238" t="s">
        <v>254</v>
      </c>
      <c r="D113" s="238" t="s">
        <v>206</v>
      </c>
      <c r="E113" s="239" t="s">
        <v>817</v>
      </c>
      <c r="F113" s="240" t="s">
        <v>818</v>
      </c>
      <c r="G113" s="241" t="s">
        <v>215</v>
      </c>
      <c r="H113" s="242">
        <v>120</v>
      </c>
      <c r="I113" s="243"/>
      <c r="J113" s="244">
        <f>ROUND(I113*H113,2)</f>
        <v>0</v>
      </c>
      <c r="K113" s="240" t="s">
        <v>210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0.01492</v>
      </c>
      <c r="T113" s="248">
        <f>S113*H113</f>
        <v>1.7904</v>
      </c>
      <c r="AR113" s="25" t="s">
        <v>211</v>
      </c>
      <c r="AT113" s="25" t="s">
        <v>206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211</v>
      </c>
      <c r="BM113" s="25" t="s">
        <v>819</v>
      </c>
    </row>
    <row r="114" spans="2:65" s="1" customFormat="1" ht="16.5" customHeight="1">
      <c r="B114" s="47"/>
      <c r="C114" s="238" t="s">
        <v>260</v>
      </c>
      <c r="D114" s="238" t="s">
        <v>206</v>
      </c>
      <c r="E114" s="239" t="s">
        <v>821</v>
      </c>
      <c r="F114" s="240" t="s">
        <v>822</v>
      </c>
      <c r="G114" s="241" t="s">
        <v>215</v>
      </c>
      <c r="H114" s="242">
        <v>20</v>
      </c>
      <c r="I114" s="243"/>
      <c r="J114" s="244">
        <f>ROUND(I114*H114,2)</f>
        <v>0</v>
      </c>
      <c r="K114" s="240" t="s">
        <v>210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0.0021</v>
      </c>
      <c r="T114" s="248">
        <f>S114*H114</f>
        <v>0.041999999999999996</v>
      </c>
      <c r="AR114" s="25" t="s">
        <v>211</v>
      </c>
      <c r="AT114" s="25" t="s">
        <v>206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211</v>
      </c>
      <c r="BM114" s="25" t="s">
        <v>823</v>
      </c>
    </row>
    <row r="115" spans="2:65" s="1" customFormat="1" ht="16.5" customHeight="1">
      <c r="B115" s="47"/>
      <c r="C115" s="238" t="s">
        <v>266</v>
      </c>
      <c r="D115" s="238" t="s">
        <v>206</v>
      </c>
      <c r="E115" s="239" t="s">
        <v>4649</v>
      </c>
      <c r="F115" s="240" t="s">
        <v>4650</v>
      </c>
      <c r="G115" s="241" t="s">
        <v>215</v>
      </c>
      <c r="H115" s="242">
        <v>1</v>
      </c>
      <c r="I115" s="243"/>
      <c r="J115" s="244">
        <f>ROUND(I115*H115,2)</f>
        <v>0</v>
      </c>
      <c r="K115" s="240" t="s">
        <v>210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0.00126</v>
      </c>
      <c r="R115" s="247">
        <f>Q115*H115</f>
        <v>0.00126</v>
      </c>
      <c r="S115" s="247">
        <v>0</v>
      </c>
      <c r="T115" s="248">
        <f>S115*H115</f>
        <v>0</v>
      </c>
      <c r="AR115" s="25" t="s">
        <v>211</v>
      </c>
      <c r="AT115" s="25" t="s">
        <v>206</v>
      </c>
      <c r="AU115" s="25" t="s">
        <v>85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211</v>
      </c>
      <c r="BM115" s="25" t="s">
        <v>4651</v>
      </c>
    </row>
    <row r="116" spans="2:65" s="1" customFormat="1" ht="16.5" customHeight="1">
      <c r="B116" s="47"/>
      <c r="C116" s="238" t="s">
        <v>10</v>
      </c>
      <c r="D116" s="238" t="s">
        <v>206</v>
      </c>
      <c r="E116" s="239" t="s">
        <v>853</v>
      </c>
      <c r="F116" s="240" t="s">
        <v>854</v>
      </c>
      <c r="G116" s="241" t="s">
        <v>215</v>
      </c>
      <c r="H116" s="242">
        <v>13</v>
      </c>
      <c r="I116" s="243"/>
      <c r="J116" s="244">
        <f>ROUND(I116*H116,2)</f>
        <v>0</v>
      </c>
      <c r="K116" s="240" t="s">
        <v>210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0.00277</v>
      </c>
      <c r="R116" s="247">
        <f>Q116*H116</f>
        <v>0.03601</v>
      </c>
      <c r="S116" s="247">
        <v>0</v>
      </c>
      <c r="T116" s="248">
        <f>S116*H116</f>
        <v>0</v>
      </c>
      <c r="AR116" s="25" t="s">
        <v>211</v>
      </c>
      <c r="AT116" s="25" t="s">
        <v>206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211</v>
      </c>
      <c r="BM116" s="25" t="s">
        <v>855</v>
      </c>
    </row>
    <row r="117" spans="2:65" s="1" customFormat="1" ht="16.5" customHeight="1">
      <c r="B117" s="47"/>
      <c r="C117" s="238" t="s">
        <v>211</v>
      </c>
      <c r="D117" s="238" t="s">
        <v>206</v>
      </c>
      <c r="E117" s="239" t="s">
        <v>857</v>
      </c>
      <c r="F117" s="240" t="s">
        <v>858</v>
      </c>
      <c r="G117" s="241" t="s">
        <v>215</v>
      </c>
      <c r="H117" s="242">
        <v>20</v>
      </c>
      <c r="I117" s="243"/>
      <c r="J117" s="244">
        <f>ROUND(I117*H117,2)</f>
        <v>0</v>
      </c>
      <c r="K117" s="240" t="s">
        <v>210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0.00059</v>
      </c>
      <c r="R117" s="247">
        <f>Q117*H117</f>
        <v>0.011800000000000001</v>
      </c>
      <c r="S117" s="247">
        <v>0</v>
      </c>
      <c r="T117" s="248">
        <f>S117*H117</f>
        <v>0</v>
      </c>
      <c r="AR117" s="25" t="s">
        <v>211</v>
      </c>
      <c r="AT117" s="25" t="s">
        <v>206</v>
      </c>
      <c r="AU117" s="25" t="s">
        <v>85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211</v>
      </c>
      <c r="BM117" s="25" t="s">
        <v>859</v>
      </c>
    </row>
    <row r="118" spans="2:65" s="1" customFormat="1" ht="16.5" customHeight="1">
      <c r="B118" s="47"/>
      <c r="C118" s="238" t="s">
        <v>336</v>
      </c>
      <c r="D118" s="238" t="s">
        <v>206</v>
      </c>
      <c r="E118" s="239" t="s">
        <v>861</v>
      </c>
      <c r="F118" s="240" t="s">
        <v>862</v>
      </c>
      <c r="G118" s="241" t="s">
        <v>215</v>
      </c>
      <c r="H118" s="242">
        <v>4</v>
      </c>
      <c r="I118" s="243"/>
      <c r="J118" s="244">
        <f>ROUND(I118*H118,2)</f>
        <v>0</v>
      </c>
      <c r="K118" s="240" t="s">
        <v>210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0.0012</v>
      </c>
      <c r="R118" s="247">
        <f>Q118*H118</f>
        <v>0.0048</v>
      </c>
      <c r="S118" s="247">
        <v>0</v>
      </c>
      <c r="T118" s="248">
        <f>S118*H118</f>
        <v>0</v>
      </c>
      <c r="AR118" s="25" t="s">
        <v>211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211</v>
      </c>
      <c r="BM118" s="25" t="s">
        <v>863</v>
      </c>
    </row>
    <row r="119" spans="2:65" s="1" customFormat="1" ht="16.5" customHeight="1">
      <c r="B119" s="47"/>
      <c r="C119" s="238" t="s">
        <v>340</v>
      </c>
      <c r="D119" s="238" t="s">
        <v>206</v>
      </c>
      <c r="E119" s="239" t="s">
        <v>865</v>
      </c>
      <c r="F119" s="240" t="s">
        <v>866</v>
      </c>
      <c r="G119" s="241" t="s">
        <v>215</v>
      </c>
      <c r="H119" s="242">
        <v>23</v>
      </c>
      <c r="I119" s="243"/>
      <c r="J119" s="244">
        <f>ROUND(I119*H119,2)</f>
        <v>0</v>
      </c>
      <c r="K119" s="240" t="s">
        <v>210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0.00029</v>
      </c>
      <c r="R119" s="247">
        <f>Q119*H119</f>
        <v>0.00667</v>
      </c>
      <c r="S119" s="247">
        <v>0</v>
      </c>
      <c r="T119" s="248">
        <f>S119*H119</f>
        <v>0</v>
      </c>
      <c r="AR119" s="25" t="s">
        <v>211</v>
      </c>
      <c r="AT119" s="25" t="s">
        <v>206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211</v>
      </c>
      <c r="BM119" s="25" t="s">
        <v>867</v>
      </c>
    </row>
    <row r="120" spans="2:65" s="1" customFormat="1" ht="16.5" customHeight="1">
      <c r="B120" s="47"/>
      <c r="C120" s="238" t="s">
        <v>344</v>
      </c>
      <c r="D120" s="238" t="s">
        <v>206</v>
      </c>
      <c r="E120" s="239" t="s">
        <v>869</v>
      </c>
      <c r="F120" s="240" t="s">
        <v>870</v>
      </c>
      <c r="G120" s="241" t="s">
        <v>215</v>
      </c>
      <c r="H120" s="242">
        <v>46</v>
      </c>
      <c r="I120" s="243"/>
      <c r="J120" s="244">
        <f>ROUND(I120*H120,2)</f>
        <v>0</v>
      </c>
      <c r="K120" s="240" t="s">
        <v>210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0.00035</v>
      </c>
      <c r="R120" s="247">
        <f>Q120*H120</f>
        <v>0.0161</v>
      </c>
      <c r="S120" s="247">
        <v>0</v>
      </c>
      <c r="T120" s="248">
        <f>S120*H120</f>
        <v>0</v>
      </c>
      <c r="AR120" s="25" t="s">
        <v>211</v>
      </c>
      <c r="AT120" s="25" t="s">
        <v>206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211</v>
      </c>
      <c r="BM120" s="25" t="s">
        <v>871</v>
      </c>
    </row>
    <row r="121" spans="2:65" s="1" customFormat="1" ht="16.5" customHeight="1">
      <c r="B121" s="47"/>
      <c r="C121" s="238" t="s">
        <v>348</v>
      </c>
      <c r="D121" s="238" t="s">
        <v>206</v>
      </c>
      <c r="E121" s="239" t="s">
        <v>877</v>
      </c>
      <c r="F121" s="240" t="s">
        <v>878</v>
      </c>
      <c r="G121" s="241" t="s">
        <v>209</v>
      </c>
      <c r="H121" s="242">
        <v>15</v>
      </c>
      <c r="I121" s="243"/>
      <c r="J121" s="244">
        <f>ROUND(I121*H121,2)</f>
        <v>0</v>
      </c>
      <c r="K121" s="240" t="s">
        <v>210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211</v>
      </c>
      <c r="AT121" s="25" t="s">
        <v>206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211</v>
      </c>
      <c r="BM121" s="25" t="s">
        <v>879</v>
      </c>
    </row>
    <row r="122" spans="2:65" s="1" customFormat="1" ht="16.5" customHeight="1">
      <c r="B122" s="47"/>
      <c r="C122" s="238" t="s">
        <v>9</v>
      </c>
      <c r="D122" s="238" t="s">
        <v>206</v>
      </c>
      <c r="E122" s="239" t="s">
        <v>881</v>
      </c>
      <c r="F122" s="240" t="s">
        <v>882</v>
      </c>
      <c r="G122" s="241" t="s">
        <v>209</v>
      </c>
      <c r="H122" s="242">
        <v>4</v>
      </c>
      <c r="I122" s="243"/>
      <c r="J122" s="244">
        <f>ROUND(I122*H122,2)</f>
        <v>0</v>
      </c>
      <c r="K122" s="240" t="s">
        <v>210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211</v>
      </c>
      <c r="AT122" s="25" t="s">
        <v>206</v>
      </c>
      <c r="AU122" s="25" t="s">
        <v>85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211</v>
      </c>
      <c r="BM122" s="25" t="s">
        <v>883</v>
      </c>
    </row>
    <row r="123" spans="2:65" s="1" customFormat="1" ht="16.5" customHeight="1">
      <c r="B123" s="47"/>
      <c r="C123" s="238" t="s">
        <v>356</v>
      </c>
      <c r="D123" s="238" t="s">
        <v>206</v>
      </c>
      <c r="E123" s="239" t="s">
        <v>885</v>
      </c>
      <c r="F123" s="240" t="s">
        <v>886</v>
      </c>
      <c r="G123" s="241" t="s">
        <v>209</v>
      </c>
      <c r="H123" s="242">
        <v>2</v>
      </c>
      <c r="I123" s="243"/>
      <c r="J123" s="244">
        <f>ROUND(I123*H123,2)</f>
        <v>0</v>
      </c>
      <c r="K123" s="240" t="s">
        <v>210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211</v>
      </c>
      <c r="AT123" s="25" t="s">
        <v>206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211</v>
      </c>
      <c r="BM123" s="25" t="s">
        <v>887</v>
      </c>
    </row>
    <row r="124" spans="2:65" s="1" customFormat="1" ht="16.5" customHeight="1">
      <c r="B124" s="47"/>
      <c r="C124" s="238" t="s">
        <v>361</v>
      </c>
      <c r="D124" s="238" t="s">
        <v>206</v>
      </c>
      <c r="E124" s="239" t="s">
        <v>4652</v>
      </c>
      <c r="F124" s="240" t="s">
        <v>4653</v>
      </c>
      <c r="G124" s="241" t="s">
        <v>209</v>
      </c>
      <c r="H124" s="242">
        <v>1</v>
      </c>
      <c r="I124" s="243"/>
      <c r="J124" s="244">
        <f>ROUND(I124*H124,2)</f>
        <v>0</v>
      </c>
      <c r="K124" s="240" t="s">
        <v>210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0.02756</v>
      </c>
      <c r="T124" s="248">
        <f>S124*H124</f>
        <v>0.02756</v>
      </c>
      <c r="AR124" s="25" t="s">
        <v>211</v>
      </c>
      <c r="AT124" s="25" t="s">
        <v>206</v>
      </c>
      <c r="AU124" s="25" t="s">
        <v>85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211</v>
      </c>
      <c r="BM124" s="25" t="s">
        <v>4654</v>
      </c>
    </row>
    <row r="125" spans="2:65" s="1" customFormat="1" ht="16.5" customHeight="1">
      <c r="B125" s="47"/>
      <c r="C125" s="238" t="s">
        <v>365</v>
      </c>
      <c r="D125" s="238" t="s">
        <v>206</v>
      </c>
      <c r="E125" s="239" t="s">
        <v>4655</v>
      </c>
      <c r="F125" s="240" t="s">
        <v>4656</v>
      </c>
      <c r="G125" s="241" t="s">
        <v>209</v>
      </c>
      <c r="H125" s="242">
        <v>1</v>
      </c>
      <c r="I125" s="243"/>
      <c r="J125" s="244">
        <f>ROUND(I125*H125,2)</f>
        <v>0</v>
      </c>
      <c r="K125" s="240" t="s">
        <v>210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0.01</v>
      </c>
      <c r="R125" s="247">
        <f>Q125*H125</f>
        <v>0.01</v>
      </c>
      <c r="S125" s="247">
        <v>0</v>
      </c>
      <c r="T125" s="248">
        <f>S125*H125</f>
        <v>0</v>
      </c>
      <c r="AR125" s="25" t="s">
        <v>211</v>
      </c>
      <c r="AT125" s="25" t="s">
        <v>206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211</v>
      </c>
      <c r="BM125" s="25" t="s">
        <v>4657</v>
      </c>
    </row>
    <row r="126" spans="2:65" s="1" customFormat="1" ht="16.5" customHeight="1">
      <c r="B126" s="47"/>
      <c r="C126" s="238" t="s">
        <v>369</v>
      </c>
      <c r="D126" s="238" t="s">
        <v>206</v>
      </c>
      <c r="E126" s="239" t="s">
        <v>897</v>
      </c>
      <c r="F126" s="240" t="s">
        <v>898</v>
      </c>
      <c r="G126" s="241" t="s">
        <v>209</v>
      </c>
      <c r="H126" s="242">
        <v>4</v>
      </c>
      <c r="I126" s="243"/>
      <c r="J126" s="244">
        <f>ROUND(I126*H126,2)</f>
        <v>0</v>
      </c>
      <c r="K126" s="240" t="s">
        <v>210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6E-05</v>
      </c>
      <c r="R126" s="247">
        <f>Q126*H126</f>
        <v>0.00024</v>
      </c>
      <c r="S126" s="247">
        <v>0</v>
      </c>
      <c r="T126" s="248">
        <f>S126*H126</f>
        <v>0</v>
      </c>
      <c r="AR126" s="25" t="s">
        <v>211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211</v>
      </c>
      <c r="BM126" s="25" t="s">
        <v>899</v>
      </c>
    </row>
    <row r="127" spans="2:65" s="1" customFormat="1" ht="16.5" customHeight="1">
      <c r="B127" s="47"/>
      <c r="C127" s="238" t="s">
        <v>373</v>
      </c>
      <c r="D127" s="238" t="s">
        <v>206</v>
      </c>
      <c r="E127" s="239" t="s">
        <v>901</v>
      </c>
      <c r="F127" s="240" t="s">
        <v>902</v>
      </c>
      <c r="G127" s="241" t="s">
        <v>215</v>
      </c>
      <c r="H127" s="242">
        <v>94</v>
      </c>
      <c r="I127" s="243"/>
      <c r="J127" s="244">
        <f>ROUND(I127*H127,2)</f>
        <v>0</v>
      </c>
      <c r="K127" s="240" t="s">
        <v>210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211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211</v>
      </c>
      <c r="BM127" s="25" t="s">
        <v>903</v>
      </c>
    </row>
    <row r="128" spans="2:65" s="1" customFormat="1" ht="16.5" customHeight="1">
      <c r="B128" s="47"/>
      <c r="C128" s="238" t="s">
        <v>377</v>
      </c>
      <c r="D128" s="238" t="s">
        <v>206</v>
      </c>
      <c r="E128" s="239" t="s">
        <v>905</v>
      </c>
      <c r="F128" s="240" t="s">
        <v>906</v>
      </c>
      <c r="G128" s="241" t="s">
        <v>215</v>
      </c>
      <c r="H128" s="242">
        <v>13</v>
      </c>
      <c r="I128" s="243"/>
      <c r="J128" s="244">
        <f>ROUND(I128*H128,2)</f>
        <v>0</v>
      </c>
      <c r="K128" s="240" t="s">
        <v>210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211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211</v>
      </c>
      <c r="BM128" s="25" t="s">
        <v>907</v>
      </c>
    </row>
    <row r="129" spans="2:65" s="1" customFormat="1" ht="25.5" customHeight="1">
      <c r="B129" s="47"/>
      <c r="C129" s="238" t="s">
        <v>381</v>
      </c>
      <c r="D129" s="238" t="s">
        <v>206</v>
      </c>
      <c r="E129" s="239" t="s">
        <v>909</v>
      </c>
      <c r="F129" s="240" t="s">
        <v>910</v>
      </c>
      <c r="G129" s="241" t="s">
        <v>241</v>
      </c>
      <c r="H129" s="242">
        <v>1.86</v>
      </c>
      <c r="I129" s="243"/>
      <c r="J129" s="244">
        <f>ROUND(I129*H129,2)</f>
        <v>0</v>
      </c>
      <c r="K129" s="240" t="s">
        <v>210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211</v>
      </c>
      <c r="AT129" s="25" t="s">
        <v>206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211</v>
      </c>
      <c r="BM129" s="25" t="s">
        <v>911</v>
      </c>
    </row>
    <row r="130" spans="2:65" s="1" customFormat="1" ht="16.5" customHeight="1">
      <c r="B130" s="47"/>
      <c r="C130" s="238" t="s">
        <v>385</v>
      </c>
      <c r="D130" s="238" t="s">
        <v>206</v>
      </c>
      <c r="E130" s="239" t="s">
        <v>917</v>
      </c>
      <c r="F130" s="240" t="s">
        <v>918</v>
      </c>
      <c r="G130" s="241" t="s">
        <v>246</v>
      </c>
      <c r="H130" s="250"/>
      <c r="I130" s="243"/>
      <c r="J130" s="244">
        <f>ROUND(I130*H130,2)</f>
        <v>0</v>
      </c>
      <c r="K130" s="240" t="s">
        <v>210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211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211</v>
      </c>
      <c r="BM130" s="25" t="s">
        <v>919</v>
      </c>
    </row>
    <row r="131" spans="2:63" s="11" customFormat="1" ht="29.85" customHeight="1">
      <c r="B131" s="222"/>
      <c r="C131" s="223"/>
      <c r="D131" s="224" t="s">
        <v>75</v>
      </c>
      <c r="E131" s="236" t="s">
        <v>920</v>
      </c>
      <c r="F131" s="236" t="s">
        <v>921</v>
      </c>
      <c r="G131" s="223"/>
      <c r="H131" s="223"/>
      <c r="I131" s="226"/>
      <c r="J131" s="237">
        <f>BK131</f>
        <v>0</v>
      </c>
      <c r="K131" s="223"/>
      <c r="L131" s="228"/>
      <c r="M131" s="229"/>
      <c r="N131" s="230"/>
      <c r="O131" s="230"/>
      <c r="P131" s="231">
        <f>SUM(P132:P148)</f>
        <v>0</v>
      </c>
      <c r="Q131" s="230"/>
      <c r="R131" s="231">
        <f>SUM(R132:R148)</f>
        <v>0.14863</v>
      </c>
      <c r="S131" s="230"/>
      <c r="T131" s="232">
        <f>SUM(T132:T148)</f>
        <v>0.3224</v>
      </c>
      <c r="AR131" s="233" t="s">
        <v>85</v>
      </c>
      <c r="AT131" s="234" t="s">
        <v>75</v>
      </c>
      <c r="AU131" s="234" t="s">
        <v>83</v>
      </c>
      <c r="AY131" s="233" t="s">
        <v>203</v>
      </c>
      <c r="BK131" s="235">
        <f>SUM(BK132:BK148)</f>
        <v>0</v>
      </c>
    </row>
    <row r="132" spans="2:65" s="1" customFormat="1" ht="16.5" customHeight="1">
      <c r="B132" s="47"/>
      <c r="C132" s="238" t="s">
        <v>389</v>
      </c>
      <c r="D132" s="238" t="s">
        <v>206</v>
      </c>
      <c r="E132" s="239" t="s">
        <v>931</v>
      </c>
      <c r="F132" s="240" t="s">
        <v>932</v>
      </c>
      <c r="G132" s="241" t="s">
        <v>215</v>
      </c>
      <c r="H132" s="242">
        <v>150</v>
      </c>
      <c r="I132" s="243"/>
      <c r="J132" s="244">
        <f>ROUND(I132*H132,2)</f>
        <v>0</v>
      </c>
      <c r="K132" s="240" t="s">
        <v>210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0.00213</v>
      </c>
      <c r="T132" s="248">
        <f>S132*H132</f>
        <v>0.3195</v>
      </c>
      <c r="AR132" s="25" t="s">
        <v>211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211</v>
      </c>
      <c r="BM132" s="25" t="s">
        <v>933</v>
      </c>
    </row>
    <row r="133" spans="2:65" s="1" customFormat="1" ht="16.5" customHeight="1">
      <c r="B133" s="47"/>
      <c r="C133" s="238" t="s">
        <v>393</v>
      </c>
      <c r="D133" s="238" t="s">
        <v>206</v>
      </c>
      <c r="E133" s="239" t="s">
        <v>939</v>
      </c>
      <c r="F133" s="240" t="s">
        <v>4658</v>
      </c>
      <c r="G133" s="241" t="s">
        <v>209</v>
      </c>
      <c r="H133" s="242">
        <v>60</v>
      </c>
      <c r="I133" s="243"/>
      <c r="J133" s="244">
        <f>ROUND(I133*H133,2)</f>
        <v>0</v>
      </c>
      <c r="K133" s="240" t="s">
        <v>210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211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211</v>
      </c>
      <c r="BM133" s="25" t="s">
        <v>941</v>
      </c>
    </row>
    <row r="134" spans="2:65" s="1" customFormat="1" ht="16.5" customHeight="1">
      <c r="B134" s="47"/>
      <c r="C134" s="238" t="s">
        <v>287</v>
      </c>
      <c r="D134" s="238" t="s">
        <v>206</v>
      </c>
      <c r="E134" s="239" t="s">
        <v>958</v>
      </c>
      <c r="F134" s="240" t="s">
        <v>959</v>
      </c>
      <c r="G134" s="241" t="s">
        <v>215</v>
      </c>
      <c r="H134" s="242">
        <v>5</v>
      </c>
      <c r="I134" s="243"/>
      <c r="J134" s="244">
        <f>ROUND(I134*H134,2)</f>
        <v>0</v>
      </c>
      <c r="K134" s="240" t="s">
        <v>210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0.00142</v>
      </c>
      <c r="R134" s="247">
        <f>Q134*H134</f>
        <v>0.0071</v>
      </c>
      <c r="S134" s="247">
        <v>0</v>
      </c>
      <c r="T134" s="248">
        <f>S134*H134</f>
        <v>0</v>
      </c>
      <c r="AR134" s="25" t="s">
        <v>211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211</v>
      </c>
      <c r="BM134" s="25" t="s">
        <v>960</v>
      </c>
    </row>
    <row r="135" spans="2:65" s="1" customFormat="1" ht="16.5" customHeight="1">
      <c r="B135" s="47"/>
      <c r="C135" s="238" t="s">
        <v>400</v>
      </c>
      <c r="D135" s="238" t="s">
        <v>206</v>
      </c>
      <c r="E135" s="239" t="s">
        <v>962</v>
      </c>
      <c r="F135" s="240" t="s">
        <v>963</v>
      </c>
      <c r="G135" s="241" t="s">
        <v>215</v>
      </c>
      <c r="H135" s="242">
        <v>10</v>
      </c>
      <c r="I135" s="243"/>
      <c r="J135" s="244">
        <f>ROUND(I135*H135,2)</f>
        <v>0</v>
      </c>
      <c r="K135" s="240" t="s">
        <v>210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0.00029</v>
      </c>
      <c r="T135" s="248">
        <f>S135*H135</f>
        <v>0.0029</v>
      </c>
      <c r="AR135" s="25" t="s">
        <v>211</v>
      </c>
      <c r="AT135" s="25" t="s">
        <v>206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211</v>
      </c>
      <c r="BM135" s="25" t="s">
        <v>964</v>
      </c>
    </row>
    <row r="136" spans="2:65" s="1" customFormat="1" ht="16.5" customHeight="1">
      <c r="B136" s="47"/>
      <c r="C136" s="238" t="s">
        <v>404</v>
      </c>
      <c r="D136" s="238" t="s">
        <v>206</v>
      </c>
      <c r="E136" s="239" t="s">
        <v>966</v>
      </c>
      <c r="F136" s="240" t="s">
        <v>967</v>
      </c>
      <c r="G136" s="241" t="s">
        <v>209</v>
      </c>
      <c r="H136" s="242">
        <v>5</v>
      </c>
      <c r="I136" s="243"/>
      <c r="J136" s="244">
        <f>ROUND(I136*H136,2)</f>
        <v>0</v>
      </c>
      <c r="K136" s="240" t="s">
        <v>210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211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211</v>
      </c>
      <c r="BM136" s="25" t="s">
        <v>968</v>
      </c>
    </row>
    <row r="137" spans="2:65" s="1" customFormat="1" ht="16.5" customHeight="1">
      <c r="B137" s="47"/>
      <c r="C137" s="238" t="s">
        <v>408</v>
      </c>
      <c r="D137" s="238" t="s">
        <v>206</v>
      </c>
      <c r="E137" s="239" t="s">
        <v>4659</v>
      </c>
      <c r="F137" s="240" t="s">
        <v>4660</v>
      </c>
      <c r="G137" s="241" t="s">
        <v>209</v>
      </c>
      <c r="H137" s="242">
        <v>2</v>
      </c>
      <c r="I137" s="243"/>
      <c r="J137" s="244">
        <f>ROUND(I137*H137,2)</f>
        <v>0</v>
      </c>
      <c r="K137" s="240" t="s">
        <v>210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3E-05</v>
      </c>
      <c r="R137" s="247">
        <f>Q137*H137</f>
        <v>6E-05</v>
      </c>
      <c r="S137" s="247">
        <v>0</v>
      </c>
      <c r="T137" s="248">
        <f>S137*H137</f>
        <v>0</v>
      </c>
      <c r="AR137" s="25" t="s">
        <v>211</v>
      </c>
      <c r="AT137" s="25" t="s">
        <v>206</v>
      </c>
      <c r="AU137" s="25" t="s">
        <v>85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211</v>
      </c>
      <c r="BM137" s="25" t="s">
        <v>4661</v>
      </c>
    </row>
    <row r="138" spans="2:65" s="1" customFormat="1" ht="16.5" customHeight="1">
      <c r="B138" s="47"/>
      <c r="C138" s="238" t="s">
        <v>412</v>
      </c>
      <c r="D138" s="238" t="s">
        <v>206</v>
      </c>
      <c r="E138" s="239" t="s">
        <v>974</v>
      </c>
      <c r="F138" s="240" t="s">
        <v>975</v>
      </c>
      <c r="G138" s="241" t="s">
        <v>215</v>
      </c>
      <c r="H138" s="242">
        <v>80</v>
      </c>
      <c r="I138" s="243"/>
      <c r="J138" s="244">
        <f>ROUND(I138*H138,2)</f>
        <v>0</v>
      </c>
      <c r="K138" s="240" t="s">
        <v>210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0.00066</v>
      </c>
      <c r="R138" s="247">
        <f>Q138*H138</f>
        <v>0.0528</v>
      </c>
      <c r="S138" s="247">
        <v>0</v>
      </c>
      <c r="T138" s="248">
        <f>S138*H138</f>
        <v>0</v>
      </c>
      <c r="AR138" s="25" t="s">
        <v>211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211</v>
      </c>
      <c r="BM138" s="25" t="s">
        <v>976</v>
      </c>
    </row>
    <row r="139" spans="2:65" s="1" customFormat="1" ht="16.5" customHeight="1">
      <c r="B139" s="47"/>
      <c r="C139" s="238" t="s">
        <v>418</v>
      </c>
      <c r="D139" s="238" t="s">
        <v>206</v>
      </c>
      <c r="E139" s="239" t="s">
        <v>978</v>
      </c>
      <c r="F139" s="240" t="s">
        <v>979</v>
      </c>
      <c r="G139" s="241" t="s">
        <v>215</v>
      </c>
      <c r="H139" s="242">
        <v>29</v>
      </c>
      <c r="I139" s="243"/>
      <c r="J139" s="244">
        <f>ROUND(I139*H139,2)</f>
        <v>0</v>
      </c>
      <c r="K139" s="240" t="s">
        <v>210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0.00091</v>
      </c>
      <c r="R139" s="247">
        <f>Q139*H139</f>
        <v>0.02639</v>
      </c>
      <c r="S139" s="247">
        <v>0</v>
      </c>
      <c r="T139" s="248">
        <f>S139*H139</f>
        <v>0</v>
      </c>
      <c r="AR139" s="25" t="s">
        <v>211</v>
      </c>
      <c r="AT139" s="25" t="s">
        <v>206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211</v>
      </c>
      <c r="BM139" s="25" t="s">
        <v>980</v>
      </c>
    </row>
    <row r="140" spans="2:65" s="1" customFormat="1" ht="16.5" customHeight="1">
      <c r="B140" s="47"/>
      <c r="C140" s="238" t="s">
        <v>422</v>
      </c>
      <c r="D140" s="238" t="s">
        <v>206</v>
      </c>
      <c r="E140" s="239" t="s">
        <v>982</v>
      </c>
      <c r="F140" s="240" t="s">
        <v>983</v>
      </c>
      <c r="G140" s="241" t="s">
        <v>215</v>
      </c>
      <c r="H140" s="242">
        <v>28</v>
      </c>
      <c r="I140" s="243"/>
      <c r="J140" s="244">
        <f>ROUND(I140*H140,2)</f>
        <v>0</v>
      </c>
      <c r="K140" s="240" t="s">
        <v>210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0.00119</v>
      </c>
      <c r="R140" s="247">
        <f>Q140*H140</f>
        <v>0.03332</v>
      </c>
      <c r="S140" s="247">
        <v>0</v>
      </c>
      <c r="T140" s="248">
        <f>S140*H140</f>
        <v>0</v>
      </c>
      <c r="AR140" s="25" t="s">
        <v>211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211</v>
      </c>
      <c r="BM140" s="25" t="s">
        <v>984</v>
      </c>
    </row>
    <row r="141" spans="2:65" s="1" customFormat="1" ht="16.5" customHeight="1">
      <c r="B141" s="47"/>
      <c r="C141" s="238" t="s">
        <v>426</v>
      </c>
      <c r="D141" s="238" t="s">
        <v>206</v>
      </c>
      <c r="E141" s="239" t="s">
        <v>1002</v>
      </c>
      <c r="F141" s="240" t="s">
        <v>1003</v>
      </c>
      <c r="G141" s="241" t="s">
        <v>209</v>
      </c>
      <c r="H141" s="242">
        <v>28</v>
      </c>
      <c r="I141" s="243"/>
      <c r="J141" s="244">
        <f>ROUND(I141*H141,2)</f>
        <v>0</v>
      </c>
      <c r="K141" s="240" t="s">
        <v>210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211</v>
      </c>
      <c r="AT141" s="25" t="s">
        <v>206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211</v>
      </c>
      <c r="BM141" s="25" t="s">
        <v>1004</v>
      </c>
    </row>
    <row r="142" spans="2:65" s="1" customFormat="1" ht="16.5" customHeight="1">
      <c r="B142" s="47"/>
      <c r="C142" s="238" t="s">
        <v>430</v>
      </c>
      <c r="D142" s="238" t="s">
        <v>206</v>
      </c>
      <c r="E142" s="239" t="s">
        <v>1006</v>
      </c>
      <c r="F142" s="240" t="s">
        <v>4662</v>
      </c>
      <c r="G142" s="241" t="s">
        <v>209</v>
      </c>
      <c r="H142" s="242">
        <v>2</v>
      </c>
      <c r="I142" s="243"/>
      <c r="J142" s="244">
        <f>ROUND(I142*H142,2)</f>
        <v>0</v>
      </c>
      <c r="K142" s="240" t="s">
        <v>210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211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211</v>
      </c>
      <c r="BM142" s="25" t="s">
        <v>1008</v>
      </c>
    </row>
    <row r="143" spans="2:65" s="1" customFormat="1" ht="25.5" customHeight="1">
      <c r="B143" s="47"/>
      <c r="C143" s="238" t="s">
        <v>434</v>
      </c>
      <c r="D143" s="238" t="s">
        <v>206</v>
      </c>
      <c r="E143" s="239" t="s">
        <v>1026</v>
      </c>
      <c r="F143" s="240" t="s">
        <v>1027</v>
      </c>
      <c r="G143" s="241" t="s">
        <v>209</v>
      </c>
      <c r="H143" s="242">
        <v>1</v>
      </c>
      <c r="I143" s="243"/>
      <c r="J143" s="244">
        <f>ROUND(I143*H143,2)</f>
        <v>0</v>
      </c>
      <c r="K143" s="240" t="s">
        <v>210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0.00022</v>
      </c>
      <c r="R143" s="247">
        <f>Q143*H143</f>
        <v>0.00022</v>
      </c>
      <c r="S143" s="247">
        <v>0</v>
      </c>
      <c r="T143" s="248">
        <f>S143*H143</f>
        <v>0</v>
      </c>
      <c r="AR143" s="25" t="s">
        <v>211</v>
      </c>
      <c r="AT143" s="25" t="s">
        <v>206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211</v>
      </c>
      <c r="BM143" s="25" t="s">
        <v>1028</v>
      </c>
    </row>
    <row r="144" spans="2:65" s="1" customFormat="1" ht="16.5" customHeight="1">
      <c r="B144" s="47"/>
      <c r="C144" s="238" t="s">
        <v>438</v>
      </c>
      <c r="D144" s="238" t="s">
        <v>206</v>
      </c>
      <c r="E144" s="239" t="s">
        <v>1038</v>
      </c>
      <c r="F144" s="240" t="s">
        <v>4663</v>
      </c>
      <c r="G144" s="241" t="s">
        <v>209</v>
      </c>
      <c r="H144" s="242">
        <v>1</v>
      </c>
      <c r="I144" s="243"/>
      <c r="J144" s="244">
        <f>ROUND(I144*H144,2)</f>
        <v>0</v>
      </c>
      <c r="K144" s="240" t="s">
        <v>210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0.00034</v>
      </c>
      <c r="R144" s="247">
        <f>Q144*H144</f>
        <v>0.00034</v>
      </c>
      <c r="S144" s="247">
        <v>0</v>
      </c>
      <c r="T144" s="248">
        <f>S144*H144</f>
        <v>0</v>
      </c>
      <c r="AR144" s="25" t="s">
        <v>211</v>
      </c>
      <c r="AT144" s="25" t="s">
        <v>206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211</v>
      </c>
      <c r="BM144" s="25" t="s">
        <v>4664</v>
      </c>
    </row>
    <row r="145" spans="2:65" s="1" customFormat="1" ht="16.5" customHeight="1">
      <c r="B145" s="47"/>
      <c r="C145" s="238" t="s">
        <v>442</v>
      </c>
      <c r="D145" s="238" t="s">
        <v>206</v>
      </c>
      <c r="E145" s="239" t="s">
        <v>1070</v>
      </c>
      <c r="F145" s="240" t="s">
        <v>1071</v>
      </c>
      <c r="G145" s="241" t="s">
        <v>215</v>
      </c>
      <c r="H145" s="242">
        <v>142</v>
      </c>
      <c r="I145" s="243"/>
      <c r="J145" s="244">
        <f>ROUND(I145*H145,2)</f>
        <v>0</v>
      </c>
      <c r="K145" s="240" t="s">
        <v>210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0.00019</v>
      </c>
      <c r="R145" s="247">
        <f>Q145*H145</f>
        <v>0.02698</v>
      </c>
      <c r="S145" s="247">
        <v>0</v>
      </c>
      <c r="T145" s="248">
        <f>S145*H145</f>
        <v>0</v>
      </c>
      <c r="AR145" s="25" t="s">
        <v>211</v>
      </c>
      <c r="AT145" s="25" t="s">
        <v>206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211</v>
      </c>
      <c r="BM145" s="25" t="s">
        <v>1072</v>
      </c>
    </row>
    <row r="146" spans="2:65" s="1" customFormat="1" ht="16.5" customHeight="1">
      <c r="B146" s="47"/>
      <c r="C146" s="238" t="s">
        <v>446</v>
      </c>
      <c r="D146" s="238" t="s">
        <v>206</v>
      </c>
      <c r="E146" s="239" t="s">
        <v>1074</v>
      </c>
      <c r="F146" s="240" t="s">
        <v>1075</v>
      </c>
      <c r="G146" s="241" t="s">
        <v>215</v>
      </c>
      <c r="H146" s="242">
        <v>142</v>
      </c>
      <c r="I146" s="243"/>
      <c r="J146" s="244">
        <f>ROUND(I146*H146,2)</f>
        <v>0</v>
      </c>
      <c r="K146" s="240" t="s">
        <v>210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1E-05</v>
      </c>
      <c r="R146" s="247">
        <f>Q146*H146</f>
        <v>0.00142</v>
      </c>
      <c r="S146" s="247">
        <v>0</v>
      </c>
      <c r="T146" s="248">
        <f>S146*H146</f>
        <v>0</v>
      </c>
      <c r="AR146" s="25" t="s">
        <v>211</v>
      </c>
      <c r="AT146" s="25" t="s">
        <v>206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211</v>
      </c>
      <c r="BM146" s="25" t="s">
        <v>1076</v>
      </c>
    </row>
    <row r="147" spans="2:65" s="1" customFormat="1" ht="25.5" customHeight="1">
      <c r="B147" s="47"/>
      <c r="C147" s="238" t="s">
        <v>450</v>
      </c>
      <c r="D147" s="238" t="s">
        <v>206</v>
      </c>
      <c r="E147" s="239" t="s">
        <v>1078</v>
      </c>
      <c r="F147" s="240" t="s">
        <v>1079</v>
      </c>
      <c r="G147" s="241" t="s">
        <v>241</v>
      </c>
      <c r="H147" s="242">
        <v>0.339</v>
      </c>
      <c r="I147" s="243"/>
      <c r="J147" s="244">
        <f>ROUND(I147*H147,2)</f>
        <v>0</v>
      </c>
      <c r="K147" s="240" t="s">
        <v>210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211</v>
      </c>
      <c r="AT147" s="25" t="s">
        <v>206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211</v>
      </c>
      <c r="BM147" s="25" t="s">
        <v>1080</v>
      </c>
    </row>
    <row r="148" spans="2:65" s="1" customFormat="1" ht="16.5" customHeight="1">
      <c r="B148" s="47"/>
      <c r="C148" s="238" t="s">
        <v>456</v>
      </c>
      <c r="D148" s="238" t="s">
        <v>206</v>
      </c>
      <c r="E148" s="239" t="s">
        <v>1082</v>
      </c>
      <c r="F148" s="240" t="s">
        <v>1083</v>
      </c>
      <c r="G148" s="241" t="s">
        <v>246</v>
      </c>
      <c r="H148" s="250"/>
      <c r="I148" s="243"/>
      <c r="J148" s="244">
        <f>ROUND(I148*H148,2)</f>
        <v>0</v>
      </c>
      <c r="K148" s="240" t="s">
        <v>210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211</v>
      </c>
      <c r="AT148" s="25" t="s">
        <v>206</v>
      </c>
      <c r="AU148" s="25" t="s">
        <v>85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211</v>
      </c>
      <c r="BM148" s="25" t="s">
        <v>1084</v>
      </c>
    </row>
    <row r="149" spans="2:63" s="11" customFormat="1" ht="29.85" customHeight="1">
      <c r="B149" s="222"/>
      <c r="C149" s="223"/>
      <c r="D149" s="224" t="s">
        <v>75</v>
      </c>
      <c r="E149" s="236" t="s">
        <v>1096</v>
      </c>
      <c r="F149" s="236" t="s">
        <v>1097</v>
      </c>
      <c r="G149" s="223"/>
      <c r="H149" s="223"/>
      <c r="I149" s="226"/>
      <c r="J149" s="237">
        <f>BK149</f>
        <v>0</v>
      </c>
      <c r="K149" s="223"/>
      <c r="L149" s="228"/>
      <c r="M149" s="229"/>
      <c r="N149" s="230"/>
      <c r="O149" s="230"/>
      <c r="P149" s="231">
        <f>SUM(P150:P190)</f>
        <v>0</v>
      </c>
      <c r="Q149" s="230"/>
      <c r="R149" s="231">
        <f>SUM(R150:R190)</f>
        <v>0.5377107999999998</v>
      </c>
      <c r="S149" s="230"/>
      <c r="T149" s="232">
        <f>SUM(T150:T190)</f>
        <v>0.8830599999999998</v>
      </c>
      <c r="AR149" s="233" t="s">
        <v>85</v>
      </c>
      <c r="AT149" s="234" t="s">
        <v>75</v>
      </c>
      <c r="AU149" s="234" t="s">
        <v>83</v>
      </c>
      <c r="AY149" s="233" t="s">
        <v>203</v>
      </c>
      <c r="BK149" s="235">
        <f>SUM(BK150:BK190)</f>
        <v>0</v>
      </c>
    </row>
    <row r="150" spans="2:65" s="1" customFormat="1" ht="16.5" customHeight="1">
      <c r="B150" s="47"/>
      <c r="C150" s="238" t="s">
        <v>460</v>
      </c>
      <c r="D150" s="238" t="s">
        <v>206</v>
      </c>
      <c r="E150" s="239" t="s">
        <v>1099</v>
      </c>
      <c r="F150" s="240" t="s">
        <v>1100</v>
      </c>
      <c r="G150" s="241" t="s">
        <v>311</v>
      </c>
      <c r="H150" s="242">
        <v>3</v>
      </c>
      <c r="I150" s="243"/>
      <c r="J150" s="244">
        <f>ROUND(I150*H150,2)</f>
        <v>0</v>
      </c>
      <c r="K150" s="240" t="s">
        <v>210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0.01933</v>
      </c>
      <c r="T150" s="248">
        <f>S150*H150</f>
        <v>0.05799</v>
      </c>
      <c r="AR150" s="25" t="s">
        <v>211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211</v>
      </c>
      <c r="BM150" s="25" t="s">
        <v>1101</v>
      </c>
    </row>
    <row r="151" spans="2:65" s="1" customFormat="1" ht="16.5" customHeight="1">
      <c r="B151" s="47"/>
      <c r="C151" s="238" t="s">
        <v>465</v>
      </c>
      <c r="D151" s="238" t="s">
        <v>206</v>
      </c>
      <c r="E151" s="239" t="s">
        <v>4665</v>
      </c>
      <c r="F151" s="240" t="s">
        <v>4666</v>
      </c>
      <c r="G151" s="241" t="s">
        <v>311</v>
      </c>
      <c r="H151" s="242">
        <v>2</v>
      </c>
      <c r="I151" s="243"/>
      <c r="J151" s="244">
        <f>ROUND(I151*H151,2)</f>
        <v>0</v>
      </c>
      <c r="K151" s="240" t="s">
        <v>210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0.0232</v>
      </c>
      <c r="R151" s="247">
        <f>Q151*H151</f>
        <v>0.0464</v>
      </c>
      <c r="S151" s="247">
        <v>0</v>
      </c>
      <c r="T151" s="248">
        <f>S151*H151</f>
        <v>0</v>
      </c>
      <c r="AR151" s="25" t="s">
        <v>211</v>
      </c>
      <c r="AT151" s="25" t="s">
        <v>206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211</v>
      </c>
      <c r="BM151" s="25" t="s">
        <v>4667</v>
      </c>
    </row>
    <row r="152" spans="2:65" s="1" customFormat="1" ht="16.5" customHeight="1">
      <c r="B152" s="47"/>
      <c r="C152" s="255" t="s">
        <v>469</v>
      </c>
      <c r="D152" s="255" t="s">
        <v>284</v>
      </c>
      <c r="E152" s="256" t="s">
        <v>1107</v>
      </c>
      <c r="F152" s="257" t="s">
        <v>1108</v>
      </c>
      <c r="G152" s="258" t="s">
        <v>209</v>
      </c>
      <c r="H152" s="259">
        <v>2</v>
      </c>
      <c r="I152" s="260"/>
      <c r="J152" s="261">
        <f>ROUND(I152*H152,2)</f>
        <v>0</v>
      </c>
      <c r="K152" s="257" t="s">
        <v>210</v>
      </c>
      <c r="L152" s="262"/>
      <c r="M152" s="263" t="s">
        <v>21</v>
      </c>
      <c r="N152" s="264" t="s">
        <v>47</v>
      </c>
      <c r="O152" s="48"/>
      <c r="P152" s="247">
        <f>O152*H152</f>
        <v>0</v>
      </c>
      <c r="Q152" s="247">
        <v>0.00128</v>
      </c>
      <c r="R152" s="247">
        <f>Q152*H152</f>
        <v>0.00256</v>
      </c>
      <c r="S152" s="247">
        <v>0</v>
      </c>
      <c r="T152" s="248">
        <f>S152*H152</f>
        <v>0</v>
      </c>
      <c r="AR152" s="25" t="s">
        <v>287</v>
      </c>
      <c r="AT152" s="25" t="s">
        <v>284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211</v>
      </c>
      <c r="BM152" s="25" t="s">
        <v>1109</v>
      </c>
    </row>
    <row r="153" spans="2:65" s="1" customFormat="1" ht="16.5" customHeight="1">
      <c r="B153" s="47"/>
      <c r="C153" s="238" t="s">
        <v>473</v>
      </c>
      <c r="D153" s="238" t="s">
        <v>206</v>
      </c>
      <c r="E153" s="239" t="s">
        <v>1123</v>
      </c>
      <c r="F153" s="240" t="s">
        <v>1124</v>
      </c>
      <c r="G153" s="241" t="s">
        <v>311</v>
      </c>
      <c r="H153" s="242">
        <v>8</v>
      </c>
      <c r="I153" s="243"/>
      <c r="J153" s="244">
        <f>ROUND(I153*H153,2)</f>
        <v>0</v>
      </c>
      <c r="K153" s="240" t="s">
        <v>210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0.01946</v>
      </c>
      <c r="T153" s="248">
        <f>S153*H153</f>
        <v>0.15568</v>
      </c>
      <c r="AR153" s="25" t="s">
        <v>211</v>
      </c>
      <c r="AT153" s="25" t="s">
        <v>206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211</v>
      </c>
      <c r="BM153" s="25" t="s">
        <v>1125</v>
      </c>
    </row>
    <row r="154" spans="2:65" s="1" customFormat="1" ht="25.5" customHeight="1">
      <c r="B154" s="47"/>
      <c r="C154" s="238" t="s">
        <v>477</v>
      </c>
      <c r="D154" s="238" t="s">
        <v>206</v>
      </c>
      <c r="E154" s="239" t="s">
        <v>1131</v>
      </c>
      <c r="F154" s="240" t="s">
        <v>1132</v>
      </c>
      <c r="G154" s="241" t="s">
        <v>311</v>
      </c>
      <c r="H154" s="242">
        <v>12</v>
      </c>
      <c r="I154" s="243"/>
      <c r="J154" s="244">
        <f>ROUND(I154*H154,2)</f>
        <v>0</v>
      </c>
      <c r="K154" s="240" t="s">
        <v>210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0.01476</v>
      </c>
      <c r="R154" s="247">
        <f>Q154*H154</f>
        <v>0.17712</v>
      </c>
      <c r="S154" s="247">
        <v>0</v>
      </c>
      <c r="T154" s="248">
        <f>S154*H154</f>
        <v>0</v>
      </c>
      <c r="AR154" s="25" t="s">
        <v>211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211</v>
      </c>
      <c r="BM154" s="25" t="s">
        <v>1133</v>
      </c>
    </row>
    <row r="155" spans="2:65" s="1" customFormat="1" ht="16.5" customHeight="1">
      <c r="B155" s="47"/>
      <c r="C155" s="255" t="s">
        <v>481</v>
      </c>
      <c r="D155" s="255" t="s">
        <v>284</v>
      </c>
      <c r="E155" s="256" t="s">
        <v>1135</v>
      </c>
      <c r="F155" s="257" t="s">
        <v>1136</v>
      </c>
      <c r="G155" s="258" t="s">
        <v>209</v>
      </c>
      <c r="H155" s="259">
        <v>12</v>
      </c>
      <c r="I155" s="260"/>
      <c r="J155" s="261">
        <f>ROUND(I155*H155,2)</f>
        <v>0</v>
      </c>
      <c r="K155" s="257" t="s">
        <v>210</v>
      </c>
      <c r="L155" s="262"/>
      <c r="M155" s="263" t="s">
        <v>21</v>
      </c>
      <c r="N155" s="264" t="s">
        <v>47</v>
      </c>
      <c r="O155" s="48"/>
      <c r="P155" s="247">
        <f>O155*H155</f>
        <v>0</v>
      </c>
      <c r="Q155" s="247">
        <v>0.004</v>
      </c>
      <c r="R155" s="247">
        <f>Q155*H155</f>
        <v>0.048</v>
      </c>
      <c r="S155" s="247">
        <v>0</v>
      </c>
      <c r="T155" s="248">
        <f>S155*H155</f>
        <v>0</v>
      </c>
      <c r="AR155" s="25" t="s">
        <v>287</v>
      </c>
      <c r="AT155" s="25" t="s">
        <v>284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211</v>
      </c>
      <c r="BM155" s="25" t="s">
        <v>1137</v>
      </c>
    </row>
    <row r="156" spans="2:65" s="1" customFormat="1" ht="16.5" customHeight="1">
      <c r="B156" s="47"/>
      <c r="C156" s="238" t="s">
        <v>485</v>
      </c>
      <c r="D156" s="238" t="s">
        <v>206</v>
      </c>
      <c r="E156" s="239" t="s">
        <v>4668</v>
      </c>
      <c r="F156" s="240" t="s">
        <v>4669</v>
      </c>
      <c r="G156" s="241" t="s">
        <v>311</v>
      </c>
      <c r="H156" s="242">
        <v>1</v>
      </c>
      <c r="I156" s="243"/>
      <c r="J156" s="244">
        <f>ROUND(I156*H156,2)</f>
        <v>0</v>
      </c>
      <c r="K156" s="240" t="s">
        <v>210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0.0329</v>
      </c>
      <c r="T156" s="248">
        <f>S156*H156</f>
        <v>0.0329</v>
      </c>
      <c r="AR156" s="25" t="s">
        <v>211</v>
      </c>
      <c r="AT156" s="25" t="s">
        <v>206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211</v>
      </c>
      <c r="BM156" s="25" t="s">
        <v>4670</v>
      </c>
    </row>
    <row r="157" spans="2:65" s="1" customFormat="1" ht="25.5" customHeight="1">
      <c r="B157" s="47"/>
      <c r="C157" s="238" t="s">
        <v>489</v>
      </c>
      <c r="D157" s="238" t="s">
        <v>206</v>
      </c>
      <c r="E157" s="239" t="s">
        <v>4671</v>
      </c>
      <c r="F157" s="240" t="s">
        <v>4672</v>
      </c>
      <c r="G157" s="241" t="s">
        <v>311</v>
      </c>
      <c r="H157" s="242">
        <v>1</v>
      </c>
      <c r="I157" s="243"/>
      <c r="J157" s="244">
        <f>ROUND(I157*H157,2)</f>
        <v>0</v>
      </c>
      <c r="K157" s="240" t="s">
        <v>210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0.01779</v>
      </c>
      <c r="R157" s="247">
        <f>Q157*H157</f>
        <v>0.01779</v>
      </c>
      <c r="S157" s="247">
        <v>0</v>
      </c>
      <c r="T157" s="248">
        <f>S157*H157</f>
        <v>0</v>
      </c>
      <c r="AR157" s="25" t="s">
        <v>211</v>
      </c>
      <c r="AT157" s="25" t="s">
        <v>206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211</v>
      </c>
      <c r="BM157" s="25" t="s">
        <v>4673</v>
      </c>
    </row>
    <row r="158" spans="2:65" s="1" customFormat="1" ht="25.5" customHeight="1">
      <c r="B158" s="47"/>
      <c r="C158" s="238" t="s">
        <v>493</v>
      </c>
      <c r="D158" s="238" t="s">
        <v>206</v>
      </c>
      <c r="E158" s="239" t="s">
        <v>1151</v>
      </c>
      <c r="F158" s="240" t="s">
        <v>1152</v>
      </c>
      <c r="G158" s="241" t="s">
        <v>311</v>
      </c>
      <c r="H158" s="242">
        <v>2</v>
      </c>
      <c r="I158" s="243"/>
      <c r="J158" s="244">
        <f>ROUND(I158*H158,2)</f>
        <v>0</v>
      </c>
      <c r="K158" s="240" t="s">
        <v>210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0.00052</v>
      </c>
      <c r="R158" s="247">
        <f>Q158*H158</f>
        <v>0.00104</v>
      </c>
      <c r="S158" s="247">
        <v>0</v>
      </c>
      <c r="T158" s="248">
        <f>S158*H158</f>
        <v>0</v>
      </c>
      <c r="AR158" s="25" t="s">
        <v>211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211</v>
      </c>
      <c r="BM158" s="25" t="s">
        <v>4674</v>
      </c>
    </row>
    <row r="159" spans="2:65" s="1" customFormat="1" ht="16.5" customHeight="1">
      <c r="B159" s="47"/>
      <c r="C159" s="238" t="s">
        <v>497</v>
      </c>
      <c r="D159" s="238" t="s">
        <v>206</v>
      </c>
      <c r="E159" s="239" t="s">
        <v>1155</v>
      </c>
      <c r="F159" s="240" t="s">
        <v>1156</v>
      </c>
      <c r="G159" s="241" t="s">
        <v>311</v>
      </c>
      <c r="H159" s="242">
        <v>2</v>
      </c>
      <c r="I159" s="243"/>
      <c r="J159" s="244">
        <f>ROUND(I159*H159,2)</f>
        <v>0</v>
      </c>
      <c r="K159" s="240" t="s">
        <v>210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0.00052</v>
      </c>
      <c r="R159" s="247">
        <f>Q159*H159</f>
        <v>0.00104</v>
      </c>
      <c r="S159" s="247">
        <v>0</v>
      </c>
      <c r="T159" s="248">
        <f>S159*H159</f>
        <v>0</v>
      </c>
      <c r="AR159" s="25" t="s">
        <v>211</v>
      </c>
      <c r="AT159" s="25" t="s">
        <v>206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211</v>
      </c>
      <c r="BM159" s="25" t="s">
        <v>4675</v>
      </c>
    </row>
    <row r="160" spans="2:65" s="1" customFormat="1" ht="16.5" customHeight="1">
      <c r="B160" s="47"/>
      <c r="C160" s="238" t="s">
        <v>501</v>
      </c>
      <c r="D160" s="238" t="s">
        <v>206</v>
      </c>
      <c r="E160" s="239" t="s">
        <v>1159</v>
      </c>
      <c r="F160" s="240" t="s">
        <v>1160</v>
      </c>
      <c r="G160" s="241" t="s">
        <v>311</v>
      </c>
      <c r="H160" s="242">
        <v>2</v>
      </c>
      <c r="I160" s="243"/>
      <c r="J160" s="244">
        <f>ROUND(I160*H160,2)</f>
        <v>0</v>
      </c>
      <c r="K160" s="240" t="s">
        <v>210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0.00052</v>
      </c>
      <c r="R160" s="247">
        <f>Q160*H160</f>
        <v>0.00104</v>
      </c>
      <c r="S160" s="247">
        <v>0</v>
      </c>
      <c r="T160" s="248">
        <f>S160*H160</f>
        <v>0</v>
      </c>
      <c r="AR160" s="25" t="s">
        <v>211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211</v>
      </c>
      <c r="BM160" s="25" t="s">
        <v>4676</v>
      </c>
    </row>
    <row r="161" spans="2:65" s="1" customFormat="1" ht="16.5" customHeight="1">
      <c r="B161" s="47"/>
      <c r="C161" s="238" t="s">
        <v>505</v>
      </c>
      <c r="D161" s="238" t="s">
        <v>206</v>
      </c>
      <c r="E161" s="239" t="s">
        <v>1163</v>
      </c>
      <c r="F161" s="240" t="s">
        <v>1164</v>
      </c>
      <c r="G161" s="241" t="s">
        <v>311</v>
      </c>
      <c r="H161" s="242">
        <v>2</v>
      </c>
      <c r="I161" s="243"/>
      <c r="J161" s="244">
        <f>ROUND(I161*H161,2)</f>
        <v>0</v>
      </c>
      <c r="K161" s="240" t="s">
        <v>210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0.00052</v>
      </c>
      <c r="R161" s="247">
        <f>Q161*H161</f>
        <v>0.00104</v>
      </c>
      <c r="S161" s="247">
        <v>0</v>
      </c>
      <c r="T161" s="248">
        <f>S161*H161</f>
        <v>0</v>
      </c>
      <c r="AR161" s="25" t="s">
        <v>211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211</v>
      </c>
      <c r="BM161" s="25" t="s">
        <v>4677</v>
      </c>
    </row>
    <row r="162" spans="2:65" s="1" customFormat="1" ht="16.5" customHeight="1">
      <c r="B162" s="47"/>
      <c r="C162" s="238" t="s">
        <v>509</v>
      </c>
      <c r="D162" s="238" t="s">
        <v>206</v>
      </c>
      <c r="E162" s="239" t="s">
        <v>1167</v>
      </c>
      <c r="F162" s="240" t="s">
        <v>1168</v>
      </c>
      <c r="G162" s="241" t="s">
        <v>311</v>
      </c>
      <c r="H162" s="242">
        <v>2</v>
      </c>
      <c r="I162" s="243"/>
      <c r="J162" s="244">
        <f>ROUND(I162*H162,2)</f>
        <v>0</v>
      </c>
      <c r="K162" s="240" t="s">
        <v>210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0.00052</v>
      </c>
      <c r="R162" s="247">
        <f>Q162*H162</f>
        <v>0.00104</v>
      </c>
      <c r="S162" s="247">
        <v>0</v>
      </c>
      <c r="T162" s="248">
        <f>S162*H162</f>
        <v>0</v>
      </c>
      <c r="AR162" s="25" t="s">
        <v>211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211</v>
      </c>
      <c r="BM162" s="25" t="s">
        <v>4678</v>
      </c>
    </row>
    <row r="163" spans="2:65" s="1" customFormat="1" ht="16.5" customHeight="1">
      <c r="B163" s="47"/>
      <c r="C163" s="238" t="s">
        <v>513</v>
      </c>
      <c r="D163" s="238" t="s">
        <v>206</v>
      </c>
      <c r="E163" s="239" t="s">
        <v>4679</v>
      </c>
      <c r="F163" s="240" t="s">
        <v>4680</v>
      </c>
      <c r="G163" s="241" t="s">
        <v>311</v>
      </c>
      <c r="H163" s="242">
        <v>1</v>
      </c>
      <c r="I163" s="243"/>
      <c r="J163" s="244">
        <f>ROUND(I163*H163,2)</f>
        <v>0</v>
      </c>
      <c r="K163" s="240" t="s">
        <v>210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0.01707</v>
      </c>
      <c r="T163" s="248">
        <f>S163*H163</f>
        <v>0.01707</v>
      </c>
      <c r="AR163" s="25" t="s">
        <v>211</v>
      </c>
      <c r="AT163" s="25" t="s">
        <v>206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211</v>
      </c>
      <c r="BM163" s="25" t="s">
        <v>4681</v>
      </c>
    </row>
    <row r="164" spans="2:65" s="1" customFormat="1" ht="25.5" customHeight="1">
      <c r="B164" s="47"/>
      <c r="C164" s="238" t="s">
        <v>517</v>
      </c>
      <c r="D164" s="238" t="s">
        <v>206</v>
      </c>
      <c r="E164" s="239" t="s">
        <v>4682</v>
      </c>
      <c r="F164" s="240" t="s">
        <v>4683</v>
      </c>
      <c r="G164" s="241" t="s">
        <v>311</v>
      </c>
      <c r="H164" s="242">
        <v>2</v>
      </c>
      <c r="I164" s="243"/>
      <c r="J164" s="244">
        <f>ROUND(I164*H164,2)</f>
        <v>0</v>
      </c>
      <c r="K164" s="240" t="s">
        <v>210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0.0092</v>
      </c>
      <c r="T164" s="248">
        <f>S164*H164</f>
        <v>0.0184</v>
      </c>
      <c r="AR164" s="25" t="s">
        <v>211</v>
      </c>
      <c r="AT164" s="25" t="s">
        <v>206</v>
      </c>
      <c r="AU164" s="25" t="s">
        <v>85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211</v>
      </c>
      <c r="BM164" s="25" t="s">
        <v>4684</v>
      </c>
    </row>
    <row r="165" spans="2:65" s="1" customFormat="1" ht="16.5" customHeight="1">
      <c r="B165" s="47"/>
      <c r="C165" s="238" t="s">
        <v>519</v>
      </c>
      <c r="D165" s="238" t="s">
        <v>206</v>
      </c>
      <c r="E165" s="239" t="s">
        <v>1183</v>
      </c>
      <c r="F165" s="240" t="s">
        <v>1184</v>
      </c>
      <c r="G165" s="241" t="s">
        <v>311</v>
      </c>
      <c r="H165" s="242">
        <v>3</v>
      </c>
      <c r="I165" s="243"/>
      <c r="J165" s="244">
        <f>ROUND(I165*H165,2)</f>
        <v>0</v>
      </c>
      <c r="K165" s="240" t="s">
        <v>210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0.00044</v>
      </c>
      <c r="R165" s="247">
        <f>Q165*H165</f>
        <v>0.00132</v>
      </c>
      <c r="S165" s="247">
        <v>0</v>
      </c>
      <c r="T165" s="248">
        <f>S165*H165</f>
        <v>0</v>
      </c>
      <c r="AR165" s="25" t="s">
        <v>211</v>
      </c>
      <c r="AT165" s="25" t="s">
        <v>206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211</v>
      </c>
      <c r="BM165" s="25" t="s">
        <v>4685</v>
      </c>
    </row>
    <row r="166" spans="2:65" s="1" customFormat="1" ht="16.5" customHeight="1">
      <c r="B166" s="47"/>
      <c r="C166" s="238" t="s">
        <v>799</v>
      </c>
      <c r="D166" s="238" t="s">
        <v>206</v>
      </c>
      <c r="E166" s="239" t="s">
        <v>1191</v>
      </c>
      <c r="F166" s="240" t="s">
        <v>1192</v>
      </c>
      <c r="G166" s="241" t="s">
        <v>311</v>
      </c>
      <c r="H166" s="242">
        <v>6</v>
      </c>
      <c r="I166" s="243"/>
      <c r="J166" s="244">
        <f>ROUND(I166*H166,2)</f>
        <v>0</v>
      </c>
      <c r="K166" s="240" t="s">
        <v>210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0.0175</v>
      </c>
      <c r="T166" s="248">
        <f>S166*H166</f>
        <v>0.10500000000000001</v>
      </c>
      <c r="AR166" s="25" t="s">
        <v>211</v>
      </c>
      <c r="AT166" s="25" t="s">
        <v>206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211</v>
      </c>
      <c r="BM166" s="25" t="s">
        <v>1193</v>
      </c>
    </row>
    <row r="167" spans="2:65" s="1" customFormat="1" ht="16.5" customHeight="1">
      <c r="B167" s="47"/>
      <c r="C167" s="238" t="s">
        <v>762</v>
      </c>
      <c r="D167" s="238" t="s">
        <v>206</v>
      </c>
      <c r="E167" s="239" t="s">
        <v>4686</v>
      </c>
      <c r="F167" s="240" t="s">
        <v>4687</v>
      </c>
      <c r="G167" s="241" t="s">
        <v>311</v>
      </c>
      <c r="H167" s="242">
        <v>3</v>
      </c>
      <c r="I167" s="243"/>
      <c r="J167" s="244">
        <f>ROUND(I167*H167,2)</f>
        <v>0</v>
      </c>
      <c r="K167" s="240" t="s">
        <v>210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0.155</v>
      </c>
      <c r="T167" s="248">
        <f>S167*H167</f>
        <v>0.46499999999999997</v>
      </c>
      <c r="AR167" s="25" t="s">
        <v>211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211</v>
      </c>
      <c r="BM167" s="25" t="s">
        <v>4688</v>
      </c>
    </row>
    <row r="168" spans="2:65" s="1" customFormat="1" ht="25.5" customHeight="1">
      <c r="B168" s="47"/>
      <c r="C168" s="238" t="s">
        <v>806</v>
      </c>
      <c r="D168" s="238" t="s">
        <v>206</v>
      </c>
      <c r="E168" s="239" t="s">
        <v>1195</v>
      </c>
      <c r="F168" s="240" t="s">
        <v>1196</v>
      </c>
      <c r="G168" s="241" t="s">
        <v>311</v>
      </c>
      <c r="H168" s="242">
        <v>10</v>
      </c>
      <c r="I168" s="243"/>
      <c r="J168" s="244">
        <f>ROUND(I168*H168,2)</f>
        <v>0</v>
      </c>
      <c r="K168" s="240" t="s">
        <v>210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0.01066</v>
      </c>
      <c r="R168" s="247">
        <f>Q168*H168</f>
        <v>0.1066</v>
      </c>
      <c r="S168" s="247">
        <v>0</v>
      </c>
      <c r="T168" s="248">
        <f>S168*H168</f>
        <v>0</v>
      </c>
      <c r="AR168" s="25" t="s">
        <v>211</v>
      </c>
      <c r="AT168" s="25" t="s">
        <v>206</v>
      </c>
      <c r="AU168" s="25" t="s">
        <v>85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211</v>
      </c>
      <c r="BM168" s="25" t="s">
        <v>1197</v>
      </c>
    </row>
    <row r="169" spans="2:65" s="1" customFormat="1" ht="16.5" customHeight="1">
      <c r="B169" s="47"/>
      <c r="C169" s="238" t="s">
        <v>808</v>
      </c>
      <c r="D169" s="238" t="s">
        <v>206</v>
      </c>
      <c r="E169" s="239" t="s">
        <v>4689</v>
      </c>
      <c r="F169" s="240" t="s">
        <v>4690</v>
      </c>
      <c r="G169" s="241" t="s">
        <v>311</v>
      </c>
      <c r="H169" s="242">
        <v>2</v>
      </c>
      <c r="I169" s="243"/>
      <c r="J169" s="244">
        <f>ROUND(I169*H169,2)</f>
        <v>0</v>
      </c>
      <c r="K169" s="240" t="s">
        <v>210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0.01066</v>
      </c>
      <c r="R169" s="247">
        <f>Q169*H169</f>
        <v>0.02132</v>
      </c>
      <c r="S169" s="247">
        <v>0</v>
      </c>
      <c r="T169" s="248">
        <f>S169*H169</f>
        <v>0</v>
      </c>
      <c r="AR169" s="25" t="s">
        <v>211</v>
      </c>
      <c r="AT169" s="25" t="s">
        <v>206</v>
      </c>
      <c r="AU169" s="25" t="s">
        <v>85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211</v>
      </c>
      <c r="BM169" s="25" t="s">
        <v>4691</v>
      </c>
    </row>
    <row r="170" spans="2:65" s="1" customFormat="1" ht="16.5" customHeight="1">
      <c r="B170" s="47"/>
      <c r="C170" s="238" t="s">
        <v>812</v>
      </c>
      <c r="D170" s="238" t="s">
        <v>206</v>
      </c>
      <c r="E170" s="239" t="s">
        <v>4692</v>
      </c>
      <c r="F170" s="240" t="s">
        <v>4693</v>
      </c>
      <c r="G170" s="241" t="s">
        <v>311</v>
      </c>
      <c r="H170" s="242">
        <v>1</v>
      </c>
      <c r="I170" s="243"/>
      <c r="J170" s="244">
        <f>ROUND(I170*H170,2)</f>
        <v>0</v>
      </c>
      <c r="K170" s="240" t="s">
        <v>210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0.08325</v>
      </c>
      <c r="R170" s="247">
        <f>Q170*H170</f>
        <v>0.08325</v>
      </c>
      <c r="S170" s="247">
        <v>0</v>
      </c>
      <c r="T170" s="248">
        <f>S170*H170</f>
        <v>0</v>
      </c>
      <c r="AR170" s="25" t="s">
        <v>211</v>
      </c>
      <c r="AT170" s="25" t="s">
        <v>206</v>
      </c>
      <c r="AU170" s="25" t="s">
        <v>85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211</v>
      </c>
      <c r="BM170" s="25" t="s">
        <v>4694</v>
      </c>
    </row>
    <row r="171" spans="2:65" s="1" customFormat="1" ht="25.5" customHeight="1">
      <c r="B171" s="47"/>
      <c r="C171" s="238" t="s">
        <v>816</v>
      </c>
      <c r="D171" s="238" t="s">
        <v>206</v>
      </c>
      <c r="E171" s="239" t="s">
        <v>1203</v>
      </c>
      <c r="F171" s="240" t="s">
        <v>1204</v>
      </c>
      <c r="G171" s="241" t="s">
        <v>241</v>
      </c>
      <c r="H171" s="242">
        <v>0.883</v>
      </c>
      <c r="I171" s="243"/>
      <c r="J171" s="244">
        <f>ROUND(I171*H171,2)</f>
        <v>0</v>
      </c>
      <c r="K171" s="240" t="s">
        <v>210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211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211</v>
      </c>
      <c r="BM171" s="25" t="s">
        <v>1205</v>
      </c>
    </row>
    <row r="172" spans="2:65" s="1" customFormat="1" ht="16.5" customHeight="1">
      <c r="B172" s="47"/>
      <c r="C172" s="238" t="s">
        <v>820</v>
      </c>
      <c r="D172" s="238" t="s">
        <v>206</v>
      </c>
      <c r="E172" s="239" t="s">
        <v>1207</v>
      </c>
      <c r="F172" s="240" t="s">
        <v>1208</v>
      </c>
      <c r="G172" s="241" t="s">
        <v>209</v>
      </c>
      <c r="H172" s="242">
        <v>4</v>
      </c>
      <c r="I172" s="243"/>
      <c r="J172" s="244">
        <f>ROUND(I172*H172,2)</f>
        <v>0</v>
      </c>
      <c r="K172" s="240" t="s">
        <v>210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0.00049</v>
      </c>
      <c r="T172" s="248">
        <f>S172*H172</f>
        <v>0.00196</v>
      </c>
      <c r="AR172" s="25" t="s">
        <v>211</v>
      </c>
      <c r="AT172" s="25" t="s">
        <v>206</v>
      </c>
      <c r="AU172" s="25" t="s">
        <v>85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211</v>
      </c>
      <c r="BM172" s="25" t="s">
        <v>1209</v>
      </c>
    </row>
    <row r="173" spans="2:65" s="1" customFormat="1" ht="16.5" customHeight="1">
      <c r="B173" s="47"/>
      <c r="C173" s="238" t="s">
        <v>824</v>
      </c>
      <c r="D173" s="238" t="s">
        <v>206</v>
      </c>
      <c r="E173" s="239" t="s">
        <v>4695</v>
      </c>
      <c r="F173" s="240" t="s">
        <v>4696</v>
      </c>
      <c r="G173" s="241" t="s">
        <v>311</v>
      </c>
      <c r="H173" s="242">
        <v>4</v>
      </c>
      <c r="I173" s="243"/>
      <c r="J173" s="244">
        <f>ROUND(I173*H173,2)</f>
        <v>0</v>
      </c>
      <c r="K173" s="240" t="s">
        <v>210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9E-05</v>
      </c>
      <c r="R173" s="247">
        <f>Q173*H173</f>
        <v>0.00036</v>
      </c>
      <c r="S173" s="247">
        <v>0</v>
      </c>
      <c r="T173" s="248">
        <f>S173*H173</f>
        <v>0</v>
      </c>
      <c r="AR173" s="25" t="s">
        <v>211</v>
      </c>
      <c r="AT173" s="25" t="s">
        <v>206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211</v>
      </c>
      <c r="BM173" s="25" t="s">
        <v>4697</v>
      </c>
    </row>
    <row r="174" spans="2:65" s="1" customFormat="1" ht="16.5" customHeight="1">
      <c r="B174" s="47"/>
      <c r="C174" s="255" t="s">
        <v>828</v>
      </c>
      <c r="D174" s="255" t="s">
        <v>284</v>
      </c>
      <c r="E174" s="256" t="s">
        <v>4698</v>
      </c>
      <c r="F174" s="257" t="s">
        <v>4699</v>
      </c>
      <c r="G174" s="258" t="s">
        <v>209</v>
      </c>
      <c r="H174" s="259">
        <v>4</v>
      </c>
      <c r="I174" s="260"/>
      <c r="J174" s="261">
        <f>ROUND(I174*H174,2)</f>
        <v>0</v>
      </c>
      <c r="K174" s="257" t="s">
        <v>210</v>
      </c>
      <c r="L174" s="262"/>
      <c r="M174" s="263" t="s">
        <v>21</v>
      </c>
      <c r="N174" s="264" t="s">
        <v>47</v>
      </c>
      <c r="O174" s="48"/>
      <c r="P174" s="247">
        <f>O174*H174</f>
        <v>0</v>
      </c>
      <c r="Q174" s="247">
        <v>0.001</v>
      </c>
      <c r="R174" s="247">
        <f>Q174*H174</f>
        <v>0.004</v>
      </c>
      <c r="S174" s="247">
        <v>0</v>
      </c>
      <c r="T174" s="248">
        <f>S174*H174</f>
        <v>0</v>
      </c>
      <c r="AR174" s="25" t="s">
        <v>287</v>
      </c>
      <c r="AT174" s="25" t="s">
        <v>284</v>
      </c>
      <c r="AU174" s="25" t="s">
        <v>85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211</v>
      </c>
      <c r="BM174" s="25" t="s">
        <v>4700</v>
      </c>
    </row>
    <row r="175" spans="2:65" s="1" customFormat="1" ht="16.5" customHeight="1">
      <c r="B175" s="47"/>
      <c r="C175" s="238" t="s">
        <v>832</v>
      </c>
      <c r="D175" s="238" t="s">
        <v>206</v>
      </c>
      <c r="E175" s="239" t="s">
        <v>1211</v>
      </c>
      <c r="F175" s="240" t="s">
        <v>1212</v>
      </c>
      <c r="G175" s="241" t="s">
        <v>209</v>
      </c>
      <c r="H175" s="242">
        <v>8</v>
      </c>
      <c r="I175" s="243"/>
      <c r="J175" s="244">
        <f>ROUND(I175*H175,2)</f>
        <v>0</v>
      </c>
      <c r="K175" s="240" t="s">
        <v>210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9.01E-05</v>
      </c>
      <c r="R175" s="247">
        <f>Q175*H175</f>
        <v>0.0007208</v>
      </c>
      <c r="S175" s="247">
        <v>0</v>
      </c>
      <c r="T175" s="248">
        <f>S175*H175</f>
        <v>0</v>
      </c>
      <c r="AR175" s="25" t="s">
        <v>211</v>
      </c>
      <c r="AT175" s="25" t="s">
        <v>206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211</v>
      </c>
      <c r="BM175" s="25" t="s">
        <v>1213</v>
      </c>
    </row>
    <row r="176" spans="2:65" s="1" customFormat="1" ht="16.5" customHeight="1">
      <c r="B176" s="47"/>
      <c r="C176" s="255" t="s">
        <v>836</v>
      </c>
      <c r="D176" s="255" t="s">
        <v>284</v>
      </c>
      <c r="E176" s="256" t="s">
        <v>1215</v>
      </c>
      <c r="F176" s="257" t="s">
        <v>1216</v>
      </c>
      <c r="G176" s="258" t="s">
        <v>351</v>
      </c>
      <c r="H176" s="259">
        <v>8</v>
      </c>
      <c r="I176" s="260"/>
      <c r="J176" s="261">
        <f>ROUND(I176*H176,2)</f>
        <v>0</v>
      </c>
      <c r="K176" s="257" t="s">
        <v>210</v>
      </c>
      <c r="L176" s="262"/>
      <c r="M176" s="263" t="s">
        <v>21</v>
      </c>
      <c r="N176" s="264" t="s">
        <v>47</v>
      </c>
      <c r="O176" s="48"/>
      <c r="P176" s="247">
        <f>O176*H176</f>
        <v>0</v>
      </c>
      <c r="Q176" s="247">
        <v>0.0003</v>
      </c>
      <c r="R176" s="247">
        <f>Q176*H176</f>
        <v>0.0024</v>
      </c>
      <c r="S176" s="247">
        <v>0</v>
      </c>
      <c r="T176" s="248">
        <f>S176*H176</f>
        <v>0</v>
      </c>
      <c r="AR176" s="25" t="s">
        <v>287</v>
      </c>
      <c r="AT176" s="25" t="s">
        <v>284</v>
      </c>
      <c r="AU176" s="25" t="s">
        <v>85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211</v>
      </c>
      <c r="BM176" s="25" t="s">
        <v>1217</v>
      </c>
    </row>
    <row r="177" spans="2:65" s="1" customFormat="1" ht="16.5" customHeight="1">
      <c r="B177" s="47"/>
      <c r="C177" s="238" t="s">
        <v>840</v>
      </c>
      <c r="D177" s="238" t="s">
        <v>206</v>
      </c>
      <c r="E177" s="239" t="s">
        <v>1219</v>
      </c>
      <c r="F177" s="240" t="s">
        <v>1220</v>
      </c>
      <c r="G177" s="241" t="s">
        <v>311</v>
      </c>
      <c r="H177" s="242">
        <v>11</v>
      </c>
      <c r="I177" s="243"/>
      <c r="J177" s="244">
        <f>ROUND(I177*H177,2)</f>
        <v>0</v>
      </c>
      <c r="K177" s="240" t="s">
        <v>210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0.00156</v>
      </c>
      <c r="T177" s="248">
        <f>S177*H177</f>
        <v>0.017159999999999998</v>
      </c>
      <c r="AR177" s="25" t="s">
        <v>211</v>
      </c>
      <c r="AT177" s="25" t="s">
        <v>206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211</v>
      </c>
      <c r="BM177" s="25" t="s">
        <v>1221</v>
      </c>
    </row>
    <row r="178" spans="2:65" s="1" customFormat="1" ht="25.5" customHeight="1">
      <c r="B178" s="47"/>
      <c r="C178" s="238" t="s">
        <v>844</v>
      </c>
      <c r="D178" s="238" t="s">
        <v>206</v>
      </c>
      <c r="E178" s="239" t="s">
        <v>4701</v>
      </c>
      <c r="F178" s="240" t="s">
        <v>4702</v>
      </c>
      <c r="G178" s="241" t="s">
        <v>311</v>
      </c>
      <c r="H178" s="242">
        <v>3</v>
      </c>
      <c r="I178" s="243"/>
      <c r="J178" s="244">
        <f>ROUND(I178*H178,2)</f>
        <v>0</v>
      </c>
      <c r="K178" s="240" t="s">
        <v>210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0.0018</v>
      </c>
      <c r="R178" s="247">
        <f>Q178*H178</f>
        <v>0.0054</v>
      </c>
      <c r="S178" s="247">
        <v>0</v>
      </c>
      <c r="T178" s="248">
        <f>S178*H178</f>
        <v>0</v>
      </c>
      <c r="AR178" s="25" t="s">
        <v>211</v>
      </c>
      <c r="AT178" s="25" t="s">
        <v>206</v>
      </c>
      <c r="AU178" s="25" t="s">
        <v>85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211</v>
      </c>
      <c r="BM178" s="25" t="s">
        <v>4703</v>
      </c>
    </row>
    <row r="179" spans="2:65" s="1" customFormat="1" ht="16.5" customHeight="1">
      <c r="B179" s="47"/>
      <c r="C179" s="238" t="s">
        <v>848</v>
      </c>
      <c r="D179" s="238" t="s">
        <v>206</v>
      </c>
      <c r="E179" s="239" t="s">
        <v>4704</v>
      </c>
      <c r="F179" s="240" t="s">
        <v>4705</v>
      </c>
      <c r="G179" s="241" t="s">
        <v>311</v>
      </c>
      <c r="H179" s="242">
        <v>2</v>
      </c>
      <c r="I179" s="243"/>
      <c r="J179" s="244">
        <f>ROUND(I179*H179,2)</f>
        <v>0</v>
      </c>
      <c r="K179" s="240" t="s">
        <v>210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0.0018</v>
      </c>
      <c r="R179" s="247">
        <f>Q179*H179</f>
        <v>0.0036</v>
      </c>
      <c r="S179" s="247">
        <v>0</v>
      </c>
      <c r="T179" s="248">
        <f>S179*H179</f>
        <v>0</v>
      </c>
      <c r="AR179" s="25" t="s">
        <v>211</v>
      </c>
      <c r="AT179" s="25" t="s">
        <v>206</v>
      </c>
      <c r="AU179" s="25" t="s">
        <v>85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211</v>
      </c>
      <c r="BM179" s="25" t="s">
        <v>4706</v>
      </c>
    </row>
    <row r="180" spans="2:65" s="1" customFormat="1" ht="16.5" customHeight="1">
      <c r="B180" s="47"/>
      <c r="C180" s="238" t="s">
        <v>852</v>
      </c>
      <c r="D180" s="238" t="s">
        <v>206</v>
      </c>
      <c r="E180" s="239" t="s">
        <v>4707</v>
      </c>
      <c r="F180" s="240" t="s">
        <v>4708</v>
      </c>
      <c r="G180" s="241" t="s">
        <v>311</v>
      </c>
      <c r="H180" s="242">
        <v>1</v>
      </c>
      <c r="I180" s="243"/>
      <c r="J180" s="244">
        <f>ROUND(I180*H180,2)</f>
        <v>0</v>
      </c>
      <c r="K180" s="240" t="s">
        <v>210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0.00196</v>
      </c>
      <c r="R180" s="247">
        <f>Q180*H180</f>
        <v>0.00196</v>
      </c>
      <c r="S180" s="247">
        <v>0</v>
      </c>
      <c r="T180" s="248">
        <f>S180*H180</f>
        <v>0</v>
      </c>
      <c r="AR180" s="25" t="s">
        <v>211</v>
      </c>
      <c r="AT180" s="25" t="s">
        <v>206</v>
      </c>
      <c r="AU180" s="25" t="s">
        <v>85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211</v>
      </c>
      <c r="BM180" s="25" t="s">
        <v>4709</v>
      </c>
    </row>
    <row r="181" spans="2:65" s="1" customFormat="1" ht="16.5" customHeight="1">
      <c r="B181" s="47"/>
      <c r="C181" s="238" t="s">
        <v>856</v>
      </c>
      <c r="D181" s="238" t="s">
        <v>206</v>
      </c>
      <c r="E181" s="239" t="s">
        <v>1227</v>
      </c>
      <c r="F181" s="240" t="s">
        <v>1228</v>
      </c>
      <c r="G181" s="241" t="s">
        <v>209</v>
      </c>
      <c r="H181" s="242">
        <v>14</v>
      </c>
      <c r="I181" s="243"/>
      <c r="J181" s="244">
        <f>ROUND(I181*H181,2)</f>
        <v>0</v>
      </c>
      <c r="K181" s="240" t="s">
        <v>210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0.00085</v>
      </c>
      <c r="T181" s="248">
        <f>S181*H181</f>
        <v>0.011899999999999999</v>
      </c>
      <c r="AR181" s="25" t="s">
        <v>211</v>
      </c>
      <c r="AT181" s="25" t="s">
        <v>206</v>
      </c>
      <c r="AU181" s="25" t="s">
        <v>85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211</v>
      </c>
      <c r="BM181" s="25" t="s">
        <v>1229</v>
      </c>
    </row>
    <row r="182" spans="2:65" s="1" customFormat="1" ht="16.5" customHeight="1">
      <c r="B182" s="47"/>
      <c r="C182" s="238" t="s">
        <v>860</v>
      </c>
      <c r="D182" s="238" t="s">
        <v>206</v>
      </c>
      <c r="E182" s="239" t="s">
        <v>1231</v>
      </c>
      <c r="F182" s="240" t="s">
        <v>1232</v>
      </c>
      <c r="G182" s="241" t="s">
        <v>209</v>
      </c>
      <c r="H182" s="242">
        <v>12</v>
      </c>
      <c r="I182" s="243"/>
      <c r="J182" s="244">
        <f>ROUND(I182*H182,2)</f>
        <v>0</v>
      </c>
      <c r="K182" s="240" t="s">
        <v>210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0.00023</v>
      </c>
      <c r="R182" s="247">
        <f>Q182*H182</f>
        <v>0.0027600000000000003</v>
      </c>
      <c r="S182" s="247">
        <v>0</v>
      </c>
      <c r="T182" s="248">
        <f>S182*H182</f>
        <v>0</v>
      </c>
      <c r="AR182" s="25" t="s">
        <v>211</v>
      </c>
      <c r="AT182" s="25" t="s">
        <v>206</v>
      </c>
      <c r="AU182" s="25" t="s">
        <v>85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211</v>
      </c>
      <c r="BM182" s="25" t="s">
        <v>1233</v>
      </c>
    </row>
    <row r="183" spans="2:65" s="1" customFormat="1" ht="25.5" customHeight="1">
      <c r="B183" s="47"/>
      <c r="C183" s="238" t="s">
        <v>864</v>
      </c>
      <c r="D183" s="238" t="s">
        <v>206</v>
      </c>
      <c r="E183" s="239" t="s">
        <v>4710</v>
      </c>
      <c r="F183" s="240" t="s">
        <v>4711</v>
      </c>
      <c r="G183" s="241" t="s">
        <v>209</v>
      </c>
      <c r="H183" s="242">
        <v>2</v>
      </c>
      <c r="I183" s="243"/>
      <c r="J183" s="244">
        <f>ROUND(I183*H183,2)</f>
        <v>0</v>
      </c>
      <c r="K183" s="240" t="s">
        <v>210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0.00047</v>
      </c>
      <c r="R183" s="247">
        <f>Q183*H183</f>
        <v>0.00094</v>
      </c>
      <c r="S183" s="247">
        <v>0</v>
      </c>
      <c r="T183" s="248">
        <f>S183*H183</f>
        <v>0</v>
      </c>
      <c r="AR183" s="25" t="s">
        <v>211</v>
      </c>
      <c r="AT183" s="25" t="s">
        <v>206</v>
      </c>
      <c r="AU183" s="25" t="s">
        <v>85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211</v>
      </c>
      <c r="BM183" s="25" t="s">
        <v>4712</v>
      </c>
    </row>
    <row r="184" spans="2:65" s="1" customFormat="1" ht="25.5" customHeight="1">
      <c r="B184" s="47"/>
      <c r="C184" s="238" t="s">
        <v>868</v>
      </c>
      <c r="D184" s="238" t="s">
        <v>206</v>
      </c>
      <c r="E184" s="239" t="s">
        <v>4713</v>
      </c>
      <c r="F184" s="240" t="s">
        <v>4714</v>
      </c>
      <c r="G184" s="241" t="s">
        <v>209</v>
      </c>
      <c r="H184" s="242">
        <v>1</v>
      </c>
      <c r="I184" s="243"/>
      <c r="J184" s="244">
        <f>ROUND(I184*H184,2)</f>
        <v>0</v>
      </c>
      <c r="K184" s="240" t="s">
        <v>210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0.00066</v>
      </c>
      <c r="R184" s="247">
        <f>Q184*H184</f>
        <v>0.00066</v>
      </c>
      <c r="S184" s="247">
        <v>0</v>
      </c>
      <c r="T184" s="248">
        <f>S184*H184</f>
        <v>0</v>
      </c>
      <c r="AR184" s="25" t="s">
        <v>211</v>
      </c>
      <c r="AT184" s="25" t="s">
        <v>206</v>
      </c>
      <c r="AU184" s="25" t="s">
        <v>85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211</v>
      </c>
      <c r="BM184" s="25" t="s">
        <v>4715</v>
      </c>
    </row>
    <row r="185" spans="2:65" s="1" customFormat="1" ht="16.5" customHeight="1">
      <c r="B185" s="47"/>
      <c r="C185" s="238" t="s">
        <v>872</v>
      </c>
      <c r="D185" s="238" t="s">
        <v>206</v>
      </c>
      <c r="E185" s="239" t="s">
        <v>1247</v>
      </c>
      <c r="F185" s="240" t="s">
        <v>1248</v>
      </c>
      <c r="G185" s="241" t="s">
        <v>209</v>
      </c>
      <c r="H185" s="242">
        <v>4</v>
      </c>
      <c r="I185" s="243"/>
      <c r="J185" s="244">
        <f>ROUND(I185*H185,2)</f>
        <v>0</v>
      </c>
      <c r="K185" s="240" t="s">
        <v>210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0.00018</v>
      </c>
      <c r="R185" s="247">
        <f>Q185*H185</f>
        <v>0.00072</v>
      </c>
      <c r="S185" s="247">
        <v>0</v>
      </c>
      <c r="T185" s="248">
        <f>S185*H185</f>
        <v>0</v>
      </c>
      <c r="AR185" s="25" t="s">
        <v>211</v>
      </c>
      <c r="AT185" s="25" t="s">
        <v>206</v>
      </c>
      <c r="AU185" s="25" t="s">
        <v>85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211</v>
      </c>
      <c r="BM185" s="25" t="s">
        <v>4716</v>
      </c>
    </row>
    <row r="186" spans="2:65" s="1" customFormat="1" ht="25.5" customHeight="1">
      <c r="B186" s="47"/>
      <c r="C186" s="255" t="s">
        <v>876</v>
      </c>
      <c r="D186" s="255" t="s">
        <v>284</v>
      </c>
      <c r="E186" s="256" t="s">
        <v>1251</v>
      </c>
      <c r="F186" s="257" t="s">
        <v>1252</v>
      </c>
      <c r="G186" s="258" t="s">
        <v>351</v>
      </c>
      <c r="H186" s="259">
        <v>3</v>
      </c>
      <c r="I186" s="260"/>
      <c r="J186" s="261">
        <f>ROUND(I186*H186,2)</f>
        <v>0</v>
      </c>
      <c r="K186" s="257" t="s">
        <v>210</v>
      </c>
      <c r="L186" s="262"/>
      <c r="M186" s="263" t="s">
        <v>21</v>
      </c>
      <c r="N186" s="264" t="s">
        <v>47</v>
      </c>
      <c r="O186" s="48"/>
      <c r="P186" s="247">
        <f>O186*H186</f>
        <v>0</v>
      </c>
      <c r="Q186" s="247">
        <v>0.00028</v>
      </c>
      <c r="R186" s="247">
        <f>Q186*H186</f>
        <v>0.0008399999999999999</v>
      </c>
      <c r="S186" s="247">
        <v>0</v>
      </c>
      <c r="T186" s="248">
        <f>S186*H186</f>
        <v>0</v>
      </c>
      <c r="AR186" s="25" t="s">
        <v>287</v>
      </c>
      <c r="AT186" s="25" t="s">
        <v>284</v>
      </c>
      <c r="AU186" s="25" t="s">
        <v>85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211</v>
      </c>
      <c r="BM186" s="25" t="s">
        <v>4717</v>
      </c>
    </row>
    <row r="187" spans="2:65" s="1" customFormat="1" ht="16.5" customHeight="1">
      <c r="B187" s="47"/>
      <c r="C187" s="255" t="s">
        <v>880</v>
      </c>
      <c r="D187" s="255" t="s">
        <v>284</v>
      </c>
      <c r="E187" s="256" t="s">
        <v>4718</v>
      </c>
      <c r="F187" s="257" t="s">
        <v>4719</v>
      </c>
      <c r="G187" s="258" t="s">
        <v>351</v>
      </c>
      <c r="H187" s="259">
        <v>1</v>
      </c>
      <c r="I187" s="260"/>
      <c r="J187" s="261">
        <f>ROUND(I187*H187,2)</f>
        <v>0</v>
      </c>
      <c r="K187" s="257" t="s">
        <v>210</v>
      </c>
      <c r="L187" s="262"/>
      <c r="M187" s="263" t="s">
        <v>21</v>
      </c>
      <c r="N187" s="264" t="s">
        <v>47</v>
      </c>
      <c r="O187" s="48"/>
      <c r="P187" s="247">
        <f>O187*H187</f>
        <v>0</v>
      </c>
      <c r="Q187" s="247">
        <v>0.00096</v>
      </c>
      <c r="R187" s="247">
        <f>Q187*H187</f>
        <v>0.00096</v>
      </c>
      <c r="S187" s="247">
        <v>0</v>
      </c>
      <c r="T187" s="248">
        <f>S187*H187</f>
        <v>0</v>
      </c>
      <c r="AR187" s="25" t="s">
        <v>287</v>
      </c>
      <c r="AT187" s="25" t="s">
        <v>284</v>
      </c>
      <c r="AU187" s="25" t="s">
        <v>85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211</v>
      </c>
      <c r="BM187" s="25" t="s">
        <v>4720</v>
      </c>
    </row>
    <row r="188" spans="2:65" s="1" customFormat="1" ht="16.5" customHeight="1">
      <c r="B188" s="47"/>
      <c r="C188" s="238" t="s">
        <v>884</v>
      </c>
      <c r="D188" s="238" t="s">
        <v>206</v>
      </c>
      <c r="E188" s="239" t="s">
        <v>1255</v>
      </c>
      <c r="F188" s="240" t="s">
        <v>1256</v>
      </c>
      <c r="G188" s="241" t="s">
        <v>209</v>
      </c>
      <c r="H188" s="242">
        <v>5</v>
      </c>
      <c r="I188" s="243"/>
      <c r="J188" s="244">
        <f>ROUND(I188*H188,2)</f>
        <v>0</v>
      </c>
      <c r="K188" s="240" t="s">
        <v>210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7E-05</v>
      </c>
      <c r="R188" s="247">
        <f>Q188*H188</f>
        <v>0.00034999999999999994</v>
      </c>
      <c r="S188" s="247">
        <v>0</v>
      </c>
      <c r="T188" s="248">
        <f>S188*H188</f>
        <v>0</v>
      </c>
      <c r="AR188" s="25" t="s">
        <v>211</v>
      </c>
      <c r="AT188" s="25" t="s">
        <v>206</v>
      </c>
      <c r="AU188" s="25" t="s">
        <v>85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211</v>
      </c>
      <c r="BM188" s="25" t="s">
        <v>1257</v>
      </c>
    </row>
    <row r="189" spans="2:65" s="1" customFormat="1" ht="16.5" customHeight="1">
      <c r="B189" s="47"/>
      <c r="C189" s="238" t="s">
        <v>888</v>
      </c>
      <c r="D189" s="238" t="s">
        <v>206</v>
      </c>
      <c r="E189" s="239" t="s">
        <v>1259</v>
      </c>
      <c r="F189" s="240" t="s">
        <v>1260</v>
      </c>
      <c r="G189" s="241" t="s">
        <v>209</v>
      </c>
      <c r="H189" s="242">
        <v>8</v>
      </c>
      <c r="I189" s="243"/>
      <c r="J189" s="244">
        <f>ROUND(I189*H189,2)</f>
        <v>0</v>
      </c>
      <c r="K189" s="240" t="s">
        <v>210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0.00031</v>
      </c>
      <c r="R189" s="247">
        <f>Q189*H189</f>
        <v>0.00248</v>
      </c>
      <c r="S189" s="247">
        <v>0</v>
      </c>
      <c r="T189" s="248">
        <f>S189*H189</f>
        <v>0</v>
      </c>
      <c r="AR189" s="25" t="s">
        <v>211</v>
      </c>
      <c r="AT189" s="25" t="s">
        <v>206</v>
      </c>
      <c r="AU189" s="25" t="s">
        <v>85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211</v>
      </c>
      <c r="BM189" s="25" t="s">
        <v>1261</v>
      </c>
    </row>
    <row r="190" spans="2:65" s="1" customFormat="1" ht="16.5" customHeight="1">
      <c r="B190" s="47"/>
      <c r="C190" s="238" t="s">
        <v>892</v>
      </c>
      <c r="D190" s="238" t="s">
        <v>206</v>
      </c>
      <c r="E190" s="239" t="s">
        <v>1263</v>
      </c>
      <c r="F190" s="240" t="s">
        <v>1264</v>
      </c>
      <c r="G190" s="241" t="s">
        <v>246</v>
      </c>
      <c r="H190" s="250"/>
      <c r="I190" s="243"/>
      <c r="J190" s="244">
        <f>ROUND(I190*H190,2)</f>
        <v>0</v>
      </c>
      <c r="K190" s="240" t="s">
        <v>210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211</v>
      </c>
      <c r="AT190" s="25" t="s">
        <v>206</v>
      </c>
      <c r="AU190" s="25" t="s">
        <v>85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211</v>
      </c>
      <c r="BM190" s="25" t="s">
        <v>1265</v>
      </c>
    </row>
    <row r="191" spans="2:63" s="11" customFormat="1" ht="37.4" customHeight="1">
      <c r="B191" s="222"/>
      <c r="C191" s="223"/>
      <c r="D191" s="224" t="s">
        <v>75</v>
      </c>
      <c r="E191" s="225" t="s">
        <v>258</v>
      </c>
      <c r="F191" s="225" t="s">
        <v>259</v>
      </c>
      <c r="G191" s="223"/>
      <c r="H191" s="223"/>
      <c r="I191" s="226"/>
      <c r="J191" s="227">
        <f>BK191</f>
        <v>0</v>
      </c>
      <c r="K191" s="223"/>
      <c r="L191" s="228"/>
      <c r="M191" s="312"/>
      <c r="N191" s="313"/>
      <c r="O191" s="313"/>
      <c r="P191" s="314">
        <v>0</v>
      </c>
      <c r="Q191" s="313"/>
      <c r="R191" s="314">
        <v>0</v>
      </c>
      <c r="S191" s="313"/>
      <c r="T191" s="315">
        <v>0</v>
      </c>
      <c r="AR191" s="233" t="s">
        <v>98</v>
      </c>
      <c r="AT191" s="234" t="s">
        <v>75</v>
      </c>
      <c r="AU191" s="234" t="s">
        <v>76</v>
      </c>
      <c r="AY191" s="233" t="s">
        <v>203</v>
      </c>
      <c r="BK191" s="235">
        <v>0</v>
      </c>
    </row>
    <row r="192" spans="2:12" s="1" customFormat="1" ht="6.95" customHeight="1">
      <c r="B192" s="68"/>
      <c r="C192" s="69"/>
      <c r="D192" s="69"/>
      <c r="E192" s="69"/>
      <c r="F192" s="69"/>
      <c r="G192" s="69"/>
      <c r="H192" s="69"/>
      <c r="I192" s="180"/>
      <c r="J192" s="69"/>
      <c r="K192" s="69"/>
      <c r="L192" s="73"/>
    </row>
  </sheetData>
  <sheetProtection password="CC35" sheet="1" objects="1" scenarios="1" formatColumns="0" formatRows="0" autoFilter="0"/>
  <autoFilter ref="C95:K191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2:H82"/>
    <mergeCell ref="E86:H86"/>
    <mergeCell ref="E84:H84"/>
    <mergeCell ref="E88:H88"/>
    <mergeCell ref="G1:H1"/>
    <mergeCell ref="L2:V2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146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4638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4721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ROUND(SUM(BE93:BE109),2)</f>
        <v>0</v>
      </c>
      <c r="G34" s="48"/>
      <c r="H34" s="48"/>
      <c r="I34" s="172">
        <v>0.21</v>
      </c>
      <c r="J34" s="171">
        <f>ROUND(ROUND((SUM(BE93:BE109)),2)*I34,2)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ROUND(SUM(BF93:BF109),2)</f>
        <v>0</v>
      </c>
      <c r="G35" s="48"/>
      <c r="H35" s="48"/>
      <c r="I35" s="172">
        <v>0.15</v>
      </c>
      <c r="J35" s="171">
        <f>ROUND(ROUND((SUM(BF93:BF109)),2)*I35,2)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ROUND(SUM(BG93:BG109),2)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ROUND(SUM(BH93:BH109),2)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ROUND(SUM(BI93:BI109),2)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4638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4639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172122VN - Vedlejší náklady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J93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522</v>
      </c>
      <c r="E65" s="194"/>
      <c r="F65" s="194"/>
      <c r="G65" s="194"/>
      <c r="H65" s="194"/>
      <c r="I65" s="195"/>
      <c r="J65" s="196">
        <f>J94</f>
        <v>0</v>
      </c>
      <c r="K65" s="197"/>
    </row>
    <row r="66" spans="2:11" s="9" customFormat="1" ht="19.9" customHeight="1">
      <c r="B66" s="198"/>
      <c r="C66" s="199"/>
      <c r="D66" s="200" t="s">
        <v>523</v>
      </c>
      <c r="E66" s="201"/>
      <c r="F66" s="201"/>
      <c r="G66" s="201"/>
      <c r="H66" s="201"/>
      <c r="I66" s="202"/>
      <c r="J66" s="203">
        <f>J95</f>
        <v>0</v>
      </c>
      <c r="K66" s="204"/>
    </row>
    <row r="67" spans="2:11" s="9" customFormat="1" ht="19.9" customHeight="1">
      <c r="B67" s="198"/>
      <c r="C67" s="199"/>
      <c r="D67" s="200" t="s">
        <v>524</v>
      </c>
      <c r="E67" s="201"/>
      <c r="F67" s="201"/>
      <c r="G67" s="201"/>
      <c r="H67" s="201"/>
      <c r="I67" s="202"/>
      <c r="J67" s="203">
        <f>J97</f>
        <v>0</v>
      </c>
      <c r="K67" s="204"/>
    </row>
    <row r="68" spans="2:11" s="9" customFormat="1" ht="19.9" customHeight="1">
      <c r="B68" s="198"/>
      <c r="C68" s="199"/>
      <c r="D68" s="200" t="s">
        <v>525</v>
      </c>
      <c r="E68" s="201"/>
      <c r="F68" s="201"/>
      <c r="G68" s="201"/>
      <c r="H68" s="201"/>
      <c r="I68" s="202"/>
      <c r="J68" s="203">
        <f>J106</f>
        <v>0</v>
      </c>
      <c r="K68" s="204"/>
    </row>
    <row r="69" spans="2:11" s="9" customFormat="1" ht="19.9" customHeight="1">
      <c r="B69" s="198"/>
      <c r="C69" s="199"/>
      <c r="D69" s="200" t="s">
        <v>526</v>
      </c>
      <c r="E69" s="201"/>
      <c r="F69" s="201"/>
      <c r="G69" s="201"/>
      <c r="H69" s="201"/>
      <c r="I69" s="202"/>
      <c r="J69" s="203">
        <f>J107</f>
        <v>0</v>
      </c>
      <c r="K69" s="204"/>
    </row>
    <row r="70" spans="2:11" s="1" customFormat="1" ht="21.8" customHeight="1">
      <c r="B70" s="47"/>
      <c r="C70" s="48"/>
      <c r="D70" s="48"/>
      <c r="E70" s="48"/>
      <c r="F70" s="48"/>
      <c r="G70" s="48"/>
      <c r="H70" s="48"/>
      <c r="I70" s="158"/>
      <c r="J70" s="48"/>
      <c r="K70" s="52"/>
    </row>
    <row r="71" spans="2:11" s="1" customFormat="1" ht="6.95" customHeight="1">
      <c r="B71" s="68"/>
      <c r="C71" s="69"/>
      <c r="D71" s="69"/>
      <c r="E71" s="69"/>
      <c r="F71" s="69"/>
      <c r="G71" s="69"/>
      <c r="H71" s="69"/>
      <c r="I71" s="180"/>
      <c r="J71" s="69"/>
      <c r="K71" s="70"/>
    </row>
    <row r="75" spans="2:12" s="1" customFormat="1" ht="6.95" customHeight="1">
      <c r="B75" s="71"/>
      <c r="C75" s="72"/>
      <c r="D75" s="72"/>
      <c r="E75" s="72"/>
      <c r="F75" s="72"/>
      <c r="G75" s="72"/>
      <c r="H75" s="72"/>
      <c r="I75" s="183"/>
      <c r="J75" s="72"/>
      <c r="K75" s="72"/>
      <c r="L75" s="73"/>
    </row>
    <row r="76" spans="2:12" s="1" customFormat="1" ht="36.95" customHeight="1">
      <c r="B76" s="47"/>
      <c r="C76" s="74" t="s">
        <v>187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5"/>
      <c r="J78" s="75"/>
      <c r="K78" s="75"/>
      <c r="L78" s="73"/>
    </row>
    <row r="79" spans="2:12" s="1" customFormat="1" ht="16.5" customHeight="1">
      <c r="B79" s="47"/>
      <c r="C79" s="75"/>
      <c r="D79" s="75"/>
      <c r="E79" s="206" t="str">
        <f>E7</f>
        <v>Revitalizace NKP Vlašský dvůr stavba</v>
      </c>
      <c r="F79" s="77"/>
      <c r="G79" s="77"/>
      <c r="H79" s="77"/>
      <c r="I79" s="205"/>
      <c r="J79" s="75"/>
      <c r="K79" s="75"/>
      <c r="L79" s="73"/>
    </row>
    <row r="80" spans="2:12" ht="13.5">
      <c r="B80" s="29"/>
      <c r="C80" s="77" t="s">
        <v>171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ht="16.5" customHeight="1">
      <c r="B81" s="29"/>
      <c r="C81" s="207"/>
      <c r="D81" s="207"/>
      <c r="E81" s="206" t="s">
        <v>4638</v>
      </c>
      <c r="F81" s="207"/>
      <c r="G81" s="207"/>
      <c r="H81" s="207"/>
      <c r="I81" s="150"/>
      <c r="J81" s="207"/>
      <c r="K81" s="207"/>
      <c r="L81" s="208"/>
    </row>
    <row r="82" spans="2:12" ht="13.5">
      <c r="B82" s="29"/>
      <c r="C82" s="77" t="s">
        <v>173</v>
      </c>
      <c r="D82" s="207"/>
      <c r="E82" s="207"/>
      <c r="F82" s="207"/>
      <c r="G82" s="207"/>
      <c r="H82" s="207"/>
      <c r="I82" s="150"/>
      <c r="J82" s="207"/>
      <c r="K82" s="207"/>
      <c r="L82" s="208"/>
    </row>
    <row r="83" spans="2:12" s="1" customFormat="1" ht="16.5" customHeight="1">
      <c r="B83" s="47"/>
      <c r="C83" s="75"/>
      <c r="D83" s="75"/>
      <c r="E83" s="209" t="s">
        <v>4639</v>
      </c>
      <c r="F83" s="75"/>
      <c r="G83" s="75"/>
      <c r="H83" s="75"/>
      <c r="I83" s="205"/>
      <c r="J83" s="75"/>
      <c r="K83" s="75"/>
      <c r="L83" s="73"/>
    </row>
    <row r="84" spans="2:12" s="1" customFormat="1" ht="14.4" customHeight="1">
      <c r="B84" s="47"/>
      <c r="C84" s="77" t="s">
        <v>175</v>
      </c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7.25" customHeight="1">
      <c r="B85" s="47"/>
      <c r="C85" s="75"/>
      <c r="D85" s="75"/>
      <c r="E85" s="83" t="str">
        <f>E13</f>
        <v>172122VN - Vedlejší náklady</v>
      </c>
      <c r="F85" s="75"/>
      <c r="G85" s="75"/>
      <c r="H85" s="75"/>
      <c r="I85" s="205"/>
      <c r="J85" s="75"/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8" customHeight="1">
      <c r="B87" s="47"/>
      <c r="C87" s="77" t="s">
        <v>23</v>
      </c>
      <c r="D87" s="75"/>
      <c r="E87" s="75"/>
      <c r="F87" s="210" t="str">
        <f>F16</f>
        <v>Kutná Hora</v>
      </c>
      <c r="G87" s="75"/>
      <c r="H87" s="75"/>
      <c r="I87" s="211" t="s">
        <v>25</v>
      </c>
      <c r="J87" s="86" t="str">
        <f>IF(J16="","",J16)</f>
        <v>22. 2. 2018</v>
      </c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3.5">
      <c r="B89" s="47"/>
      <c r="C89" s="77" t="s">
        <v>27</v>
      </c>
      <c r="D89" s="75"/>
      <c r="E89" s="75"/>
      <c r="F89" s="210" t="str">
        <f>E19</f>
        <v>Město Kutná Hora,Havlíčkovo nám. 552</v>
      </c>
      <c r="G89" s="75"/>
      <c r="H89" s="75"/>
      <c r="I89" s="211" t="s">
        <v>35</v>
      </c>
      <c r="J89" s="210" t="str">
        <f>E25</f>
        <v>Kutnohorská stavební s.r.o</v>
      </c>
      <c r="K89" s="75"/>
      <c r="L89" s="73"/>
    </row>
    <row r="90" spans="2:12" s="1" customFormat="1" ht="14.4" customHeight="1">
      <c r="B90" s="47"/>
      <c r="C90" s="77" t="s">
        <v>33</v>
      </c>
      <c r="D90" s="75"/>
      <c r="E90" s="75"/>
      <c r="F90" s="210" t="str">
        <f>IF(E22="","",E22)</f>
        <v/>
      </c>
      <c r="G90" s="75"/>
      <c r="H90" s="75"/>
      <c r="I90" s="205"/>
      <c r="J90" s="75"/>
      <c r="K90" s="75"/>
      <c r="L90" s="73"/>
    </row>
    <row r="91" spans="2:12" s="1" customFormat="1" ht="10.3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20" s="10" customFormat="1" ht="29.25" customHeight="1">
      <c r="B92" s="212"/>
      <c r="C92" s="213" t="s">
        <v>188</v>
      </c>
      <c r="D92" s="214" t="s">
        <v>61</v>
      </c>
      <c r="E92" s="214" t="s">
        <v>57</v>
      </c>
      <c r="F92" s="214" t="s">
        <v>189</v>
      </c>
      <c r="G92" s="214" t="s">
        <v>190</v>
      </c>
      <c r="H92" s="214" t="s">
        <v>191</v>
      </c>
      <c r="I92" s="215" t="s">
        <v>192</v>
      </c>
      <c r="J92" s="214" t="s">
        <v>180</v>
      </c>
      <c r="K92" s="216" t="s">
        <v>193</v>
      </c>
      <c r="L92" s="217"/>
      <c r="M92" s="103" t="s">
        <v>194</v>
      </c>
      <c r="N92" s="104" t="s">
        <v>46</v>
      </c>
      <c r="O92" s="104" t="s">
        <v>195</v>
      </c>
      <c r="P92" s="104" t="s">
        <v>196</v>
      </c>
      <c r="Q92" s="104" t="s">
        <v>197</v>
      </c>
      <c r="R92" s="104" t="s">
        <v>198</v>
      </c>
      <c r="S92" s="104" t="s">
        <v>199</v>
      </c>
      <c r="T92" s="105" t="s">
        <v>200</v>
      </c>
    </row>
    <row r="93" spans="2:63" s="1" customFormat="1" ht="29.25" customHeight="1">
      <c r="B93" s="47"/>
      <c r="C93" s="109" t="s">
        <v>181</v>
      </c>
      <c r="D93" s="75"/>
      <c r="E93" s="75"/>
      <c r="F93" s="75"/>
      <c r="G93" s="75"/>
      <c r="H93" s="75"/>
      <c r="I93" s="205"/>
      <c r="J93" s="218">
        <f>BK93</f>
        <v>0</v>
      </c>
      <c r="K93" s="75"/>
      <c r="L93" s="73"/>
      <c r="M93" s="106"/>
      <c r="N93" s="107"/>
      <c r="O93" s="107"/>
      <c r="P93" s="219">
        <f>P94</f>
        <v>0</v>
      </c>
      <c r="Q93" s="107"/>
      <c r="R93" s="219">
        <f>R94</f>
        <v>0</v>
      </c>
      <c r="S93" s="107"/>
      <c r="T93" s="220">
        <f>T94</f>
        <v>0</v>
      </c>
      <c r="AT93" s="25" t="s">
        <v>75</v>
      </c>
      <c r="AU93" s="25" t="s">
        <v>182</v>
      </c>
      <c r="BK93" s="221">
        <f>BK94</f>
        <v>0</v>
      </c>
    </row>
    <row r="94" spans="2:63" s="11" customFormat="1" ht="37.4" customHeight="1">
      <c r="B94" s="222"/>
      <c r="C94" s="223"/>
      <c r="D94" s="224" t="s">
        <v>75</v>
      </c>
      <c r="E94" s="225" t="s">
        <v>527</v>
      </c>
      <c r="F94" s="225" t="s">
        <v>528</v>
      </c>
      <c r="G94" s="223"/>
      <c r="H94" s="223"/>
      <c r="I94" s="226"/>
      <c r="J94" s="227">
        <f>BK94</f>
        <v>0</v>
      </c>
      <c r="K94" s="223"/>
      <c r="L94" s="228"/>
      <c r="M94" s="229"/>
      <c r="N94" s="230"/>
      <c r="O94" s="230"/>
      <c r="P94" s="231">
        <f>P95+P97+P106+P107</f>
        <v>0</v>
      </c>
      <c r="Q94" s="230"/>
      <c r="R94" s="231">
        <f>R95+R97+R106+R107</f>
        <v>0</v>
      </c>
      <c r="S94" s="230"/>
      <c r="T94" s="232">
        <f>T95+T97+T106+T107</f>
        <v>0</v>
      </c>
      <c r="AR94" s="233" t="s">
        <v>121</v>
      </c>
      <c r="AT94" s="234" t="s">
        <v>75</v>
      </c>
      <c r="AU94" s="234" t="s">
        <v>76</v>
      </c>
      <c r="AY94" s="233" t="s">
        <v>203</v>
      </c>
      <c r="BK94" s="235">
        <f>BK95+BK97+BK106+BK107</f>
        <v>0</v>
      </c>
    </row>
    <row r="95" spans="2:63" s="11" customFormat="1" ht="19.9" customHeight="1">
      <c r="B95" s="222"/>
      <c r="C95" s="223"/>
      <c r="D95" s="224" t="s">
        <v>75</v>
      </c>
      <c r="E95" s="236" t="s">
        <v>529</v>
      </c>
      <c r="F95" s="236" t="s">
        <v>530</v>
      </c>
      <c r="G95" s="223"/>
      <c r="H95" s="223"/>
      <c r="I95" s="226"/>
      <c r="J95" s="237">
        <f>BK95</f>
        <v>0</v>
      </c>
      <c r="K95" s="223"/>
      <c r="L95" s="228"/>
      <c r="M95" s="229"/>
      <c r="N95" s="230"/>
      <c r="O95" s="230"/>
      <c r="P95" s="231">
        <f>P96</f>
        <v>0</v>
      </c>
      <c r="Q95" s="230"/>
      <c r="R95" s="231">
        <f>R96</f>
        <v>0</v>
      </c>
      <c r="S95" s="230"/>
      <c r="T95" s="232">
        <f>T96</f>
        <v>0</v>
      </c>
      <c r="AR95" s="233" t="s">
        <v>121</v>
      </c>
      <c r="AT95" s="234" t="s">
        <v>75</v>
      </c>
      <c r="AU95" s="234" t="s">
        <v>83</v>
      </c>
      <c r="AY95" s="233" t="s">
        <v>203</v>
      </c>
      <c r="BK95" s="235">
        <f>BK96</f>
        <v>0</v>
      </c>
    </row>
    <row r="96" spans="2:65" s="1" customFormat="1" ht="25.5" customHeight="1">
      <c r="B96" s="47"/>
      <c r="C96" s="238" t="s">
        <v>83</v>
      </c>
      <c r="D96" s="238" t="s">
        <v>206</v>
      </c>
      <c r="E96" s="239" t="s">
        <v>537</v>
      </c>
      <c r="F96" s="240" t="s">
        <v>538</v>
      </c>
      <c r="G96" s="241" t="s">
        <v>533</v>
      </c>
      <c r="H96" s="242">
        <v>1</v>
      </c>
      <c r="I96" s="243"/>
      <c r="J96" s="244">
        <f>ROUND(I96*H96,2)</f>
        <v>0</v>
      </c>
      <c r="K96" s="240" t="s">
        <v>534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535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535</v>
      </c>
      <c r="BM96" s="25" t="s">
        <v>4722</v>
      </c>
    </row>
    <row r="97" spans="2:63" s="11" customFormat="1" ht="29.85" customHeight="1">
      <c r="B97" s="222"/>
      <c r="C97" s="223"/>
      <c r="D97" s="224" t="s">
        <v>75</v>
      </c>
      <c r="E97" s="236" t="s">
        <v>540</v>
      </c>
      <c r="F97" s="236" t="s">
        <v>541</v>
      </c>
      <c r="G97" s="223"/>
      <c r="H97" s="223"/>
      <c r="I97" s="226"/>
      <c r="J97" s="237">
        <f>BK97</f>
        <v>0</v>
      </c>
      <c r="K97" s="223"/>
      <c r="L97" s="228"/>
      <c r="M97" s="229"/>
      <c r="N97" s="230"/>
      <c r="O97" s="230"/>
      <c r="P97" s="231">
        <f>SUM(P98:P105)</f>
        <v>0</v>
      </c>
      <c r="Q97" s="230"/>
      <c r="R97" s="231">
        <f>SUM(R98:R105)</f>
        <v>0</v>
      </c>
      <c r="S97" s="230"/>
      <c r="T97" s="232">
        <f>SUM(T98:T105)</f>
        <v>0</v>
      </c>
      <c r="AR97" s="233" t="s">
        <v>121</v>
      </c>
      <c r="AT97" s="234" t="s">
        <v>75</v>
      </c>
      <c r="AU97" s="234" t="s">
        <v>83</v>
      </c>
      <c r="AY97" s="233" t="s">
        <v>203</v>
      </c>
      <c r="BK97" s="235">
        <f>SUM(BK98:BK105)</f>
        <v>0</v>
      </c>
    </row>
    <row r="98" spans="2:65" s="1" customFormat="1" ht="16.5" customHeight="1">
      <c r="B98" s="47"/>
      <c r="C98" s="238" t="s">
        <v>85</v>
      </c>
      <c r="D98" s="238" t="s">
        <v>206</v>
      </c>
      <c r="E98" s="239" t="s">
        <v>542</v>
      </c>
      <c r="F98" s="240" t="s">
        <v>543</v>
      </c>
      <c r="G98" s="241" t="s">
        <v>533</v>
      </c>
      <c r="H98" s="242">
        <v>1</v>
      </c>
      <c r="I98" s="243"/>
      <c r="J98" s="244">
        <f>ROUND(I98*H98,2)</f>
        <v>0</v>
      </c>
      <c r="K98" s="240" t="s">
        <v>534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535</v>
      </c>
      <c r="AT98" s="25" t="s">
        <v>206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535</v>
      </c>
      <c r="BM98" s="25" t="s">
        <v>4723</v>
      </c>
    </row>
    <row r="99" spans="2:65" s="1" customFormat="1" ht="25.5" customHeight="1">
      <c r="B99" s="47"/>
      <c r="C99" s="238" t="s">
        <v>92</v>
      </c>
      <c r="D99" s="238" t="s">
        <v>206</v>
      </c>
      <c r="E99" s="239" t="s">
        <v>545</v>
      </c>
      <c r="F99" s="240" t="s">
        <v>546</v>
      </c>
      <c r="G99" s="241" t="s">
        <v>533</v>
      </c>
      <c r="H99" s="242">
        <v>1</v>
      </c>
      <c r="I99" s="243"/>
      <c r="J99" s="244">
        <f>ROUND(I99*H99,2)</f>
        <v>0</v>
      </c>
      <c r="K99" s="240" t="s">
        <v>534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535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535</v>
      </c>
      <c r="BM99" s="25" t="s">
        <v>4724</v>
      </c>
    </row>
    <row r="100" spans="2:65" s="1" customFormat="1" ht="16.5" customHeight="1">
      <c r="B100" s="47"/>
      <c r="C100" s="238" t="s">
        <v>98</v>
      </c>
      <c r="D100" s="238" t="s">
        <v>206</v>
      </c>
      <c r="E100" s="239" t="s">
        <v>548</v>
      </c>
      <c r="F100" s="240" t="s">
        <v>549</v>
      </c>
      <c r="G100" s="241" t="s">
        <v>533</v>
      </c>
      <c r="H100" s="242">
        <v>1</v>
      </c>
      <c r="I100" s="243"/>
      <c r="J100" s="244">
        <f>ROUND(I100*H100,2)</f>
        <v>0</v>
      </c>
      <c r="K100" s="240" t="s">
        <v>534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535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535</v>
      </c>
      <c r="BM100" s="25" t="s">
        <v>4725</v>
      </c>
    </row>
    <row r="101" spans="2:65" s="1" customFormat="1" ht="16.5" customHeight="1">
      <c r="B101" s="47"/>
      <c r="C101" s="238" t="s">
        <v>121</v>
      </c>
      <c r="D101" s="238" t="s">
        <v>206</v>
      </c>
      <c r="E101" s="239" t="s">
        <v>551</v>
      </c>
      <c r="F101" s="240" t="s">
        <v>552</v>
      </c>
      <c r="G101" s="241" t="s">
        <v>533</v>
      </c>
      <c r="H101" s="242">
        <v>1</v>
      </c>
      <c r="I101" s="243"/>
      <c r="J101" s="244">
        <f>ROUND(I101*H101,2)</f>
        <v>0</v>
      </c>
      <c r="K101" s="240" t="s">
        <v>534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535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535</v>
      </c>
      <c r="BM101" s="25" t="s">
        <v>4726</v>
      </c>
    </row>
    <row r="102" spans="2:65" s="1" customFormat="1" ht="16.5" customHeight="1">
      <c r="B102" s="47"/>
      <c r="C102" s="238" t="s">
        <v>226</v>
      </c>
      <c r="D102" s="238" t="s">
        <v>206</v>
      </c>
      <c r="E102" s="239" t="s">
        <v>554</v>
      </c>
      <c r="F102" s="240" t="s">
        <v>555</v>
      </c>
      <c r="G102" s="241" t="s">
        <v>533</v>
      </c>
      <c r="H102" s="242">
        <v>1</v>
      </c>
      <c r="I102" s="243"/>
      <c r="J102" s="244">
        <f>ROUND(I102*H102,2)</f>
        <v>0</v>
      </c>
      <c r="K102" s="240" t="s">
        <v>534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535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535</v>
      </c>
      <c r="BM102" s="25" t="s">
        <v>4727</v>
      </c>
    </row>
    <row r="103" spans="2:65" s="1" customFormat="1" ht="16.5" customHeight="1">
      <c r="B103" s="47"/>
      <c r="C103" s="238" t="s">
        <v>230</v>
      </c>
      <c r="D103" s="238" t="s">
        <v>206</v>
      </c>
      <c r="E103" s="239" t="s">
        <v>557</v>
      </c>
      <c r="F103" s="240" t="s">
        <v>558</v>
      </c>
      <c r="G103" s="241" t="s">
        <v>533</v>
      </c>
      <c r="H103" s="242">
        <v>1</v>
      </c>
      <c r="I103" s="243"/>
      <c r="J103" s="244">
        <f>ROUND(I103*H103,2)</f>
        <v>0</v>
      </c>
      <c r="K103" s="240" t="s">
        <v>534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535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535</v>
      </c>
      <c r="BM103" s="25" t="s">
        <v>4728</v>
      </c>
    </row>
    <row r="104" spans="2:65" s="1" customFormat="1" ht="16.5" customHeight="1">
      <c r="B104" s="47"/>
      <c r="C104" s="238" t="s">
        <v>234</v>
      </c>
      <c r="D104" s="238" t="s">
        <v>206</v>
      </c>
      <c r="E104" s="239" t="s">
        <v>560</v>
      </c>
      <c r="F104" s="240" t="s">
        <v>561</v>
      </c>
      <c r="G104" s="241" t="s">
        <v>533</v>
      </c>
      <c r="H104" s="242">
        <v>1</v>
      </c>
      <c r="I104" s="243"/>
      <c r="J104" s="244">
        <f>ROUND(I104*H104,2)</f>
        <v>0</v>
      </c>
      <c r="K104" s="240" t="s">
        <v>534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535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535</v>
      </c>
      <c r="BM104" s="25" t="s">
        <v>4729</v>
      </c>
    </row>
    <row r="105" spans="2:65" s="1" customFormat="1" ht="16.5" customHeight="1">
      <c r="B105" s="47"/>
      <c r="C105" s="238" t="s">
        <v>238</v>
      </c>
      <c r="D105" s="238" t="s">
        <v>206</v>
      </c>
      <c r="E105" s="239" t="s">
        <v>563</v>
      </c>
      <c r="F105" s="240" t="s">
        <v>564</v>
      </c>
      <c r="G105" s="241" t="s">
        <v>533</v>
      </c>
      <c r="H105" s="242">
        <v>1</v>
      </c>
      <c r="I105" s="243"/>
      <c r="J105" s="244">
        <f>ROUND(I105*H105,2)</f>
        <v>0</v>
      </c>
      <c r="K105" s="240" t="s">
        <v>534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535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535</v>
      </c>
      <c r="BM105" s="25" t="s">
        <v>4730</v>
      </c>
    </row>
    <row r="106" spans="2:63" s="11" customFormat="1" ht="29.85" customHeight="1">
      <c r="B106" s="222"/>
      <c r="C106" s="223"/>
      <c r="D106" s="224" t="s">
        <v>75</v>
      </c>
      <c r="E106" s="236" t="s">
        <v>566</v>
      </c>
      <c r="F106" s="236" t="s">
        <v>567</v>
      </c>
      <c r="G106" s="223"/>
      <c r="H106" s="223"/>
      <c r="I106" s="226"/>
      <c r="J106" s="237">
        <f>BK106</f>
        <v>0</v>
      </c>
      <c r="K106" s="223"/>
      <c r="L106" s="228"/>
      <c r="M106" s="229"/>
      <c r="N106" s="230"/>
      <c r="O106" s="230"/>
      <c r="P106" s="231">
        <v>0</v>
      </c>
      <c r="Q106" s="230"/>
      <c r="R106" s="231">
        <v>0</v>
      </c>
      <c r="S106" s="230"/>
      <c r="T106" s="232">
        <v>0</v>
      </c>
      <c r="AR106" s="233" t="s">
        <v>121</v>
      </c>
      <c r="AT106" s="234" t="s">
        <v>75</v>
      </c>
      <c r="AU106" s="234" t="s">
        <v>83</v>
      </c>
      <c r="AY106" s="233" t="s">
        <v>203</v>
      </c>
      <c r="BK106" s="235">
        <v>0</v>
      </c>
    </row>
    <row r="107" spans="2:63" s="11" customFormat="1" ht="19.9" customHeight="1">
      <c r="B107" s="222"/>
      <c r="C107" s="223"/>
      <c r="D107" s="224" t="s">
        <v>75</v>
      </c>
      <c r="E107" s="236" t="s">
        <v>568</v>
      </c>
      <c r="F107" s="236" t="s">
        <v>569</v>
      </c>
      <c r="G107" s="223"/>
      <c r="H107" s="223"/>
      <c r="I107" s="226"/>
      <c r="J107" s="237">
        <f>BK107</f>
        <v>0</v>
      </c>
      <c r="K107" s="223"/>
      <c r="L107" s="228"/>
      <c r="M107" s="229"/>
      <c r="N107" s="230"/>
      <c r="O107" s="230"/>
      <c r="P107" s="231">
        <f>SUM(P108:P109)</f>
        <v>0</v>
      </c>
      <c r="Q107" s="230"/>
      <c r="R107" s="231">
        <f>SUM(R108:R109)</f>
        <v>0</v>
      </c>
      <c r="S107" s="230"/>
      <c r="T107" s="232">
        <f>SUM(T108:T109)</f>
        <v>0</v>
      </c>
      <c r="AR107" s="233" t="s">
        <v>121</v>
      </c>
      <c r="AT107" s="234" t="s">
        <v>75</v>
      </c>
      <c r="AU107" s="234" t="s">
        <v>83</v>
      </c>
      <c r="AY107" s="233" t="s">
        <v>203</v>
      </c>
      <c r="BK107" s="235">
        <f>SUM(BK108:BK109)</f>
        <v>0</v>
      </c>
    </row>
    <row r="108" spans="2:65" s="1" customFormat="1" ht="16.5" customHeight="1">
      <c r="B108" s="47"/>
      <c r="C108" s="238" t="s">
        <v>243</v>
      </c>
      <c r="D108" s="238" t="s">
        <v>206</v>
      </c>
      <c r="E108" s="239" t="s">
        <v>570</v>
      </c>
      <c r="F108" s="240" t="s">
        <v>571</v>
      </c>
      <c r="G108" s="241" t="s">
        <v>533</v>
      </c>
      <c r="H108" s="242">
        <v>1</v>
      </c>
      <c r="I108" s="243"/>
      <c r="J108" s="244">
        <f>ROUND(I108*H108,2)</f>
        <v>0</v>
      </c>
      <c r="K108" s="240" t="s">
        <v>534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535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535</v>
      </c>
      <c r="BM108" s="25" t="s">
        <v>4731</v>
      </c>
    </row>
    <row r="109" spans="2:65" s="1" customFormat="1" ht="16.5" customHeight="1">
      <c r="B109" s="47"/>
      <c r="C109" s="238" t="s">
        <v>250</v>
      </c>
      <c r="D109" s="238" t="s">
        <v>206</v>
      </c>
      <c r="E109" s="239" t="s">
        <v>573</v>
      </c>
      <c r="F109" s="240" t="s">
        <v>574</v>
      </c>
      <c r="G109" s="241" t="s">
        <v>533</v>
      </c>
      <c r="H109" s="242">
        <v>1</v>
      </c>
      <c r="I109" s="243"/>
      <c r="J109" s="244">
        <f>ROUND(I109*H109,2)</f>
        <v>0</v>
      </c>
      <c r="K109" s="240" t="s">
        <v>534</v>
      </c>
      <c r="L109" s="73"/>
      <c r="M109" s="245" t="s">
        <v>21</v>
      </c>
      <c r="N109" s="251" t="s">
        <v>47</v>
      </c>
      <c r="O109" s="252"/>
      <c r="P109" s="253">
        <f>O109*H109</f>
        <v>0</v>
      </c>
      <c r="Q109" s="253">
        <v>0</v>
      </c>
      <c r="R109" s="253">
        <f>Q109*H109</f>
        <v>0</v>
      </c>
      <c r="S109" s="253">
        <v>0</v>
      </c>
      <c r="T109" s="254">
        <f>S109*H109</f>
        <v>0</v>
      </c>
      <c r="AR109" s="25" t="s">
        <v>535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535</v>
      </c>
      <c r="BM109" s="25" t="s">
        <v>4732</v>
      </c>
    </row>
    <row r="110" spans="2:12" s="1" customFormat="1" ht="6.95" customHeight="1">
      <c r="B110" s="68"/>
      <c r="C110" s="69"/>
      <c r="D110" s="69"/>
      <c r="E110" s="69"/>
      <c r="F110" s="69"/>
      <c r="G110" s="69"/>
      <c r="H110" s="69"/>
      <c r="I110" s="180"/>
      <c r="J110" s="69"/>
      <c r="K110" s="69"/>
      <c r="L110" s="73"/>
    </row>
  </sheetData>
  <sheetProtection password="CC35" sheet="1" objects="1" scenarios="1" formatColumns="0" formatRows="0" autoFilter="0"/>
  <autoFilter ref="C92:K109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9:H79"/>
    <mergeCell ref="E83:H83"/>
    <mergeCell ref="E81:H81"/>
    <mergeCell ref="E85:H85"/>
    <mergeCell ref="G1:H1"/>
    <mergeCell ref="L2:V2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148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4638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4733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ROUND(J105,2)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ROUND(SUM(BE105:BE700),2)</f>
        <v>0</v>
      </c>
      <c r="G34" s="48"/>
      <c r="H34" s="48"/>
      <c r="I34" s="172">
        <v>0.21</v>
      </c>
      <c r="J34" s="171">
        <f>ROUND(ROUND((SUM(BE105:BE700)),2)*I34,2)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ROUND(SUM(BF105:BF700),2)</f>
        <v>0</v>
      </c>
      <c r="G35" s="48"/>
      <c r="H35" s="48"/>
      <c r="I35" s="172">
        <v>0.15</v>
      </c>
      <c r="J35" s="171">
        <f>ROUND(ROUND((SUM(BF105:BF700)),2)*I35,2)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ROUND(SUM(BG105:BG700),2)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ROUND(SUM(BH105:BH700),2)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ROUND(SUM(BI105:BI700),2)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4638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4639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172122ST - Stavební část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J105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J106</f>
        <v>0</v>
      </c>
      <c r="K65" s="197"/>
    </row>
    <row r="66" spans="2:11" s="9" customFormat="1" ht="19.9" customHeight="1">
      <c r="B66" s="198"/>
      <c r="C66" s="199"/>
      <c r="D66" s="200" t="s">
        <v>1293</v>
      </c>
      <c r="E66" s="201"/>
      <c r="F66" s="201"/>
      <c r="G66" s="201"/>
      <c r="H66" s="201"/>
      <c r="I66" s="202"/>
      <c r="J66" s="203">
        <f>J107</f>
        <v>0</v>
      </c>
      <c r="K66" s="204"/>
    </row>
    <row r="67" spans="2:11" s="9" customFormat="1" ht="14.85" customHeight="1">
      <c r="B67" s="198"/>
      <c r="C67" s="199"/>
      <c r="D67" s="200" t="s">
        <v>1294</v>
      </c>
      <c r="E67" s="201"/>
      <c r="F67" s="201"/>
      <c r="G67" s="201"/>
      <c r="H67" s="201"/>
      <c r="I67" s="202"/>
      <c r="J67" s="203">
        <f>J120</f>
        <v>0</v>
      </c>
      <c r="K67" s="204"/>
    </row>
    <row r="68" spans="2:11" s="9" customFormat="1" ht="19.9" customHeight="1">
      <c r="B68" s="198"/>
      <c r="C68" s="199"/>
      <c r="D68" s="200" t="s">
        <v>580</v>
      </c>
      <c r="E68" s="201"/>
      <c r="F68" s="201"/>
      <c r="G68" s="201"/>
      <c r="H68" s="201"/>
      <c r="I68" s="202"/>
      <c r="J68" s="203">
        <f>J131</f>
        <v>0</v>
      </c>
      <c r="K68" s="204"/>
    </row>
    <row r="69" spans="2:11" s="9" customFormat="1" ht="19.9" customHeight="1">
      <c r="B69" s="198"/>
      <c r="C69" s="199"/>
      <c r="D69" s="200" t="s">
        <v>4734</v>
      </c>
      <c r="E69" s="201"/>
      <c r="F69" s="201"/>
      <c r="G69" s="201"/>
      <c r="H69" s="201"/>
      <c r="I69" s="202"/>
      <c r="J69" s="203">
        <f>J270</f>
        <v>0</v>
      </c>
      <c r="K69" s="204"/>
    </row>
    <row r="70" spans="2:11" s="9" customFormat="1" ht="19.9" customHeight="1">
      <c r="B70" s="198"/>
      <c r="C70" s="199"/>
      <c r="D70" s="200" t="s">
        <v>1295</v>
      </c>
      <c r="E70" s="201"/>
      <c r="F70" s="201"/>
      <c r="G70" s="201"/>
      <c r="H70" s="201"/>
      <c r="I70" s="202"/>
      <c r="J70" s="203">
        <f>J387</f>
        <v>0</v>
      </c>
      <c r="K70" s="204"/>
    </row>
    <row r="71" spans="2:11" s="9" customFormat="1" ht="19.9" customHeight="1">
      <c r="B71" s="198"/>
      <c r="C71" s="199"/>
      <c r="D71" s="200" t="s">
        <v>1296</v>
      </c>
      <c r="E71" s="201"/>
      <c r="F71" s="201"/>
      <c r="G71" s="201"/>
      <c r="H71" s="201"/>
      <c r="I71" s="202"/>
      <c r="J71" s="203">
        <f>J399</f>
        <v>0</v>
      </c>
      <c r="K71" s="204"/>
    </row>
    <row r="72" spans="2:11" s="8" customFormat="1" ht="24.95" customHeight="1">
      <c r="B72" s="191"/>
      <c r="C72" s="192"/>
      <c r="D72" s="193" t="s">
        <v>183</v>
      </c>
      <c r="E72" s="194"/>
      <c r="F72" s="194"/>
      <c r="G72" s="194"/>
      <c r="H72" s="194"/>
      <c r="I72" s="195"/>
      <c r="J72" s="196">
        <f>J401</f>
        <v>0</v>
      </c>
      <c r="K72" s="197"/>
    </row>
    <row r="73" spans="2:11" s="9" customFormat="1" ht="19.9" customHeight="1">
      <c r="B73" s="198"/>
      <c r="C73" s="199"/>
      <c r="D73" s="200" t="s">
        <v>1297</v>
      </c>
      <c r="E73" s="201"/>
      <c r="F73" s="201"/>
      <c r="G73" s="201"/>
      <c r="H73" s="201"/>
      <c r="I73" s="202"/>
      <c r="J73" s="203">
        <f>J402</f>
        <v>0</v>
      </c>
      <c r="K73" s="204"/>
    </row>
    <row r="74" spans="2:11" s="9" customFormat="1" ht="19.9" customHeight="1">
      <c r="B74" s="198"/>
      <c r="C74" s="199"/>
      <c r="D74" s="200" t="s">
        <v>272</v>
      </c>
      <c r="E74" s="201"/>
      <c r="F74" s="201"/>
      <c r="G74" s="201"/>
      <c r="H74" s="201"/>
      <c r="I74" s="202"/>
      <c r="J74" s="203">
        <f>J410</f>
        <v>0</v>
      </c>
      <c r="K74" s="204"/>
    </row>
    <row r="75" spans="2:11" s="9" customFormat="1" ht="19.9" customHeight="1">
      <c r="B75" s="198"/>
      <c r="C75" s="199"/>
      <c r="D75" s="200" t="s">
        <v>1301</v>
      </c>
      <c r="E75" s="201"/>
      <c r="F75" s="201"/>
      <c r="G75" s="201"/>
      <c r="H75" s="201"/>
      <c r="I75" s="202"/>
      <c r="J75" s="203">
        <f>J430</f>
        <v>0</v>
      </c>
      <c r="K75" s="204"/>
    </row>
    <row r="76" spans="2:11" s="9" customFormat="1" ht="19.9" customHeight="1">
      <c r="B76" s="198"/>
      <c r="C76" s="199"/>
      <c r="D76" s="200" t="s">
        <v>1303</v>
      </c>
      <c r="E76" s="201"/>
      <c r="F76" s="201"/>
      <c r="G76" s="201"/>
      <c r="H76" s="201"/>
      <c r="I76" s="202"/>
      <c r="J76" s="203">
        <f>J447</f>
        <v>0</v>
      </c>
      <c r="K76" s="204"/>
    </row>
    <row r="77" spans="2:11" s="9" customFormat="1" ht="19.9" customHeight="1">
      <c r="B77" s="198"/>
      <c r="C77" s="199"/>
      <c r="D77" s="200" t="s">
        <v>1305</v>
      </c>
      <c r="E77" s="201"/>
      <c r="F77" s="201"/>
      <c r="G77" s="201"/>
      <c r="H77" s="201"/>
      <c r="I77" s="202"/>
      <c r="J77" s="203">
        <f>J483</f>
        <v>0</v>
      </c>
      <c r="K77" s="204"/>
    </row>
    <row r="78" spans="2:11" s="9" customFormat="1" ht="19.9" customHeight="1">
      <c r="B78" s="198"/>
      <c r="C78" s="199"/>
      <c r="D78" s="200" t="s">
        <v>1306</v>
      </c>
      <c r="E78" s="201"/>
      <c r="F78" s="201"/>
      <c r="G78" s="201"/>
      <c r="H78" s="201"/>
      <c r="I78" s="202"/>
      <c r="J78" s="203">
        <f>J503</f>
        <v>0</v>
      </c>
      <c r="K78" s="204"/>
    </row>
    <row r="79" spans="2:11" s="9" customFormat="1" ht="19.9" customHeight="1">
      <c r="B79" s="198"/>
      <c r="C79" s="199"/>
      <c r="D79" s="200" t="s">
        <v>1308</v>
      </c>
      <c r="E79" s="201"/>
      <c r="F79" s="201"/>
      <c r="G79" s="201"/>
      <c r="H79" s="201"/>
      <c r="I79" s="202"/>
      <c r="J79" s="203">
        <f>J634</f>
        <v>0</v>
      </c>
      <c r="K79" s="204"/>
    </row>
    <row r="80" spans="2:11" s="9" customFormat="1" ht="19.9" customHeight="1">
      <c r="B80" s="198"/>
      <c r="C80" s="199"/>
      <c r="D80" s="200" t="s">
        <v>185</v>
      </c>
      <c r="E80" s="201"/>
      <c r="F80" s="201"/>
      <c r="G80" s="201"/>
      <c r="H80" s="201"/>
      <c r="I80" s="202"/>
      <c r="J80" s="203">
        <f>J680</f>
        <v>0</v>
      </c>
      <c r="K80" s="204"/>
    </row>
    <row r="81" spans="2:11" s="9" customFormat="1" ht="19.9" customHeight="1">
      <c r="B81" s="198"/>
      <c r="C81" s="199"/>
      <c r="D81" s="200" t="s">
        <v>1309</v>
      </c>
      <c r="E81" s="201"/>
      <c r="F81" s="201"/>
      <c r="G81" s="201"/>
      <c r="H81" s="201"/>
      <c r="I81" s="202"/>
      <c r="J81" s="203">
        <f>J683</f>
        <v>0</v>
      </c>
      <c r="K81" s="204"/>
    </row>
    <row r="82" spans="2:11" s="1" customFormat="1" ht="21.8" customHeight="1">
      <c r="B82" s="47"/>
      <c r="C82" s="48"/>
      <c r="D82" s="48"/>
      <c r="E82" s="48"/>
      <c r="F82" s="48"/>
      <c r="G82" s="48"/>
      <c r="H82" s="48"/>
      <c r="I82" s="158"/>
      <c r="J82" s="48"/>
      <c r="K82" s="52"/>
    </row>
    <row r="83" spans="2:11" s="1" customFormat="1" ht="6.95" customHeight="1">
      <c r="B83" s="68"/>
      <c r="C83" s="69"/>
      <c r="D83" s="69"/>
      <c r="E83" s="69"/>
      <c r="F83" s="69"/>
      <c r="G83" s="69"/>
      <c r="H83" s="69"/>
      <c r="I83" s="180"/>
      <c r="J83" s="69"/>
      <c r="K83" s="70"/>
    </row>
    <row r="87" spans="2:12" s="1" customFormat="1" ht="6.95" customHeight="1">
      <c r="B87" s="71"/>
      <c r="C87" s="72"/>
      <c r="D87" s="72"/>
      <c r="E87" s="72"/>
      <c r="F87" s="72"/>
      <c r="G87" s="72"/>
      <c r="H87" s="72"/>
      <c r="I87" s="183"/>
      <c r="J87" s="72"/>
      <c r="K87" s="72"/>
      <c r="L87" s="73"/>
    </row>
    <row r="88" spans="2:12" s="1" customFormat="1" ht="36.95" customHeight="1">
      <c r="B88" s="47"/>
      <c r="C88" s="74" t="s">
        <v>187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6.95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14.4" customHeight="1">
      <c r="B90" s="47"/>
      <c r="C90" s="77" t="s">
        <v>18</v>
      </c>
      <c r="D90" s="75"/>
      <c r="E90" s="75"/>
      <c r="F90" s="75"/>
      <c r="G90" s="75"/>
      <c r="H90" s="75"/>
      <c r="I90" s="205"/>
      <c r="J90" s="75"/>
      <c r="K90" s="75"/>
      <c r="L90" s="73"/>
    </row>
    <row r="91" spans="2:12" s="1" customFormat="1" ht="16.5" customHeight="1">
      <c r="B91" s="47"/>
      <c r="C91" s="75"/>
      <c r="D91" s="75"/>
      <c r="E91" s="206" t="str">
        <f>E7</f>
        <v>Revitalizace NKP Vlašský dvůr stavba</v>
      </c>
      <c r="F91" s="77"/>
      <c r="G91" s="77"/>
      <c r="H91" s="77"/>
      <c r="I91" s="205"/>
      <c r="J91" s="75"/>
      <c r="K91" s="75"/>
      <c r="L91" s="73"/>
    </row>
    <row r="92" spans="2:12" ht="13.5">
      <c r="B92" s="29"/>
      <c r="C92" s="77" t="s">
        <v>171</v>
      </c>
      <c r="D92" s="207"/>
      <c r="E92" s="207"/>
      <c r="F92" s="207"/>
      <c r="G92" s="207"/>
      <c r="H92" s="207"/>
      <c r="I92" s="150"/>
      <c r="J92" s="207"/>
      <c r="K92" s="207"/>
      <c r="L92" s="208"/>
    </row>
    <row r="93" spans="2:12" ht="16.5" customHeight="1">
      <c r="B93" s="29"/>
      <c r="C93" s="207"/>
      <c r="D93" s="207"/>
      <c r="E93" s="206" t="s">
        <v>4638</v>
      </c>
      <c r="F93" s="207"/>
      <c r="G93" s="207"/>
      <c r="H93" s="207"/>
      <c r="I93" s="150"/>
      <c r="J93" s="207"/>
      <c r="K93" s="207"/>
      <c r="L93" s="208"/>
    </row>
    <row r="94" spans="2:12" ht="13.5">
      <c r="B94" s="29"/>
      <c r="C94" s="77" t="s">
        <v>173</v>
      </c>
      <c r="D94" s="207"/>
      <c r="E94" s="207"/>
      <c r="F94" s="207"/>
      <c r="G94" s="207"/>
      <c r="H94" s="207"/>
      <c r="I94" s="150"/>
      <c r="J94" s="207"/>
      <c r="K94" s="207"/>
      <c r="L94" s="208"/>
    </row>
    <row r="95" spans="2:12" s="1" customFormat="1" ht="16.5" customHeight="1">
      <c r="B95" s="47"/>
      <c r="C95" s="75"/>
      <c r="D95" s="75"/>
      <c r="E95" s="209" t="s">
        <v>4639</v>
      </c>
      <c r="F95" s="75"/>
      <c r="G95" s="75"/>
      <c r="H95" s="75"/>
      <c r="I95" s="205"/>
      <c r="J95" s="75"/>
      <c r="K95" s="75"/>
      <c r="L95" s="73"/>
    </row>
    <row r="96" spans="2:12" s="1" customFormat="1" ht="14.4" customHeight="1">
      <c r="B96" s="47"/>
      <c r="C96" s="77" t="s">
        <v>175</v>
      </c>
      <c r="D96" s="75"/>
      <c r="E96" s="75"/>
      <c r="F96" s="75"/>
      <c r="G96" s="75"/>
      <c r="H96" s="75"/>
      <c r="I96" s="205"/>
      <c r="J96" s="75"/>
      <c r="K96" s="75"/>
      <c r="L96" s="73"/>
    </row>
    <row r="97" spans="2:12" s="1" customFormat="1" ht="17.25" customHeight="1">
      <c r="B97" s="47"/>
      <c r="C97" s="75"/>
      <c r="D97" s="75"/>
      <c r="E97" s="83" t="str">
        <f>E13</f>
        <v>172122ST - Stavební část</v>
      </c>
      <c r="F97" s="75"/>
      <c r="G97" s="75"/>
      <c r="H97" s="75"/>
      <c r="I97" s="205"/>
      <c r="J97" s="75"/>
      <c r="K97" s="75"/>
      <c r="L97" s="73"/>
    </row>
    <row r="98" spans="2:12" s="1" customFormat="1" ht="6.95" customHeight="1">
      <c r="B98" s="47"/>
      <c r="C98" s="75"/>
      <c r="D98" s="75"/>
      <c r="E98" s="75"/>
      <c r="F98" s="75"/>
      <c r="G98" s="75"/>
      <c r="H98" s="75"/>
      <c r="I98" s="205"/>
      <c r="J98" s="75"/>
      <c r="K98" s="75"/>
      <c r="L98" s="73"/>
    </row>
    <row r="99" spans="2:12" s="1" customFormat="1" ht="18" customHeight="1">
      <c r="B99" s="47"/>
      <c r="C99" s="77" t="s">
        <v>23</v>
      </c>
      <c r="D99" s="75"/>
      <c r="E99" s="75"/>
      <c r="F99" s="210" t="str">
        <f>F16</f>
        <v>Kutná Hora</v>
      </c>
      <c r="G99" s="75"/>
      <c r="H99" s="75"/>
      <c r="I99" s="211" t="s">
        <v>25</v>
      </c>
      <c r="J99" s="86" t="str">
        <f>IF(J16="","",J16)</f>
        <v>22. 2. 2018</v>
      </c>
      <c r="K99" s="75"/>
      <c r="L99" s="73"/>
    </row>
    <row r="100" spans="2:12" s="1" customFormat="1" ht="6.95" customHeight="1">
      <c r="B100" s="47"/>
      <c r="C100" s="75"/>
      <c r="D100" s="75"/>
      <c r="E100" s="75"/>
      <c r="F100" s="75"/>
      <c r="G100" s="75"/>
      <c r="H100" s="75"/>
      <c r="I100" s="205"/>
      <c r="J100" s="75"/>
      <c r="K100" s="75"/>
      <c r="L100" s="73"/>
    </row>
    <row r="101" spans="2:12" s="1" customFormat="1" ht="13.5">
      <c r="B101" s="47"/>
      <c r="C101" s="77" t="s">
        <v>27</v>
      </c>
      <c r="D101" s="75"/>
      <c r="E101" s="75"/>
      <c r="F101" s="210" t="str">
        <f>E19</f>
        <v>Město Kutná Hora,Havlíčkovo nám. 552</v>
      </c>
      <c r="G101" s="75"/>
      <c r="H101" s="75"/>
      <c r="I101" s="211" t="s">
        <v>35</v>
      </c>
      <c r="J101" s="210" t="str">
        <f>E25</f>
        <v>Kutnohorská stavební s.r.o</v>
      </c>
      <c r="K101" s="75"/>
      <c r="L101" s="73"/>
    </row>
    <row r="102" spans="2:12" s="1" customFormat="1" ht="14.4" customHeight="1">
      <c r="B102" s="47"/>
      <c r="C102" s="77" t="s">
        <v>33</v>
      </c>
      <c r="D102" s="75"/>
      <c r="E102" s="75"/>
      <c r="F102" s="210" t="str">
        <f>IF(E22="","",E22)</f>
        <v/>
      </c>
      <c r="G102" s="75"/>
      <c r="H102" s="75"/>
      <c r="I102" s="205"/>
      <c r="J102" s="75"/>
      <c r="K102" s="75"/>
      <c r="L102" s="73"/>
    </row>
    <row r="103" spans="2:12" s="1" customFormat="1" ht="10.3" customHeight="1">
      <c r="B103" s="47"/>
      <c r="C103" s="75"/>
      <c r="D103" s="75"/>
      <c r="E103" s="75"/>
      <c r="F103" s="75"/>
      <c r="G103" s="75"/>
      <c r="H103" s="75"/>
      <c r="I103" s="205"/>
      <c r="J103" s="75"/>
      <c r="K103" s="75"/>
      <c r="L103" s="73"/>
    </row>
    <row r="104" spans="2:20" s="10" customFormat="1" ht="29.25" customHeight="1">
      <c r="B104" s="212"/>
      <c r="C104" s="213" t="s">
        <v>188</v>
      </c>
      <c r="D104" s="214" t="s">
        <v>61</v>
      </c>
      <c r="E104" s="214" t="s">
        <v>57</v>
      </c>
      <c r="F104" s="214" t="s">
        <v>189</v>
      </c>
      <c r="G104" s="214" t="s">
        <v>190</v>
      </c>
      <c r="H104" s="214" t="s">
        <v>191</v>
      </c>
      <c r="I104" s="215" t="s">
        <v>192</v>
      </c>
      <c r="J104" s="214" t="s">
        <v>180</v>
      </c>
      <c r="K104" s="216" t="s">
        <v>193</v>
      </c>
      <c r="L104" s="217"/>
      <c r="M104" s="103" t="s">
        <v>194</v>
      </c>
      <c r="N104" s="104" t="s">
        <v>46</v>
      </c>
      <c r="O104" s="104" t="s">
        <v>195</v>
      </c>
      <c r="P104" s="104" t="s">
        <v>196</v>
      </c>
      <c r="Q104" s="104" t="s">
        <v>197</v>
      </c>
      <c r="R104" s="104" t="s">
        <v>198</v>
      </c>
      <c r="S104" s="104" t="s">
        <v>199</v>
      </c>
      <c r="T104" s="105" t="s">
        <v>200</v>
      </c>
    </row>
    <row r="105" spans="2:63" s="1" customFormat="1" ht="29.25" customHeight="1">
      <c r="B105" s="47"/>
      <c r="C105" s="109" t="s">
        <v>181</v>
      </c>
      <c r="D105" s="75"/>
      <c r="E105" s="75"/>
      <c r="F105" s="75"/>
      <c r="G105" s="75"/>
      <c r="H105" s="75"/>
      <c r="I105" s="205"/>
      <c r="J105" s="218">
        <f>BK105</f>
        <v>0</v>
      </c>
      <c r="K105" s="75"/>
      <c r="L105" s="73"/>
      <c r="M105" s="106"/>
      <c r="N105" s="107"/>
      <c r="O105" s="107"/>
      <c r="P105" s="219">
        <f>P106+P401</f>
        <v>0</v>
      </c>
      <c r="Q105" s="107"/>
      <c r="R105" s="219">
        <f>R106+R401</f>
        <v>237.74466217</v>
      </c>
      <c r="S105" s="107"/>
      <c r="T105" s="220">
        <f>T106+T401</f>
        <v>111.66024909000001</v>
      </c>
      <c r="AT105" s="25" t="s">
        <v>75</v>
      </c>
      <c r="AU105" s="25" t="s">
        <v>182</v>
      </c>
      <c r="BK105" s="221">
        <f>BK106+BK401</f>
        <v>0</v>
      </c>
    </row>
    <row r="106" spans="2:63" s="11" customFormat="1" ht="37.4" customHeight="1">
      <c r="B106" s="222"/>
      <c r="C106" s="223"/>
      <c r="D106" s="224" t="s">
        <v>75</v>
      </c>
      <c r="E106" s="225" t="s">
        <v>277</v>
      </c>
      <c r="F106" s="225" t="s">
        <v>278</v>
      </c>
      <c r="G106" s="223"/>
      <c r="H106" s="223"/>
      <c r="I106" s="226"/>
      <c r="J106" s="227">
        <f>BK106</f>
        <v>0</v>
      </c>
      <c r="K106" s="223"/>
      <c r="L106" s="228"/>
      <c r="M106" s="229"/>
      <c r="N106" s="230"/>
      <c r="O106" s="230"/>
      <c r="P106" s="231">
        <f>P107+P131+P270+P387+P399</f>
        <v>0</v>
      </c>
      <c r="Q106" s="230"/>
      <c r="R106" s="231">
        <f>R107+R131+R270+R387+R399</f>
        <v>187.08267852</v>
      </c>
      <c r="S106" s="230"/>
      <c r="T106" s="232">
        <f>T107+T131+T270+T387+T399</f>
        <v>89.54599600000002</v>
      </c>
      <c r="AR106" s="233" t="s">
        <v>83</v>
      </c>
      <c r="AT106" s="234" t="s">
        <v>75</v>
      </c>
      <c r="AU106" s="234" t="s">
        <v>76</v>
      </c>
      <c r="AY106" s="233" t="s">
        <v>203</v>
      </c>
      <c r="BK106" s="235">
        <f>BK107+BK131+BK270+BK387+BK399</f>
        <v>0</v>
      </c>
    </row>
    <row r="107" spans="2:63" s="11" customFormat="1" ht="19.9" customHeight="1">
      <c r="B107" s="222"/>
      <c r="C107" s="223"/>
      <c r="D107" s="224" t="s">
        <v>75</v>
      </c>
      <c r="E107" s="236" t="s">
        <v>92</v>
      </c>
      <c r="F107" s="236" t="s">
        <v>1418</v>
      </c>
      <c r="G107" s="223"/>
      <c r="H107" s="223"/>
      <c r="I107" s="226"/>
      <c r="J107" s="237">
        <f>BK107</f>
        <v>0</v>
      </c>
      <c r="K107" s="223"/>
      <c r="L107" s="228"/>
      <c r="M107" s="229"/>
      <c r="N107" s="230"/>
      <c r="O107" s="230"/>
      <c r="P107" s="231">
        <f>P108+SUM(P109:P120)</f>
        <v>0</v>
      </c>
      <c r="Q107" s="230"/>
      <c r="R107" s="231">
        <f>R108+SUM(R109:R120)</f>
        <v>26.734107459999997</v>
      </c>
      <c r="S107" s="230"/>
      <c r="T107" s="232">
        <f>T108+SUM(T109:T120)</f>
        <v>0</v>
      </c>
      <c r="AR107" s="233" t="s">
        <v>83</v>
      </c>
      <c r="AT107" s="234" t="s">
        <v>75</v>
      </c>
      <c r="AU107" s="234" t="s">
        <v>83</v>
      </c>
      <c r="AY107" s="233" t="s">
        <v>203</v>
      </c>
      <c r="BK107" s="235">
        <f>BK108+SUM(BK109:BK120)</f>
        <v>0</v>
      </c>
    </row>
    <row r="108" spans="2:65" s="1" customFormat="1" ht="16.5" customHeight="1">
      <c r="B108" s="47"/>
      <c r="C108" s="238" t="s">
        <v>83</v>
      </c>
      <c r="D108" s="238" t="s">
        <v>206</v>
      </c>
      <c r="E108" s="239" t="s">
        <v>1429</v>
      </c>
      <c r="F108" s="240" t="s">
        <v>1430</v>
      </c>
      <c r="G108" s="241" t="s">
        <v>596</v>
      </c>
      <c r="H108" s="242">
        <v>0.635</v>
      </c>
      <c r="I108" s="243"/>
      <c r="J108" s="244">
        <f>ROUND(I108*H108,2)</f>
        <v>0</v>
      </c>
      <c r="K108" s="240" t="s">
        <v>761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1.94302</v>
      </c>
      <c r="R108" s="247">
        <f>Q108*H108</f>
        <v>1.2338177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4735</v>
      </c>
    </row>
    <row r="109" spans="2:51" s="12" customFormat="1" ht="13.5">
      <c r="B109" s="265"/>
      <c r="C109" s="266"/>
      <c r="D109" s="267" t="s">
        <v>592</v>
      </c>
      <c r="E109" s="268" t="s">
        <v>21</v>
      </c>
      <c r="F109" s="269" t="s">
        <v>4736</v>
      </c>
      <c r="G109" s="266"/>
      <c r="H109" s="270">
        <v>0.635</v>
      </c>
      <c r="I109" s="271"/>
      <c r="J109" s="266"/>
      <c r="K109" s="266"/>
      <c r="L109" s="272"/>
      <c r="M109" s="273"/>
      <c r="N109" s="274"/>
      <c r="O109" s="274"/>
      <c r="P109" s="274"/>
      <c r="Q109" s="274"/>
      <c r="R109" s="274"/>
      <c r="S109" s="274"/>
      <c r="T109" s="275"/>
      <c r="AT109" s="276" t="s">
        <v>592</v>
      </c>
      <c r="AU109" s="276" t="s">
        <v>85</v>
      </c>
      <c r="AV109" s="12" t="s">
        <v>85</v>
      </c>
      <c r="AW109" s="12" t="s">
        <v>39</v>
      </c>
      <c r="AX109" s="12" t="s">
        <v>83</v>
      </c>
      <c r="AY109" s="276" t="s">
        <v>203</v>
      </c>
    </row>
    <row r="110" spans="2:65" s="1" customFormat="1" ht="25.5" customHeight="1">
      <c r="B110" s="47"/>
      <c r="C110" s="238" t="s">
        <v>85</v>
      </c>
      <c r="D110" s="238" t="s">
        <v>206</v>
      </c>
      <c r="E110" s="239" t="s">
        <v>1443</v>
      </c>
      <c r="F110" s="240" t="s">
        <v>1444</v>
      </c>
      <c r="G110" s="241" t="s">
        <v>241</v>
      </c>
      <c r="H110" s="242">
        <v>0.593</v>
      </c>
      <c r="I110" s="243"/>
      <c r="J110" s="244">
        <f>ROUND(I110*H110,2)</f>
        <v>0</v>
      </c>
      <c r="K110" s="240" t="s">
        <v>761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1.09</v>
      </c>
      <c r="R110" s="247">
        <f>Q110*H110</f>
        <v>0.64637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4737</v>
      </c>
    </row>
    <row r="111" spans="2:51" s="12" customFormat="1" ht="13.5">
      <c r="B111" s="265"/>
      <c r="C111" s="266"/>
      <c r="D111" s="267" t="s">
        <v>592</v>
      </c>
      <c r="E111" s="268" t="s">
        <v>21</v>
      </c>
      <c r="F111" s="269" t="s">
        <v>4738</v>
      </c>
      <c r="G111" s="266"/>
      <c r="H111" s="270">
        <v>0.593</v>
      </c>
      <c r="I111" s="271"/>
      <c r="J111" s="266"/>
      <c r="K111" s="266"/>
      <c r="L111" s="272"/>
      <c r="M111" s="273"/>
      <c r="N111" s="274"/>
      <c r="O111" s="274"/>
      <c r="P111" s="274"/>
      <c r="Q111" s="274"/>
      <c r="R111" s="274"/>
      <c r="S111" s="274"/>
      <c r="T111" s="275"/>
      <c r="AT111" s="276" t="s">
        <v>592</v>
      </c>
      <c r="AU111" s="276" t="s">
        <v>85</v>
      </c>
      <c r="AV111" s="12" t="s">
        <v>85</v>
      </c>
      <c r="AW111" s="12" t="s">
        <v>39</v>
      </c>
      <c r="AX111" s="12" t="s">
        <v>83</v>
      </c>
      <c r="AY111" s="276" t="s">
        <v>203</v>
      </c>
    </row>
    <row r="112" spans="2:65" s="1" customFormat="1" ht="25.5" customHeight="1">
      <c r="B112" s="47"/>
      <c r="C112" s="238" t="s">
        <v>92</v>
      </c>
      <c r="D112" s="238" t="s">
        <v>206</v>
      </c>
      <c r="E112" s="239" t="s">
        <v>1449</v>
      </c>
      <c r="F112" s="240" t="s">
        <v>1450</v>
      </c>
      <c r="G112" s="241" t="s">
        <v>463</v>
      </c>
      <c r="H112" s="242">
        <v>6.962</v>
      </c>
      <c r="I112" s="243"/>
      <c r="J112" s="244">
        <f>ROUND(I112*H112,2)</f>
        <v>0</v>
      </c>
      <c r="K112" s="240" t="s">
        <v>761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0.17818</v>
      </c>
      <c r="R112" s="247">
        <f>Q112*H112</f>
        <v>1.24048916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4739</v>
      </c>
    </row>
    <row r="113" spans="2:51" s="12" customFormat="1" ht="13.5">
      <c r="B113" s="265"/>
      <c r="C113" s="266"/>
      <c r="D113" s="267" t="s">
        <v>592</v>
      </c>
      <c r="E113" s="268" t="s">
        <v>21</v>
      </c>
      <c r="F113" s="269" t="s">
        <v>4740</v>
      </c>
      <c r="G113" s="266"/>
      <c r="H113" s="270">
        <v>2.04</v>
      </c>
      <c r="I113" s="271"/>
      <c r="J113" s="266"/>
      <c r="K113" s="266"/>
      <c r="L113" s="272"/>
      <c r="M113" s="273"/>
      <c r="N113" s="274"/>
      <c r="O113" s="274"/>
      <c r="P113" s="274"/>
      <c r="Q113" s="274"/>
      <c r="R113" s="274"/>
      <c r="S113" s="274"/>
      <c r="T113" s="275"/>
      <c r="AT113" s="276" t="s">
        <v>592</v>
      </c>
      <c r="AU113" s="276" t="s">
        <v>85</v>
      </c>
      <c r="AV113" s="12" t="s">
        <v>85</v>
      </c>
      <c r="AW113" s="12" t="s">
        <v>39</v>
      </c>
      <c r="AX113" s="12" t="s">
        <v>76</v>
      </c>
      <c r="AY113" s="276" t="s">
        <v>203</v>
      </c>
    </row>
    <row r="114" spans="2:51" s="12" customFormat="1" ht="13.5">
      <c r="B114" s="265"/>
      <c r="C114" s="266"/>
      <c r="D114" s="267" t="s">
        <v>592</v>
      </c>
      <c r="E114" s="268" t="s">
        <v>21</v>
      </c>
      <c r="F114" s="269" t="s">
        <v>4741</v>
      </c>
      <c r="G114" s="266"/>
      <c r="H114" s="270">
        <v>0.954</v>
      </c>
      <c r="I114" s="271"/>
      <c r="J114" s="266"/>
      <c r="K114" s="266"/>
      <c r="L114" s="272"/>
      <c r="M114" s="273"/>
      <c r="N114" s="274"/>
      <c r="O114" s="274"/>
      <c r="P114" s="274"/>
      <c r="Q114" s="274"/>
      <c r="R114" s="274"/>
      <c r="S114" s="274"/>
      <c r="T114" s="275"/>
      <c r="AT114" s="276" t="s">
        <v>592</v>
      </c>
      <c r="AU114" s="276" t="s">
        <v>85</v>
      </c>
      <c r="AV114" s="12" t="s">
        <v>85</v>
      </c>
      <c r="AW114" s="12" t="s">
        <v>39</v>
      </c>
      <c r="AX114" s="12" t="s">
        <v>76</v>
      </c>
      <c r="AY114" s="276" t="s">
        <v>203</v>
      </c>
    </row>
    <row r="115" spans="2:51" s="12" customFormat="1" ht="13.5">
      <c r="B115" s="265"/>
      <c r="C115" s="266"/>
      <c r="D115" s="267" t="s">
        <v>592</v>
      </c>
      <c r="E115" s="268" t="s">
        <v>21</v>
      </c>
      <c r="F115" s="269" t="s">
        <v>4742</v>
      </c>
      <c r="G115" s="266"/>
      <c r="H115" s="270">
        <v>2.628</v>
      </c>
      <c r="I115" s="271"/>
      <c r="J115" s="266"/>
      <c r="K115" s="266"/>
      <c r="L115" s="272"/>
      <c r="M115" s="273"/>
      <c r="N115" s="274"/>
      <c r="O115" s="274"/>
      <c r="P115" s="274"/>
      <c r="Q115" s="274"/>
      <c r="R115" s="274"/>
      <c r="S115" s="274"/>
      <c r="T115" s="275"/>
      <c r="AT115" s="276" t="s">
        <v>592</v>
      </c>
      <c r="AU115" s="276" t="s">
        <v>85</v>
      </c>
      <c r="AV115" s="12" t="s">
        <v>85</v>
      </c>
      <c r="AW115" s="12" t="s">
        <v>39</v>
      </c>
      <c r="AX115" s="12" t="s">
        <v>76</v>
      </c>
      <c r="AY115" s="276" t="s">
        <v>203</v>
      </c>
    </row>
    <row r="116" spans="2:51" s="12" customFormat="1" ht="13.5">
      <c r="B116" s="265"/>
      <c r="C116" s="266"/>
      <c r="D116" s="267" t="s">
        <v>592</v>
      </c>
      <c r="E116" s="268" t="s">
        <v>21</v>
      </c>
      <c r="F116" s="269" t="s">
        <v>4743</v>
      </c>
      <c r="G116" s="266"/>
      <c r="H116" s="270">
        <v>1.34</v>
      </c>
      <c r="I116" s="271"/>
      <c r="J116" s="266"/>
      <c r="K116" s="266"/>
      <c r="L116" s="272"/>
      <c r="M116" s="273"/>
      <c r="N116" s="274"/>
      <c r="O116" s="274"/>
      <c r="P116" s="274"/>
      <c r="Q116" s="274"/>
      <c r="R116" s="274"/>
      <c r="S116" s="274"/>
      <c r="T116" s="275"/>
      <c r="AT116" s="276" t="s">
        <v>592</v>
      </c>
      <c r="AU116" s="276" t="s">
        <v>85</v>
      </c>
      <c r="AV116" s="12" t="s">
        <v>85</v>
      </c>
      <c r="AW116" s="12" t="s">
        <v>39</v>
      </c>
      <c r="AX116" s="12" t="s">
        <v>76</v>
      </c>
      <c r="AY116" s="276" t="s">
        <v>203</v>
      </c>
    </row>
    <row r="117" spans="2:51" s="13" customFormat="1" ht="13.5">
      <c r="B117" s="277"/>
      <c r="C117" s="278"/>
      <c r="D117" s="267" t="s">
        <v>592</v>
      </c>
      <c r="E117" s="279" t="s">
        <v>21</v>
      </c>
      <c r="F117" s="280" t="s">
        <v>618</v>
      </c>
      <c r="G117" s="278"/>
      <c r="H117" s="281">
        <v>6.962</v>
      </c>
      <c r="I117" s="282"/>
      <c r="J117" s="278"/>
      <c r="K117" s="278"/>
      <c r="L117" s="283"/>
      <c r="M117" s="284"/>
      <c r="N117" s="285"/>
      <c r="O117" s="285"/>
      <c r="P117" s="285"/>
      <c r="Q117" s="285"/>
      <c r="R117" s="285"/>
      <c r="S117" s="285"/>
      <c r="T117" s="286"/>
      <c r="AT117" s="287" t="s">
        <v>592</v>
      </c>
      <c r="AU117" s="287" t="s">
        <v>85</v>
      </c>
      <c r="AV117" s="13" t="s">
        <v>98</v>
      </c>
      <c r="AW117" s="13" t="s">
        <v>39</v>
      </c>
      <c r="AX117" s="13" t="s">
        <v>83</v>
      </c>
      <c r="AY117" s="287" t="s">
        <v>203</v>
      </c>
    </row>
    <row r="118" spans="2:65" s="1" customFormat="1" ht="25.5" customHeight="1">
      <c r="B118" s="47"/>
      <c r="C118" s="238" t="s">
        <v>98</v>
      </c>
      <c r="D118" s="238" t="s">
        <v>206</v>
      </c>
      <c r="E118" s="239" t="s">
        <v>1458</v>
      </c>
      <c r="F118" s="240" t="s">
        <v>1459</v>
      </c>
      <c r="G118" s="241" t="s">
        <v>463</v>
      </c>
      <c r="H118" s="242">
        <v>16.08</v>
      </c>
      <c r="I118" s="243"/>
      <c r="J118" s="244">
        <f>ROUND(I118*H118,2)</f>
        <v>0</v>
      </c>
      <c r="K118" s="240" t="s">
        <v>761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0.45432</v>
      </c>
      <c r="R118" s="247">
        <f>Q118*H118</f>
        <v>7.305465599999999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4744</v>
      </c>
    </row>
    <row r="119" spans="2:51" s="12" customFormat="1" ht="13.5">
      <c r="B119" s="265"/>
      <c r="C119" s="266"/>
      <c r="D119" s="267" t="s">
        <v>592</v>
      </c>
      <c r="E119" s="268" t="s">
        <v>21</v>
      </c>
      <c r="F119" s="269" t="s">
        <v>4745</v>
      </c>
      <c r="G119" s="266"/>
      <c r="H119" s="270">
        <v>16.08</v>
      </c>
      <c r="I119" s="271"/>
      <c r="J119" s="266"/>
      <c r="K119" s="266"/>
      <c r="L119" s="272"/>
      <c r="M119" s="273"/>
      <c r="N119" s="274"/>
      <c r="O119" s="274"/>
      <c r="P119" s="274"/>
      <c r="Q119" s="274"/>
      <c r="R119" s="274"/>
      <c r="S119" s="274"/>
      <c r="T119" s="275"/>
      <c r="AT119" s="276" t="s">
        <v>592</v>
      </c>
      <c r="AU119" s="276" t="s">
        <v>85</v>
      </c>
      <c r="AV119" s="12" t="s">
        <v>85</v>
      </c>
      <c r="AW119" s="12" t="s">
        <v>39</v>
      </c>
      <c r="AX119" s="12" t="s">
        <v>83</v>
      </c>
      <c r="AY119" s="276" t="s">
        <v>203</v>
      </c>
    </row>
    <row r="120" spans="2:63" s="11" customFormat="1" ht="22.3" customHeight="1">
      <c r="B120" s="222"/>
      <c r="C120" s="223"/>
      <c r="D120" s="224" t="s">
        <v>75</v>
      </c>
      <c r="E120" s="236" t="s">
        <v>393</v>
      </c>
      <c r="F120" s="236" t="s">
        <v>1466</v>
      </c>
      <c r="G120" s="223"/>
      <c r="H120" s="223"/>
      <c r="I120" s="226"/>
      <c r="J120" s="237">
        <f>BK120</f>
        <v>0</v>
      </c>
      <c r="K120" s="223"/>
      <c r="L120" s="228"/>
      <c r="M120" s="229"/>
      <c r="N120" s="230"/>
      <c r="O120" s="230"/>
      <c r="P120" s="231">
        <f>SUM(P121:P130)</f>
        <v>0</v>
      </c>
      <c r="Q120" s="230"/>
      <c r="R120" s="231">
        <f>SUM(R121:R130)</f>
        <v>16.307965</v>
      </c>
      <c r="S120" s="230"/>
      <c r="T120" s="232">
        <f>SUM(T121:T130)</f>
        <v>0</v>
      </c>
      <c r="AR120" s="233" t="s">
        <v>83</v>
      </c>
      <c r="AT120" s="234" t="s">
        <v>75</v>
      </c>
      <c r="AU120" s="234" t="s">
        <v>85</v>
      </c>
      <c r="AY120" s="233" t="s">
        <v>203</v>
      </c>
      <c r="BK120" s="235">
        <f>SUM(BK121:BK130)</f>
        <v>0</v>
      </c>
    </row>
    <row r="121" spans="2:65" s="1" customFormat="1" ht="25.5" customHeight="1">
      <c r="B121" s="47"/>
      <c r="C121" s="238" t="s">
        <v>121</v>
      </c>
      <c r="D121" s="238" t="s">
        <v>206</v>
      </c>
      <c r="E121" s="239" t="s">
        <v>1467</v>
      </c>
      <c r="F121" s="240" t="s">
        <v>1468</v>
      </c>
      <c r="G121" s="241" t="s">
        <v>596</v>
      </c>
      <c r="H121" s="242">
        <v>0.288</v>
      </c>
      <c r="I121" s="243"/>
      <c r="J121" s="244">
        <f>ROUND(I121*H121,2)</f>
        <v>0</v>
      </c>
      <c r="K121" s="240" t="s">
        <v>761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1.8775</v>
      </c>
      <c r="R121" s="247">
        <f>Q121*H121</f>
        <v>0.54072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92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4746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4747</v>
      </c>
      <c r="G122" s="266"/>
      <c r="H122" s="270">
        <v>0.134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92</v>
      </c>
      <c r="AV122" s="12" t="s">
        <v>85</v>
      </c>
      <c r="AW122" s="12" t="s">
        <v>39</v>
      </c>
      <c r="AX122" s="12" t="s">
        <v>76</v>
      </c>
      <c r="AY122" s="276" t="s">
        <v>203</v>
      </c>
    </row>
    <row r="123" spans="2:51" s="12" customFormat="1" ht="13.5">
      <c r="B123" s="265"/>
      <c r="C123" s="266"/>
      <c r="D123" s="267" t="s">
        <v>592</v>
      </c>
      <c r="E123" s="268" t="s">
        <v>21</v>
      </c>
      <c r="F123" s="269" t="s">
        <v>4748</v>
      </c>
      <c r="G123" s="266"/>
      <c r="H123" s="270">
        <v>0.077</v>
      </c>
      <c r="I123" s="271"/>
      <c r="J123" s="266"/>
      <c r="K123" s="266"/>
      <c r="L123" s="272"/>
      <c r="M123" s="273"/>
      <c r="N123" s="274"/>
      <c r="O123" s="274"/>
      <c r="P123" s="274"/>
      <c r="Q123" s="274"/>
      <c r="R123" s="274"/>
      <c r="S123" s="274"/>
      <c r="T123" s="275"/>
      <c r="AT123" s="276" t="s">
        <v>592</v>
      </c>
      <c r="AU123" s="276" t="s">
        <v>92</v>
      </c>
      <c r="AV123" s="12" t="s">
        <v>85</v>
      </c>
      <c r="AW123" s="12" t="s">
        <v>39</v>
      </c>
      <c r="AX123" s="12" t="s">
        <v>76</v>
      </c>
      <c r="AY123" s="276" t="s">
        <v>203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4749</v>
      </c>
      <c r="G124" s="266"/>
      <c r="H124" s="270">
        <v>0.077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92</v>
      </c>
      <c r="AV124" s="12" t="s">
        <v>85</v>
      </c>
      <c r="AW124" s="12" t="s">
        <v>39</v>
      </c>
      <c r="AX124" s="12" t="s">
        <v>76</v>
      </c>
      <c r="AY124" s="276" t="s">
        <v>203</v>
      </c>
    </row>
    <row r="125" spans="2:65" s="1" customFormat="1" ht="25.5" customHeight="1">
      <c r="B125" s="47"/>
      <c r="C125" s="238" t="s">
        <v>226</v>
      </c>
      <c r="D125" s="238" t="s">
        <v>206</v>
      </c>
      <c r="E125" s="239" t="s">
        <v>1476</v>
      </c>
      <c r="F125" s="240" t="s">
        <v>1477</v>
      </c>
      <c r="G125" s="241" t="s">
        <v>596</v>
      </c>
      <c r="H125" s="242">
        <v>8.398</v>
      </c>
      <c r="I125" s="243"/>
      <c r="J125" s="244">
        <f>ROUND(I125*H125,2)</f>
        <v>0</v>
      </c>
      <c r="K125" s="240" t="s">
        <v>761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1.8775</v>
      </c>
      <c r="R125" s="247">
        <f>Q125*H125</f>
        <v>15.767244999999999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92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4750</v>
      </c>
    </row>
    <row r="126" spans="2:51" s="12" customFormat="1" ht="13.5">
      <c r="B126" s="265"/>
      <c r="C126" s="266"/>
      <c r="D126" s="267" t="s">
        <v>592</v>
      </c>
      <c r="E126" s="268" t="s">
        <v>21</v>
      </c>
      <c r="F126" s="269" t="s">
        <v>4751</v>
      </c>
      <c r="G126" s="266"/>
      <c r="H126" s="270">
        <v>4.476</v>
      </c>
      <c r="I126" s="271"/>
      <c r="J126" s="266"/>
      <c r="K126" s="266"/>
      <c r="L126" s="272"/>
      <c r="M126" s="273"/>
      <c r="N126" s="274"/>
      <c r="O126" s="274"/>
      <c r="P126" s="274"/>
      <c r="Q126" s="274"/>
      <c r="R126" s="274"/>
      <c r="S126" s="274"/>
      <c r="T126" s="275"/>
      <c r="AT126" s="276" t="s">
        <v>592</v>
      </c>
      <c r="AU126" s="276" t="s">
        <v>92</v>
      </c>
      <c r="AV126" s="12" t="s">
        <v>85</v>
      </c>
      <c r="AW126" s="12" t="s">
        <v>39</v>
      </c>
      <c r="AX126" s="12" t="s">
        <v>76</v>
      </c>
      <c r="AY126" s="276" t="s">
        <v>203</v>
      </c>
    </row>
    <row r="127" spans="2:51" s="12" customFormat="1" ht="13.5">
      <c r="B127" s="265"/>
      <c r="C127" s="266"/>
      <c r="D127" s="267" t="s">
        <v>592</v>
      </c>
      <c r="E127" s="268" t="s">
        <v>21</v>
      </c>
      <c r="F127" s="269" t="s">
        <v>4752</v>
      </c>
      <c r="G127" s="266"/>
      <c r="H127" s="270">
        <v>2.42</v>
      </c>
      <c r="I127" s="271"/>
      <c r="J127" s="266"/>
      <c r="K127" s="266"/>
      <c r="L127" s="272"/>
      <c r="M127" s="273"/>
      <c r="N127" s="274"/>
      <c r="O127" s="274"/>
      <c r="P127" s="274"/>
      <c r="Q127" s="274"/>
      <c r="R127" s="274"/>
      <c r="S127" s="274"/>
      <c r="T127" s="275"/>
      <c r="AT127" s="276" t="s">
        <v>592</v>
      </c>
      <c r="AU127" s="276" t="s">
        <v>92</v>
      </c>
      <c r="AV127" s="12" t="s">
        <v>85</v>
      </c>
      <c r="AW127" s="12" t="s">
        <v>39</v>
      </c>
      <c r="AX127" s="12" t="s">
        <v>76</v>
      </c>
      <c r="AY127" s="276" t="s">
        <v>203</v>
      </c>
    </row>
    <row r="128" spans="2:51" s="12" customFormat="1" ht="13.5">
      <c r="B128" s="265"/>
      <c r="C128" s="266"/>
      <c r="D128" s="267" t="s">
        <v>592</v>
      </c>
      <c r="E128" s="268" t="s">
        <v>21</v>
      </c>
      <c r="F128" s="269" t="s">
        <v>4753</v>
      </c>
      <c r="G128" s="266"/>
      <c r="H128" s="270">
        <v>0.728</v>
      </c>
      <c r="I128" s="271"/>
      <c r="J128" s="266"/>
      <c r="K128" s="266"/>
      <c r="L128" s="272"/>
      <c r="M128" s="273"/>
      <c r="N128" s="274"/>
      <c r="O128" s="274"/>
      <c r="P128" s="274"/>
      <c r="Q128" s="274"/>
      <c r="R128" s="274"/>
      <c r="S128" s="274"/>
      <c r="T128" s="275"/>
      <c r="AT128" s="276" t="s">
        <v>592</v>
      </c>
      <c r="AU128" s="276" t="s">
        <v>92</v>
      </c>
      <c r="AV128" s="12" t="s">
        <v>85</v>
      </c>
      <c r="AW128" s="12" t="s">
        <v>39</v>
      </c>
      <c r="AX128" s="12" t="s">
        <v>76</v>
      </c>
      <c r="AY128" s="276" t="s">
        <v>203</v>
      </c>
    </row>
    <row r="129" spans="2:51" s="12" customFormat="1" ht="13.5">
      <c r="B129" s="265"/>
      <c r="C129" s="266"/>
      <c r="D129" s="267" t="s">
        <v>592</v>
      </c>
      <c r="E129" s="268" t="s">
        <v>21</v>
      </c>
      <c r="F129" s="269" t="s">
        <v>4754</v>
      </c>
      <c r="G129" s="266"/>
      <c r="H129" s="270">
        <v>0.774</v>
      </c>
      <c r="I129" s="271"/>
      <c r="J129" s="266"/>
      <c r="K129" s="266"/>
      <c r="L129" s="272"/>
      <c r="M129" s="273"/>
      <c r="N129" s="274"/>
      <c r="O129" s="274"/>
      <c r="P129" s="274"/>
      <c r="Q129" s="274"/>
      <c r="R129" s="274"/>
      <c r="S129" s="274"/>
      <c r="T129" s="275"/>
      <c r="AT129" s="276" t="s">
        <v>592</v>
      </c>
      <c r="AU129" s="276" t="s">
        <v>92</v>
      </c>
      <c r="AV129" s="12" t="s">
        <v>85</v>
      </c>
      <c r="AW129" s="12" t="s">
        <v>39</v>
      </c>
      <c r="AX129" s="12" t="s">
        <v>76</v>
      </c>
      <c r="AY129" s="276" t="s">
        <v>203</v>
      </c>
    </row>
    <row r="130" spans="2:51" s="13" customFormat="1" ht="13.5">
      <c r="B130" s="277"/>
      <c r="C130" s="278"/>
      <c r="D130" s="267" t="s">
        <v>592</v>
      </c>
      <c r="E130" s="279" t="s">
        <v>21</v>
      </c>
      <c r="F130" s="280" t="s">
        <v>618</v>
      </c>
      <c r="G130" s="278"/>
      <c r="H130" s="281">
        <v>8.398</v>
      </c>
      <c r="I130" s="282"/>
      <c r="J130" s="278"/>
      <c r="K130" s="278"/>
      <c r="L130" s="283"/>
      <c r="M130" s="284"/>
      <c r="N130" s="285"/>
      <c r="O130" s="285"/>
      <c r="P130" s="285"/>
      <c r="Q130" s="285"/>
      <c r="R130" s="285"/>
      <c r="S130" s="285"/>
      <c r="T130" s="286"/>
      <c r="AT130" s="287" t="s">
        <v>592</v>
      </c>
      <c r="AU130" s="287" t="s">
        <v>92</v>
      </c>
      <c r="AV130" s="13" t="s">
        <v>98</v>
      </c>
      <c r="AW130" s="13" t="s">
        <v>39</v>
      </c>
      <c r="AX130" s="13" t="s">
        <v>83</v>
      </c>
      <c r="AY130" s="287" t="s">
        <v>203</v>
      </c>
    </row>
    <row r="131" spans="2:63" s="11" customFormat="1" ht="29.85" customHeight="1">
      <c r="B131" s="222"/>
      <c r="C131" s="223"/>
      <c r="D131" s="224" t="s">
        <v>75</v>
      </c>
      <c r="E131" s="236" t="s">
        <v>226</v>
      </c>
      <c r="F131" s="236" t="s">
        <v>651</v>
      </c>
      <c r="G131" s="223"/>
      <c r="H131" s="223"/>
      <c r="I131" s="226"/>
      <c r="J131" s="237">
        <f>BK131</f>
        <v>0</v>
      </c>
      <c r="K131" s="223"/>
      <c r="L131" s="228"/>
      <c r="M131" s="229"/>
      <c r="N131" s="230"/>
      <c r="O131" s="230"/>
      <c r="P131" s="231">
        <f>SUM(P132:P269)</f>
        <v>0</v>
      </c>
      <c r="Q131" s="230"/>
      <c r="R131" s="231">
        <f>SUM(R132:R269)</f>
        <v>159.28225756</v>
      </c>
      <c r="S131" s="230"/>
      <c r="T131" s="232">
        <f>SUM(T132:T269)</f>
        <v>0</v>
      </c>
      <c r="AR131" s="233" t="s">
        <v>83</v>
      </c>
      <c r="AT131" s="234" t="s">
        <v>75</v>
      </c>
      <c r="AU131" s="234" t="s">
        <v>83</v>
      </c>
      <c r="AY131" s="233" t="s">
        <v>203</v>
      </c>
      <c r="BK131" s="235">
        <f>SUM(BK132:BK269)</f>
        <v>0</v>
      </c>
    </row>
    <row r="132" spans="2:65" s="1" customFormat="1" ht="16.5" customHeight="1">
      <c r="B132" s="47"/>
      <c r="C132" s="238" t="s">
        <v>230</v>
      </c>
      <c r="D132" s="238" t="s">
        <v>206</v>
      </c>
      <c r="E132" s="239" t="s">
        <v>1596</v>
      </c>
      <c r="F132" s="240" t="s">
        <v>1597</v>
      </c>
      <c r="G132" s="241" t="s">
        <v>463</v>
      </c>
      <c r="H132" s="242">
        <v>1.818</v>
      </c>
      <c r="I132" s="243"/>
      <c r="J132" s="244">
        <f>ROUND(I132*H132,2)</f>
        <v>0</v>
      </c>
      <c r="K132" s="240" t="s">
        <v>761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0.04</v>
      </c>
      <c r="R132" s="247">
        <f>Q132*H132</f>
        <v>0.07272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4755</v>
      </c>
    </row>
    <row r="133" spans="2:51" s="12" customFormat="1" ht="13.5">
      <c r="B133" s="265"/>
      <c r="C133" s="266"/>
      <c r="D133" s="267" t="s">
        <v>592</v>
      </c>
      <c r="E133" s="268" t="s">
        <v>21</v>
      </c>
      <c r="F133" s="269" t="s">
        <v>4756</v>
      </c>
      <c r="G133" s="266"/>
      <c r="H133" s="270">
        <v>1.818</v>
      </c>
      <c r="I133" s="271"/>
      <c r="J133" s="266"/>
      <c r="K133" s="266"/>
      <c r="L133" s="272"/>
      <c r="M133" s="273"/>
      <c r="N133" s="274"/>
      <c r="O133" s="274"/>
      <c r="P133" s="274"/>
      <c r="Q133" s="274"/>
      <c r="R133" s="274"/>
      <c r="S133" s="274"/>
      <c r="T133" s="275"/>
      <c r="AT133" s="276" t="s">
        <v>592</v>
      </c>
      <c r="AU133" s="276" t="s">
        <v>85</v>
      </c>
      <c r="AV133" s="12" t="s">
        <v>85</v>
      </c>
      <c r="AW133" s="12" t="s">
        <v>39</v>
      </c>
      <c r="AX133" s="12" t="s">
        <v>83</v>
      </c>
      <c r="AY133" s="276" t="s">
        <v>203</v>
      </c>
    </row>
    <row r="134" spans="2:65" s="1" customFormat="1" ht="25.5" customHeight="1">
      <c r="B134" s="47"/>
      <c r="C134" s="238" t="s">
        <v>234</v>
      </c>
      <c r="D134" s="238" t="s">
        <v>206</v>
      </c>
      <c r="E134" s="239" t="s">
        <v>4757</v>
      </c>
      <c r="F134" s="240" t="s">
        <v>4758</v>
      </c>
      <c r="G134" s="241" t="s">
        <v>463</v>
      </c>
      <c r="H134" s="242">
        <v>993.98</v>
      </c>
      <c r="I134" s="243"/>
      <c r="J134" s="244">
        <f>ROUND(I134*H134,2)</f>
        <v>0</v>
      </c>
      <c r="K134" s="240" t="s">
        <v>761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0.0079</v>
      </c>
      <c r="R134" s="247">
        <f>Q134*H134</f>
        <v>7.852442000000001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4759</v>
      </c>
    </row>
    <row r="135" spans="2:65" s="1" customFormat="1" ht="25.5" customHeight="1">
      <c r="B135" s="47"/>
      <c r="C135" s="238" t="s">
        <v>238</v>
      </c>
      <c r="D135" s="238" t="s">
        <v>206</v>
      </c>
      <c r="E135" s="239" t="s">
        <v>4760</v>
      </c>
      <c r="F135" s="240" t="s">
        <v>4758</v>
      </c>
      <c r="G135" s="241" t="s">
        <v>463</v>
      </c>
      <c r="H135" s="242">
        <v>252</v>
      </c>
      <c r="I135" s="243"/>
      <c r="J135" s="244">
        <f>ROUND(I135*H135,2)</f>
        <v>0</v>
      </c>
      <c r="K135" s="240" t="s">
        <v>761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0.0079</v>
      </c>
      <c r="R135" s="247">
        <f>Q135*H135</f>
        <v>1.9908000000000001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4761</v>
      </c>
    </row>
    <row r="136" spans="2:65" s="1" customFormat="1" ht="38.25" customHeight="1">
      <c r="B136" s="47"/>
      <c r="C136" s="238" t="s">
        <v>243</v>
      </c>
      <c r="D136" s="238" t="s">
        <v>206</v>
      </c>
      <c r="E136" s="239" t="s">
        <v>1607</v>
      </c>
      <c r="F136" s="240" t="s">
        <v>1608</v>
      </c>
      <c r="G136" s="241" t="s">
        <v>463</v>
      </c>
      <c r="H136" s="242">
        <v>993.98</v>
      </c>
      <c r="I136" s="243"/>
      <c r="J136" s="244">
        <f>ROUND(I136*H136,2)</f>
        <v>0</v>
      </c>
      <c r="K136" s="240" t="s">
        <v>761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0.017</v>
      </c>
      <c r="R136" s="247">
        <f>Q136*H136</f>
        <v>16.897660000000002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4762</v>
      </c>
    </row>
    <row r="137" spans="2:51" s="14" customFormat="1" ht="13.5">
      <c r="B137" s="288"/>
      <c r="C137" s="289"/>
      <c r="D137" s="267" t="s">
        <v>592</v>
      </c>
      <c r="E137" s="290" t="s">
        <v>21</v>
      </c>
      <c r="F137" s="291" t="s">
        <v>1610</v>
      </c>
      <c r="G137" s="289"/>
      <c r="H137" s="290" t="s">
        <v>21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AT137" s="297" t="s">
        <v>592</v>
      </c>
      <c r="AU137" s="297" t="s">
        <v>85</v>
      </c>
      <c r="AV137" s="14" t="s">
        <v>83</v>
      </c>
      <c r="AW137" s="14" t="s">
        <v>39</v>
      </c>
      <c r="AX137" s="14" t="s">
        <v>76</v>
      </c>
      <c r="AY137" s="297" t="s">
        <v>203</v>
      </c>
    </row>
    <row r="138" spans="2:51" s="14" customFormat="1" ht="13.5">
      <c r="B138" s="288"/>
      <c r="C138" s="289"/>
      <c r="D138" s="267" t="s">
        <v>592</v>
      </c>
      <c r="E138" s="290" t="s">
        <v>21</v>
      </c>
      <c r="F138" s="291" t="s">
        <v>4763</v>
      </c>
      <c r="G138" s="289"/>
      <c r="H138" s="290" t="s">
        <v>21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AT138" s="297" t="s">
        <v>592</v>
      </c>
      <c r="AU138" s="297" t="s">
        <v>85</v>
      </c>
      <c r="AV138" s="14" t="s">
        <v>83</v>
      </c>
      <c r="AW138" s="14" t="s">
        <v>39</v>
      </c>
      <c r="AX138" s="14" t="s">
        <v>76</v>
      </c>
      <c r="AY138" s="297" t="s">
        <v>203</v>
      </c>
    </row>
    <row r="139" spans="2:51" s="12" customFormat="1" ht="13.5">
      <c r="B139" s="265"/>
      <c r="C139" s="266"/>
      <c r="D139" s="267" t="s">
        <v>592</v>
      </c>
      <c r="E139" s="268" t="s">
        <v>21</v>
      </c>
      <c r="F139" s="269" t="s">
        <v>4764</v>
      </c>
      <c r="G139" s="266"/>
      <c r="H139" s="270">
        <v>109.1</v>
      </c>
      <c r="I139" s="271"/>
      <c r="J139" s="266"/>
      <c r="K139" s="266"/>
      <c r="L139" s="272"/>
      <c r="M139" s="273"/>
      <c r="N139" s="274"/>
      <c r="O139" s="274"/>
      <c r="P139" s="274"/>
      <c r="Q139" s="274"/>
      <c r="R139" s="274"/>
      <c r="S139" s="274"/>
      <c r="T139" s="275"/>
      <c r="AT139" s="276" t="s">
        <v>592</v>
      </c>
      <c r="AU139" s="276" t="s">
        <v>85</v>
      </c>
      <c r="AV139" s="12" t="s">
        <v>85</v>
      </c>
      <c r="AW139" s="12" t="s">
        <v>39</v>
      </c>
      <c r="AX139" s="12" t="s">
        <v>76</v>
      </c>
      <c r="AY139" s="276" t="s">
        <v>203</v>
      </c>
    </row>
    <row r="140" spans="2:51" s="14" customFormat="1" ht="13.5">
      <c r="B140" s="288"/>
      <c r="C140" s="289"/>
      <c r="D140" s="267" t="s">
        <v>592</v>
      </c>
      <c r="E140" s="290" t="s">
        <v>21</v>
      </c>
      <c r="F140" s="291" t="s">
        <v>4765</v>
      </c>
      <c r="G140" s="289"/>
      <c r="H140" s="290" t="s">
        <v>21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AT140" s="297" t="s">
        <v>592</v>
      </c>
      <c r="AU140" s="297" t="s">
        <v>85</v>
      </c>
      <c r="AV140" s="14" t="s">
        <v>83</v>
      </c>
      <c r="AW140" s="14" t="s">
        <v>39</v>
      </c>
      <c r="AX140" s="14" t="s">
        <v>76</v>
      </c>
      <c r="AY140" s="297" t="s">
        <v>203</v>
      </c>
    </row>
    <row r="141" spans="2:51" s="12" customFormat="1" ht="13.5">
      <c r="B141" s="265"/>
      <c r="C141" s="266"/>
      <c r="D141" s="267" t="s">
        <v>592</v>
      </c>
      <c r="E141" s="268" t="s">
        <v>21</v>
      </c>
      <c r="F141" s="269" t="s">
        <v>4766</v>
      </c>
      <c r="G141" s="266"/>
      <c r="H141" s="270">
        <v>415.6</v>
      </c>
      <c r="I141" s="271"/>
      <c r="J141" s="266"/>
      <c r="K141" s="266"/>
      <c r="L141" s="272"/>
      <c r="M141" s="273"/>
      <c r="N141" s="274"/>
      <c r="O141" s="274"/>
      <c r="P141" s="274"/>
      <c r="Q141" s="274"/>
      <c r="R141" s="274"/>
      <c r="S141" s="274"/>
      <c r="T141" s="275"/>
      <c r="AT141" s="276" t="s">
        <v>592</v>
      </c>
      <c r="AU141" s="276" t="s">
        <v>85</v>
      </c>
      <c r="AV141" s="12" t="s">
        <v>85</v>
      </c>
      <c r="AW141" s="12" t="s">
        <v>39</v>
      </c>
      <c r="AX141" s="12" t="s">
        <v>76</v>
      </c>
      <c r="AY141" s="276" t="s">
        <v>203</v>
      </c>
    </row>
    <row r="142" spans="2:51" s="14" customFormat="1" ht="13.5">
      <c r="B142" s="288"/>
      <c r="C142" s="289"/>
      <c r="D142" s="267" t="s">
        <v>592</v>
      </c>
      <c r="E142" s="290" t="s">
        <v>21</v>
      </c>
      <c r="F142" s="291" t="s">
        <v>1618</v>
      </c>
      <c r="G142" s="289"/>
      <c r="H142" s="290" t="s">
        <v>21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AT142" s="297" t="s">
        <v>592</v>
      </c>
      <c r="AU142" s="297" t="s">
        <v>85</v>
      </c>
      <c r="AV142" s="14" t="s">
        <v>83</v>
      </c>
      <c r="AW142" s="14" t="s">
        <v>39</v>
      </c>
      <c r="AX142" s="14" t="s">
        <v>76</v>
      </c>
      <c r="AY142" s="297" t="s">
        <v>203</v>
      </c>
    </row>
    <row r="143" spans="2:51" s="14" customFormat="1" ht="13.5">
      <c r="B143" s="288"/>
      <c r="C143" s="289"/>
      <c r="D143" s="267" t="s">
        <v>592</v>
      </c>
      <c r="E143" s="290" t="s">
        <v>21</v>
      </c>
      <c r="F143" s="291" t="s">
        <v>4767</v>
      </c>
      <c r="G143" s="289"/>
      <c r="H143" s="290" t="s">
        <v>21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AT143" s="297" t="s">
        <v>592</v>
      </c>
      <c r="AU143" s="297" t="s">
        <v>85</v>
      </c>
      <c r="AV143" s="14" t="s">
        <v>83</v>
      </c>
      <c r="AW143" s="14" t="s">
        <v>39</v>
      </c>
      <c r="AX143" s="14" t="s">
        <v>76</v>
      </c>
      <c r="AY143" s="297" t="s">
        <v>203</v>
      </c>
    </row>
    <row r="144" spans="2:51" s="12" customFormat="1" ht="13.5">
      <c r="B144" s="265"/>
      <c r="C144" s="266"/>
      <c r="D144" s="267" t="s">
        <v>592</v>
      </c>
      <c r="E144" s="268" t="s">
        <v>21</v>
      </c>
      <c r="F144" s="269" t="s">
        <v>4768</v>
      </c>
      <c r="G144" s="266"/>
      <c r="H144" s="270">
        <v>50.25</v>
      </c>
      <c r="I144" s="271"/>
      <c r="J144" s="266"/>
      <c r="K144" s="266"/>
      <c r="L144" s="272"/>
      <c r="M144" s="273"/>
      <c r="N144" s="274"/>
      <c r="O144" s="274"/>
      <c r="P144" s="274"/>
      <c r="Q144" s="274"/>
      <c r="R144" s="274"/>
      <c r="S144" s="274"/>
      <c r="T144" s="275"/>
      <c r="AT144" s="276" t="s">
        <v>592</v>
      </c>
      <c r="AU144" s="276" t="s">
        <v>85</v>
      </c>
      <c r="AV144" s="12" t="s">
        <v>85</v>
      </c>
      <c r="AW144" s="12" t="s">
        <v>39</v>
      </c>
      <c r="AX144" s="12" t="s">
        <v>76</v>
      </c>
      <c r="AY144" s="276" t="s">
        <v>203</v>
      </c>
    </row>
    <row r="145" spans="2:51" s="14" customFormat="1" ht="13.5">
      <c r="B145" s="288"/>
      <c r="C145" s="289"/>
      <c r="D145" s="267" t="s">
        <v>592</v>
      </c>
      <c r="E145" s="290" t="s">
        <v>21</v>
      </c>
      <c r="F145" s="291" t="s">
        <v>1621</v>
      </c>
      <c r="G145" s="289"/>
      <c r="H145" s="290" t="s">
        <v>21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AT145" s="297" t="s">
        <v>592</v>
      </c>
      <c r="AU145" s="297" t="s">
        <v>85</v>
      </c>
      <c r="AV145" s="14" t="s">
        <v>83</v>
      </c>
      <c r="AW145" s="14" t="s">
        <v>39</v>
      </c>
      <c r="AX145" s="14" t="s">
        <v>76</v>
      </c>
      <c r="AY145" s="297" t="s">
        <v>203</v>
      </c>
    </row>
    <row r="146" spans="2:51" s="14" customFormat="1" ht="13.5">
      <c r="B146" s="288"/>
      <c r="C146" s="289"/>
      <c r="D146" s="267" t="s">
        <v>592</v>
      </c>
      <c r="E146" s="290" t="s">
        <v>21</v>
      </c>
      <c r="F146" s="291" t="s">
        <v>4769</v>
      </c>
      <c r="G146" s="289"/>
      <c r="H146" s="290" t="s">
        <v>21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AT146" s="297" t="s">
        <v>592</v>
      </c>
      <c r="AU146" s="297" t="s">
        <v>85</v>
      </c>
      <c r="AV146" s="14" t="s">
        <v>83</v>
      </c>
      <c r="AW146" s="14" t="s">
        <v>39</v>
      </c>
      <c r="AX146" s="14" t="s">
        <v>76</v>
      </c>
      <c r="AY146" s="297" t="s">
        <v>203</v>
      </c>
    </row>
    <row r="147" spans="2:51" s="12" customFormat="1" ht="13.5">
      <c r="B147" s="265"/>
      <c r="C147" s="266"/>
      <c r="D147" s="267" t="s">
        <v>592</v>
      </c>
      <c r="E147" s="268" t="s">
        <v>21</v>
      </c>
      <c r="F147" s="269" t="s">
        <v>4770</v>
      </c>
      <c r="G147" s="266"/>
      <c r="H147" s="270">
        <v>416.37</v>
      </c>
      <c r="I147" s="271"/>
      <c r="J147" s="266"/>
      <c r="K147" s="266"/>
      <c r="L147" s="272"/>
      <c r="M147" s="273"/>
      <c r="N147" s="274"/>
      <c r="O147" s="274"/>
      <c r="P147" s="274"/>
      <c r="Q147" s="274"/>
      <c r="R147" s="274"/>
      <c r="S147" s="274"/>
      <c r="T147" s="275"/>
      <c r="AT147" s="276" t="s">
        <v>592</v>
      </c>
      <c r="AU147" s="276" t="s">
        <v>85</v>
      </c>
      <c r="AV147" s="12" t="s">
        <v>85</v>
      </c>
      <c r="AW147" s="12" t="s">
        <v>39</v>
      </c>
      <c r="AX147" s="12" t="s">
        <v>76</v>
      </c>
      <c r="AY147" s="276" t="s">
        <v>203</v>
      </c>
    </row>
    <row r="148" spans="2:51" s="12" customFormat="1" ht="13.5">
      <c r="B148" s="265"/>
      <c r="C148" s="266"/>
      <c r="D148" s="267" t="s">
        <v>592</v>
      </c>
      <c r="E148" s="268" t="s">
        <v>21</v>
      </c>
      <c r="F148" s="269" t="s">
        <v>4771</v>
      </c>
      <c r="G148" s="266"/>
      <c r="H148" s="270">
        <v>2.66</v>
      </c>
      <c r="I148" s="271"/>
      <c r="J148" s="266"/>
      <c r="K148" s="266"/>
      <c r="L148" s="272"/>
      <c r="M148" s="273"/>
      <c r="N148" s="274"/>
      <c r="O148" s="274"/>
      <c r="P148" s="274"/>
      <c r="Q148" s="274"/>
      <c r="R148" s="274"/>
      <c r="S148" s="274"/>
      <c r="T148" s="275"/>
      <c r="AT148" s="276" t="s">
        <v>592</v>
      </c>
      <c r="AU148" s="276" t="s">
        <v>85</v>
      </c>
      <c r="AV148" s="12" t="s">
        <v>85</v>
      </c>
      <c r="AW148" s="12" t="s">
        <v>39</v>
      </c>
      <c r="AX148" s="12" t="s">
        <v>76</v>
      </c>
      <c r="AY148" s="276" t="s">
        <v>203</v>
      </c>
    </row>
    <row r="149" spans="2:51" s="13" customFormat="1" ht="13.5">
      <c r="B149" s="277"/>
      <c r="C149" s="278"/>
      <c r="D149" s="267" t="s">
        <v>592</v>
      </c>
      <c r="E149" s="279" t="s">
        <v>21</v>
      </c>
      <c r="F149" s="280" t="s">
        <v>618</v>
      </c>
      <c r="G149" s="278"/>
      <c r="H149" s="281">
        <v>993.98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AT149" s="287" t="s">
        <v>592</v>
      </c>
      <c r="AU149" s="287" t="s">
        <v>85</v>
      </c>
      <c r="AV149" s="13" t="s">
        <v>98</v>
      </c>
      <c r="AW149" s="13" t="s">
        <v>39</v>
      </c>
      <c r="AX149" s="13" t="s">
        <v>83</v>
      </c>
      <c r="AY149" s="287" t="s">
        <v>203</v>
      </c>
    </row>
    <row r="150" spans="2:65" s="1" customFormat="1" ht="38.25" customHeight="1">
      <c r="B150" s="47"/>
      <c r="C150" s="238" t="s">
        <v>250</v>
      </c>
      <c r="D150" s="238" t="s">
        <v>206</v>
      </c>
      <c r="E150" s="239" t="s">
        <v>4772</v>
      </c>
      <c r="F150" s="240" t="s">
        <v>1608</v>
      </c>
      <c r="G150" s="241" t="s">
        <v>463</v>
      </c>
      <c r="H150" s="242">
        <v>252.8</v>
      </c>
      <c r="I150" s="243"/>
      <c r="J150" s="244">
        <f>ROUND(I150*H150,2)</f>
        <v>0</v>
      </c>
      <c r="K150" s="240" t="s">
        <v>761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0.017</v>
      </c>
      <c r="R150" s="247">
        <f>Q150*H150</f>
        <v>4.2976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4773</v>
      </c>
    </row>
    <row r="151" spans="2:51" s="14" customFormat="1" ht="13.5">
      <c r="B151" s="288"/>
      <c r="C151" s="289"/>
      <c r="D151" s="267" t="s">
        <v>592</v>
      </c>
      <c r="E151" s="290" t="s">
        <v>21</v>
      </c>
      <c r="F151" s="291" t="s">
        <v>4774</v>
      </c>
      <c r="G151" s="289"/>
      <c r="H151" s="290" t="s">
        <v>21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AT151" s="297" t="s">
        <v>592</v>
      </c>
      <c r="AU151" s="297" t="s">
        <v>85</v>
      </c>
      <c r="AV151" s="14" t="s">
        <v>83</v>
      </c>
      <c r="AW151" s="14" t="s">
        <v>39</v>
      </c>
      <c r="AX151" s="14" t="s">
        <v>76</v>
      </c>
      <c r="AY151" s="297" t="s">
        <v>203</v>
      </c>
    </row>
    <row r="152" spans="2:51" s="12" customFormat="1" ht="13.5">
      <c r="B152" s="265"/>
      <c r="C152" s="266"/>
      <c r="D152" s="267" t="s">
        <v>592</v>
      </c>
      <c r="E152" s="268" t="s">
        <v>21</v>
      </c>
      <c r="F152" s="269" t="s">
        <v>4775</v>
      </c>
      <c r="G152" s="266"/>
      <c r="H152" s="270">
        <v>229.8</v>
      </c>
      <c r="I152" s="271"/>
      <c r="J152" s="266"/>
      <c r="K152" s="266"/>
      <c r="L152" s="272"/>
      <c r="M152" s="273"/>
      <c r="N152" s="274"/>
      <c r="O152" s="274"/>
      <c r="P152" s="274"/>
      <c r="Q152" s="274"/>
      <c r="R152" s="274"/>
      <c r="S152" s="274"/>
      <c r="T152" s="275"/>
      <c r="AT152" s="276" t="s">
        <v>592</v>
      </c>
      <c r="AU152" s="276" t="s">
        <v>85</v>
      </c>
      <c r="AV152" s="12" t="s">
        <v>85</v>
      </c>
      <c r="AW152" s="12" t="s">
        <v>39</v>
      </c>
      <c r="AX152" s="12" t="s">
        <v>76</v>
      </c>
      <c r="AY152" s="276" t="s">
        <v>203</v>
      </c>
    </row>
    <row r="153" spans="2:51" s="12" customFormat="1" ht="13.5">
      <c r="B153" s="265"/>
      <c r="C153" s="266"/>
      <c r="D153" s="267" t="s">
        <v>592</v>
      </c>
      <c r="E153" s="268" t="s">
        <v>21</v>
      </c>
      <c r="F153" s="269" t="s">
        <v>4776</v>
      </c>
      <c r="G153" s="266"/>
      <c r="H153" s="270">
        <v>23</v>
      </c>
      <c r="I153" s="271"/>
      <c r="J153" s="266"/>
      <c r="K153" s="266"/>
      <c r="L153" s="272"/>
      <c r="M153" s="273"/>
      <c r="N153" s="274"/>
      <c r="O153" s="274"/>
      <c r="P153" s="274"/>
      <c r="Q153" s="274"/>
      <c r="R153" s="274"/>
      <c r="S153" s="274"/>
      <c r="T153" s="275"/>
      <c r="AT153" s="276" t="s">
        <v>592</v>
      </c>
      <c r="AU153" s="276" t="s">
        <v>85</v>
      </c>
      <c r="AV153" s="12" t="s">
        <v>85</v>
      </c>
      <c r="AW153" s="12" t="s">
        <v>39</v>
      </c>
      <c r="AX153" s="12" t="s">
        <v>76</v>
      </c>
      <c r="AY153" s="276" t="s">
        <v>203</v>
      </c>
    </row>
    <row r="154" spans="2:51" s="13" customFormat="1" ht="13.5">
      <c r="B154" s="277"/>
      <c r="C154" s="278"/>
      <c r="D154" s="267" t="s">
        <v>592</v>
      </c>
      <c r="E154" s="279" t="s">
        <v>21</v>
      </c>
      <c r="F154" s="280" t="s">
        <v>618</v>
      </c>
      <c r="G154" s="278"/>
      <c r="H154" s="281">
        <v>252.8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AT154" s="287" t="s">
        <v>592</v>
      </c>
      <c r="AU154" s="287" t="s">
        <v>85</v>
      </c>
      <c r="AV154" s="13" t="s">
        <v>98</v>
      </c>
      <c r="AW154" s="13" t="s">
        <v>39</v>
      </c>
      <c r="AX154" s="13" t="s">
        <v>83</v>
      </c>
      <c r="AY154" s="287" t="s">
        <v>203</v>
      </c>
    </row>
    <row r="155" spans="2:65" s="1" customFormat="1" ht="16.5" customHeight="1">
      <c r="B155" s="47"/>
      <c r="C155" s="238" t="s">
        <v>254</v>
      </c>
      <c r="D155" s="238" t="s">
        <v>206</v>
      </c>
      <c r="E155" s="239" t="s">
        <v>1625</v>
      </c>
      <c r="F155" s="240" t="s">
        <v>1626</v>
      </c>
      <c r="G155" s="241" t="s">
        <v>463</v>
      </c>
      <c r="H155" s="242">
        <v>3.8</v>
      </c>
      <c r="I155" s="243"/>
      <c r="J155" s="244">
        <f>ROUND(I155*H155,2)</f>
        <v>0</v>
      </c>
      <c r="K155" s="240" t="s">
        <v>761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0.04</v>
      </c>
      <c r="R155" s="247">
        <f>Q155*H155</f>
        <v>0.152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4777</v>
      </c>
    </row>
    <row r="156" spans="2:51" s="12" customFormat="1" ht="13.5">
      <c r="B156" s="265"/>
      <c r="C156" s="266"/>
      <c r="D156" s="267" t="s">
        <v>592</v>
      </c>
      <c r="E156" s="268" t="s">
        <v>21</v>
      </c>
      <c r="F156" s="269" t="s">
        <v>4778</v>
      </c>
      <c r="G156" s="266"/>
      <c r="H156" s="270">
        <v>3.8</v>
      </c>
      <c r="I156" s="271"/>
      <c r="J156" s="266"/>
      <c r="K156" s="266"/>
      <c r="L156" s="272"/>
      <c r="M156" s="273"/>
      <c r="N156" s="274"/>
      <c r="O156" s="274"/>
      <c r="P156" s="274"/>
      <c r="Q156" s="274"/>
      <c r="R156" s="274"/>
      <c r="S156" s="274"/>
      <c r="T156" s="275"/>
      <c r="AT156" s="276" t="s">
        <v>592</v>
      </c>
      <c r="AU156" s="276" t="s">
        <v>85</v>
      </c>
      <c r="AV156" s="12" t="s">
        <v>85</v>
      </c>
      <c r="AW156" s="12" t="s">
        <v>39</v>
      </c>
      <c r="AX156" s="12" t="s">
        <v>83</v>
      </c>
      <c r="AY156" s="276" t="s">
        <v>203</v>
      </c>
    </row>
    <row r="157" spans="2:65" s="1" customFormat="1" ht="25.5" customHeight="1">
      <c r="B157" s="47"/>
      <c r="C157" s="238" t="s">
        <v>260</v>
      </c>
      <c r="D157" s="238" t="s">
        <v>206</v>
      </c>
      <c r="E157" s="239" t="s">
        <v>1629</v>
      </c>
      <c r="F157" s="240" t="s">
        <v>1630</v>
      </c>
      <c r="G157" s="241" t="s">
        <v>463</v>
      </c>
      <c r="H157" s="242">
        <v>32.785</v>
      </c>
      <c r="I157" s="243"/>
      <c r="J157" s="244">
        <f>ROUND(I157*H157,2)</f>
        <v>0</v>
      </c>
      <c r="K157" s="240" t="s">
        <v>761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0.01838</v>
      </c>
      <c r="R157" s="247">
        <f>Q157*H157</f>
        <v>0.6025883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4779</v>
      </c>
    </row>
    <row r="158" spans="2:51" s="12" customFormat="1" ht="13.5">
      <c r="B158" s="265"/>
      <c r="C158" s="266"/>
      <c r="D158" s="267" t="s">
        <v>592</v>
      </c>
      <c r="E158" s="268" t="s">
        <v>21</v>
      </c>
      <c r="F158" s="269" t="s">
        <v>4780</v>
      </c>
      <c r="G158" s="266"/>
      <c r="H158" s="270">
        <v>0.765</v>
      </c>
      <c r="I158" s="271"/>
      <c r="J158" s="266"/>
      <c r="K158" s="266"/>
      <c r="L158" s="272"/>
      <c r="M158" s="273"/>
      <c r="N158" s="274"/>
      <c r="O158" s="274"/>
      <c r="P158" s="274"/>
      <c r="Q158" s="274"/>
      <c r="R158" s="274"/>
      <c r="S158" s="274"/>
      <c r="T158" s="275"/>
      <c r="AT158" s="276" t="s">
        <v>592</v>
      </c>
      <c r="AU158" s="276" t="s">
        <v>85</v>
      </c>
      <c r="AV158" s="12" t="s">
        <v>85</v>
      </c>
      <c r="AW158" s="12" t="s">
        <v>39</v>
      </c>
      <c r="AX158" s="12" t="s">
        <v>76</v>
      </c>
      <c r="AY158" s="276" t="s">
        <v>203</v>
      </c>
    </row>
    <row r="159" spans="2:51" s="12" customFormat="1" ht="13.5">
      <c r="B159" s="265"/>
      <c r="C159" s="266"/>
      <c r="D159" s="267" t="s">
        <v>592</v>
      </c>
      <c r="E159" s="268" t="s">
        <v>21</v>
      </c>
      <c r="F159" s="269" t="s">
        <v>4781</v>
      </c>
      <c r="G159" s="266"/>
      <c r="H159" s="270">
        <v>13.36</v>
      </c>
      <c r="I159" s="271"/>
      <c r="J159" s="266"/>
      <c r="K159" s="266"/>
      <c r="L159" s="272"/>
      <c r="M159" s="273"/>
      <c r="N159" s="274"/>
      <c r="O159" s="274"/>
      <c r="P159" s="274"/>
      <c r="Q159" s="274"/>
      <c r="R159" s="274"/>
      <c r="S159" s="274"/>
      <c r="T159" s="275"/>
      <c r="AT159" s="276" t="s">
        <v>592</v>
      </c>
      <c r="AU159" s="276" t="s">
        <v>85</v>
      </c>
      <c r="AV159" s="12" t="s">
        <v>85</v>
      </c>
      <c r="AW159" s="12" t="s">
        <v>39</v>
      </c>
      <c r="AX159" s="12" t="s">
        <v>76</v>
      </c>
      <c r="AY159" s="276" t="s">
        <v>203</v>
      </c>
    </row>
    <row r="160" spans="2:51" s="12" customFormat="1" ht="13.5">
      <c r="B160" s="265"/>
      <c r="C160" s="266"/>
      <c r="D160" s="267" t="s">
        <v>592</v>
      </c>
      <c r="E160" s="268" t="s">
        <v>21</v>
      </c>
      <c r="F160" s="269" t="s">
        <v>4782</v>
      </c>
      <c r="G160" s="266"/>
      <c r="H160" s="270">
        <v>8.61</v>
      </c>
      <c r="I160" s="271"/>
      <c r="J160" s="266"/>
      <c r="K160" s="266"/>
      <c r="L160" s="272"/>
      <c r="M160" s="273"/>
      <c r="N160" s="274"/>
      <c r="O160" s="274"/>
      <c r="P160" s="274"/>
      <c r="Q160" s="274"/>
      <c r="R160" s="274"/>
      <c r="S160" s="274"/>
      <c r="T160" s="275"/>
      <c r="AT160" s="276" t="s">
        <v>592</v>
      </c>
      <c r="AU160" s="276" t="s">
        <v>85</v>
      </c>
      <c r="AV160" s="12" t="s">
        <v>85</v>
      </c>
      <c r="AW160" s="12" t="s">
        <v>39</v>
      </c>
      <c r="AX160" s="12" t="s">
        <v>76</v>
      </c>
      <c r="AY160" s="276" t="s">
        <v>203</v>
      </c>
    </row>
    <row r="161" spans="2:51" s="12" customFormat="1" ht="13.5">
      <c r="B161" s="265"/>
      <c r="C161" s="266"/>
      <c r="D161" s="267" t="s">
        <v>592</v>
      </c>
      <c r="E161" s="268" t="s">
        <v>21</v>
      </c>
      <c r="F161" s="269" t="s">
        <v>4783</v>
      </c>
      <c r="G161" s="266"/>
      <c r="H161" s="270">
        <v>4.41</v>
      </c>
      <c r="I161" s="271"/>
      <c r="J161" s="266"/>
      <c r="K161" s="266"/>
      <c r="L161" s="272"/>
      <c r="M161" s="273"/>
      <c r="N161" s="274"/>
      <c r="O161" s="274"/>
      <c r="P161" s="274"/>
      <c r="Q161" s="274"/>
      <c r="R161" s="274"/>
      <c r="S161" s="274"/>
      <c r="T161" s="275"/>
      <c r="AT161" s="276" t="s">
        <v>592</v>
      </c>
      <c r="AU161" s="276" t="s">
        <v>85</v>
      </c>
      <c r="AV161" s="12" t="s">
        <v>85</v>
      </c>
      <c r="AW161" s="12" t="s">
        <v>39</v>
      </c>
      <c r="AX161" s="12" t="s">
        <v>76</v>
      </c>
      <c r="AY161" s="276" t="s">
        <v>203</v>
      </c>
    </row>
    <row r="162" spans="2:51" s="12" customFormat="1" ht="13.5">
      <c r="B162" s="265"/>
      <c r="C162" s="266"/>
      <c r="D162" s="267" t="s">
        <v>592</v>
      </c>
      <c r="E162" s="268" t="s">
        <v>21</v>
      </c>
      <c r="F162" s="269" t="s">
        <v>4784</v>
      </c>
      <c r="G162" s="266"/>
      <c r="H162" s="270">
        <v>4.62</v>
      </c>
      <c r="I162" s="271"/>
      <c r="J162" s="266"/>
      <c r="K162" s="266"/>
      <c r="L162" s="272"/>
      <c r="M162" s="273"/>
      <c r="N162" s="274"/>
      <c r="O162" s="274"/>
      <c r="P162" s="274"/>
      <c r="Q162" s="274"/>
      <c r="R162" s="274"/>
      <c r="S162" s="274"/>
      <c r="T162" s="275"/>
      <c r="AT162" s="276" t="s">
        <v>592</v>
      </c>
      <c r="AU162" s="276" t="s">
        <v>85</v>
      </c>
      <c r="AV162" s="12" t="s">
        <v>85</v>
      </c>
      <c r="AW162" s="12" t="s">
        <v>39</v>
      </c>
      <c r="AX162" s="12" t="s">
        <v>76</v>
      </c>
      <c r="AY162" s="276" t="s">
        <v>203</v>
      </c>
    </row>
    <row r="163" spans="2:51" s="12" customFormat="1" ht="13.5">
      <c r="B163" s="265"/>
      <c r="C163" s="266"/>
      <c r="D163" s="267" t="s">
        <v>592</v>
      </c>
      <c r="E163" s="268" t="s">
        <v>21</v>
      </c>
      <c r="F163" s="269" t="s">
        <v>4785</v>
      </c>
      <c r="G163" s="266"/>
      <c r="H163" s="270">
        <v>0.51</v>
      </c>
      <c r="I163" s="271"/>
      <c r="J163" s="266"/>
      <c r="K163" s="266"/>
      <c r="L163" s="272"/>
      <c r="M163" s="273"/>
      <c r="N163" s="274"/>
      <c r="O163" s="274"/>
      <c r="P163" s="274"/>
      <c r="Q163" s="274"/>
      <c r="R163" s="274"/>
      <c r="S163" s="274"/>
      <c r="T163" s="275"/>
      <c r="AT163" s="276" t="s">
        <v>592</v>
      </c>
      <c r="AU163" s="276" t="s">
        <v>85</v>
      </c>
      <c r="AV163" s="12" t="s">
        <v>85</v>
      </c>
      <c r="AW163" s="12" t="s">
        <v>39</v>
      </c>
      <c r="AX163" s="12" t="s">
        <v>76</v>
      </c>
      <c r="AY163" s="276" t="s">
        <v>203</v>
      </c>
    </row>
    <row r="164" spans="2:51" s="12" customFormat="1" ht="13.5">
      <c r="B164" s="265"/>
      <c r="C164" s="266"/>
      <c r="D164" s="267" t="s">
        <v>592</v>
      </c>
      <c r="E164" s="268" t="s">
        <v>21</v>
      </c>
      <c r="F164" s="269" t="s">
        <v>4786</v>
      </c>
      <c r="G164" s="266"/>
      <c r="H164" s="270">
        <v>0.51</v>
      </c>
      <c r="I164" s="271"/>
      <c r="J164" s="266"/>
      <c r="K164" s="266"/>
      <c r="L164" s="272"/>
      <c r="M164" s="273"/>
      <c r="N164" s="274"/>
      <c r="O164" s="274"/>
      <c r="P164" s="274"/>
      <c r="Q164" s="274"/>
      <c r="R164" s="274"/>
      <c r="S164" s="274"/>
      <c r="T164" s="275"/>
      <c r="AT164" s="276" t="s">
        <v>592</v>
      </c>
      <c r="AU164" s="276" t="s">
        <v>85</v>
      </c>
      <c r="AV164" s="12" t="s">
        <v>85</v>
      </c>
      <c r="AW164" s="12" t="s">
        <v>39</v>
      </c>
      <c r="AX164" s="12" t="s">
        <v>76</v>
      </c>
      <c r="AY164" s="276" t="s">
        <v>203</v>
      </c>
    </row>
    <row r="165" spans="2:65" s="1" customFormat="1" ht="25.5" customHeight="1">
      <c r="B165" s="47"/>
      <c r="C165" s="238" t="s">
        <v>266</v>
      </c>
      <c r="D165" s="238" t="s">
        <v>206</v>
      </c>
      <c r="E165" s="239" t="s">
        <v>4787</v>
      </c>
      <c r="F165" s="240" t="s">
        <v>4788</v>
      </c>
      <c r="G165" s="241" t="s">
        <v>463</v>
      </c>
      <c r="H165" s="242">
        <v>3781.724</v>
      </c>
      <c r="I165" s="243"/>
      <c r="J165" s="244">
        <f>ROUND(I165*H165,2)</f>
        <v>0</v>
      </c>
      <c r="K165" s="240" t="s">
        <v>761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0.0079</v>
      </c>
      <c r="R165" s="247">
        <f>Q165*H165</f>
        <v>29.875619600000004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4789</v>
      </c>
    </row>
    <row r="166" spans="2:65" s="1" customFormat="1" ht="25.5" customHeight="1">
      <c r="B166" s="47"/>
      <c r="C166" s="238" t="s">
        <v>10</v>
      </c>
      <c r="D166" s="238" t="s">
        <v>206</v>
      </c>
      <c r="E166" s="239" t="s">
        <v>4790</v>
      </c>
      <c r="F166" s="240" t="s">
        <v>4788</v>
      </c>
      <c r="G166" s="241" t="s">
        <v>463</v>
      </c>
      <c r="H166" s="242">
        <v>187.785</v>
      </c>
      <c r="I166" s="243"/>
      <c r="J166" s="244">
        <f>ROUND(I166*H166,2)</f>
        <v>0</v>
      </c>
      <c r="K166" s="240" t="s">
        <v>761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0.0079</v>
      </c>
      <c r="R166" s="247">
        <f>Q166*H166</f>
        <v>1.4835015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4791</v>
      </c>
    </row>
    <row r="167" spans="2:65" s="1" customFormat="1" ht="16.5" customHeight="1">
      <c r="B167" s="47"/>
      <c r="C167" s="238" t="s">
        <v>211</v>
      </c>
      <c r="D167" s="238" t="s">
        <v>206</v>
      </c>
      <c r="E167" s="239" t="s">
        <v>1644</v>
      </c>
      <c r="F167" s="240" t="s">
        <v>1645</v>
      </c>
      <c r="G167" s="241" t="s">
        <v>463</v>
      </c>
      <c r="H167" s="242">
        <v>27.69</v>
      </c>
      <c r="I167" s="243"/>
      <c r="J167" s="244">
        <f>ROUND(I167*H167,2)</f>
        <v>0</v>
      </c>
      <c r="K167" s="240" t="s">
        <v>761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0.03358</v>
      </c>
      <c r="R167" s="247">
        <f>Q167*H167</f>
        <v>0.9298302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4792</v>
      </c>
    </row>
    <row r="168" spans="2:51" s="14" customFormat="1" ht="13.5">
      <c r="B168" s="288"/>
      <c r="C168" s="289"/>
      <c r="D168" s="267" t="s">
        <v>592</v>
      </c>
      <c r="E168" s="290" t="s">
        <v>21</v>
      </c>
      <c r="F168" s="291" t="s">
        <v>4793</v>
      </c>
      <c r="G168" s="289"/>
      <c r="H168" s="290" t="s">
        <v>21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AT168" s="297" t="s">
        <v>592</v>
      </c>
      <c r="AU168" s="297" t="s">
        <v>85</v>
      </c>
      <c r="AV168" s="14" t="s">
        <v>83</v>
      </c>
      <c r="AW168" s="14" t="s">
        <v>39</v>
      </c>
      <c r="AX168" s="14" t="s">
        <v>76</v>
      </c>
      <c r="AY168" s="297" t="s">
        <v>203</v>
      </c>
    </row>
    <row r="169" spans="2:51" s="12" customFormat="1" ht="13.5">
      <c r="B169" s="265"/>
      <c r="C169" s="266"/>
      <c r="D169" s="267" t="s">
        <v>592</v>
      </c>
      <c r="E169" s="268" t="s">
        <v>21</v>
      </c>
      <c r="F169" s="269" t="s">
        <v>4794</v>
      </c>
      <c r="G169" s="266"/>
      <c r="H169" s="270">
        <v>27.69</v>
      </c>
      <c r="I169" s="271"/>
      <c r="J169" s="266"/>
      <c r="K169" s="266"/>
      <c r="L169" s="272"/>
      <c r="M169" s="273"/>
      <c r="N169" s="274"/>
      <c r="O169" s="274"/>
      <c r="P169" s="274"/>
      <c r="Q169" s="274"/>
      <c r="R169" s="274"/>
      <c r="S169" s="274"/>
      <c r="T169" s="275"/>
      <c r="AT169" s="276" t="s">
        <v>592</v>
      </c>
      <c r="AU169" s="276" t="s">
        <v>85</v>
      </c>
      <c r="AV169" s="12" t="s">
        <v>85</v>
      </c>
      <c r="AW169" s="12" t="s">
        <v>39</v>
      </c>
      <c r="AX169" s="12" t="s">
        <v>83</v>
      </c>
      <c r="AY169" s="276" t="s">
        <v>203</v>
      </c>
    </row>
    <row r="170" spans="2:51" s="13" customFormat="1" ht="13.5">
      <c r="B170" s="277"/>
      <c r="C170" s="278"/>
      <c r="D170" s="267" t="s">
        <v>592</v>
      </c>
      <c r="E170" s="279" t="s">
        <v>21</v>
      </c>
      <c r="F170" s="280" t="s">
        <v>618</v>
      </c>
      <c r="G170" s="278"/>
      <c r="H170" s="281">
        <v>27.69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AT170" s="287" t="s">
        <v>592</v>
      </c>
      <c r="AU170" s="287" t="s">
        <v>85</v>
      </c>
      <c r="AV170" s="13" t="s">
        <v>98</v>
      </c>
      <c r="AW170" s="13" t="s">
        <v>39</v>
      </c>
      <c r="AX170" s="13" t="s">
        <v>76</v>
      </c>
      <c r="AY170" s="287" t="s">
        <v>203</v>
      </c>
    </row>
    <row r="171" spans="2:65" s="1" customFormat="1" ht="38.25" customHeight="1">
      <c r="B171" s="47"/>
      <c r="C171" s="238" t="s">
        <v>336</v>
      </c>
      <c r="D171" s="238" t="s">
        <v>206</v>
      </c>
      <c r="E171" s="239" t="s">
        <v>1649</v>
      </c>
      <c r="F171" s="240" t="s">
        <v>1650</v>
      </c>
      <c r="G171" s="241" t="s">
        <v>463</v>
      </c>
      <c r="H171" s="242">
        <v>3781.724</v>
      </c>
      <c r="I171" s="243"/>
      <c r="J171" s="244">
        <f>ROUND(I171*H171,2)</f>
        <v>0</v>
      </c>
      <c r="K171" s="240" t="s">
        <v>761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0.017</v>
      </c>
      <c r="R171" s="247">
        <f>Q171*H171</f>
        <v>64.289308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4795</v>
      </c>
    </row>
    <row r="172" spans="2:51" s="12" customFormat="1" ht="13.5">
      <c r="B172" s="265"/>
      <c r="C172" s="266"/>
      <c r="D172" s="267" t="s">
        <v>592</v>
      </c>
      <c r="E172" s="268" t="s">
        <v>21</v>
      </c>
      <c r="F172" s="269" t="s">
        <v>4796</v>
      </c>
      <c r="G172" s="266"/>
      <c r="H172" s="270">
        <v>70.4</v>
      </c>
      <c r="I172" s="271"/>
      <c r="J172" s="266"/>
      <c r="K172" s="266"/>
      <c r="L172" s="272"/>
      <c r="M172" s="273"/>
      <c r="N172" s="274"/>
      <c r="O172" s="274"/>
      <c r="P172" s="274"/>
      <c r="Q172" s="274"/>
      <c r="R172" s="274"/>
      <c r="S172" s="274"/>
      <c r="T172" s="275"/>
      <c r="AT172" s="276" t="s">
        <v>592</v>
      </c>
      <c r="AU172" s="276" t="s">
        <v>85</v>
      </c>
      <c r="AV172" s="12" t="s">
        <v>85</v>
      </c>
      <c r="AW172" s="12" t="s">
        <v>39</v>
      </c>
      <c r="AX172" s="12" t="s">
        <v>76</v>
      </c>
      <c r="AY172" s="276" t="s">
        <v>203</v>
      </c>
    </row>
    <row r="173" spans="2:51" s="12" customFormat="1" ht="13.5">
      <c r="B173" s="265"/>
      <c r="C173" s="266"/>
      <c r="D173" s="267" t="s">
        <v>592</v>
      </c>
      <c r="E173" s="268" t="s">
        <v>21</v>
      </c>
      <c r="F173" s="269" t="s">
        <v>4797</v>
      </c>
      <c r="G173" s="266"/>
      <c r="H173" s="270">
        <v>196</v>
      </c>
      <c r="I173" s="271"/>
      <c r="J173" s="266"/>
      <c r="K173" s="266"/>
      <c r="L173" s="272"/>
      <c r="M173" s="273"/>
      <c r="N173" s="274"/>
      <c r="O173" s="274"/>
      <c r="P173" s="274"/>
      <c r="Q173" s="274"/>
      <c r="R173" s="274"/>
      <c r="S173" s="274"/>
      <c r="T173" s="275"/>
      <c r="AT173" s="276" t="s">
        <v>592</v>
      </c>
      <c r="AU173" s="276" t="s">
        <v>85</v>
      </c>
      <c r="AV173" s="12" t="s">
        <v>85</v>
      </c>
      <c r="AW173" s="12" t="s">
        <v>39</v>
      </c>
      <c r="AX173" s="12" t="s">
        <v>76</v>
      </c>
      <c r="AY173" s="276" t="s">
        <v>203</v>
      </c>
    </row>
    <row r="174" spans="2:51" s="12" customFormat="1" ht="13.5">
      <c r="B174" s="265"/>
      <c r="C174" s="266"/>
      <c r="D174" s="267" t="s">
        <v>592</v>
      </c>
      <c r="E174" s="268" t="s">
        <v>21</v>
      </c>
      <c r="F174" s="269" t="s">
        <v>4798</v>
      </c>
      <c r="G174" s="266"/>
      <c r="H174" s="270">
        <v>112.8</v>
      </c>
      <c r="I174" s="271"/>
      <c r="J174" s="266"/>
      <c r="K174" s="266"/>
      <c r="L174" s="272"/>
      <c r="M174" s="273"/>
      <c r="N174" s="274"/>
      <c r="O174" s="274"/>
      <c r="P174" s="274"/>
      <c r="Q174" s="274"/>
      <c r="R174" s="274"/>
      <c r="S174" s="274"/>
      <c r="T174" s="275"/>
      <c r="AT174" s="276" t="s">
        <v>592</v>
      </c>
      <c r="AU174" s="276" t="s">
        <v>85</v>
      </c>
      <c r="AV174" s="12" t="s">
        <v>85</v>
      </c>
      <c r="AW174" s="12" t="s">
        <v>39</v>
      </c>
      <c r="AX174" s="12" t="s">
        <v>76</v>
      </c>
      <c r="AY174" s="276" t="s">
        <v>203</v>
      </c>
    </row>
    <row r="175" spans="2:51" s="12" customFormat="1" ht="13.5">
      <c r="B175" s="265"/>
      <c r="C175" s="266"/>
      <c r="D175" s="267" t="s">
        <v>592</v>
      </c>
      <c r="E175" s="268" t="s">
        <v>21</v>
      </c>
      <c r="F175" s="269" t="s">
        <v>4799</v>
      </c>
      <c r="G175" s="266"/>
      <c r="H175" s="270">
        <v>47.7</v>
      </c>
      <c r="I175" s="271"/>
      <c r="J175" s="266"/>
      <c r="K175" s="266"/>
      <c r="L175" s="272"/>
      <c r="M175" s="273"/>
      <c r="N175" s="274"/>
      <c r="O175" s="274"/>
      <c r="P175" s="274"/>
      <c r="Q175" s="274"/>
      <c r="R175" s="274"/>
      <c r="S175" s="274"/>
      <c r="T175" s="275"/>
      <c r="AT175" s="276" t="s">
        <v>592</v>
      </c>
      <c r="AU175" s="276" t="s">
        <v>85</v>
      </c>
      <c r="AV175" s="12" t="s">
        <v>85</v>
      </c>
      <c r="AW175" s="12" t="s">
        <v>39</v>
      </c>
      <c r="AX175" s="12" t="s">
        <v>76</v>
      </c>
      <c r="AY175" s="276" t="s">
        <v>203</v>
      </c>
    </row>
    <row r="176" spans="2:51" s="12" customFormat="1" ht="13.5">
      <c r="B176" s="265"/>
      <c r="C176" s="266"/>
      <c r="D176" s="267" t="s">
        <v>592</v>
      </c>
      <c r="E176" s="268" t="s">
        <v>21</v>
      </c>
      <c r="F176" s="269" t="s">
        <v>4800</v>
      </c>
      <c r="G176" s="266"/>
      <c r="H176" s="270">
        <v>97.6</v>
      </c>
      <c r="I176" s="271"/>
      <c r="J176" s="266"/>
      <c r="K176" s="266"/>
      <c r="L176" s="272"/>
      <c r="M176" s="273"/>
      <c r="N176" s="274"/>
      <c r="O176" s="274"/>
      <c r="P176" s="274"/>
      <c r="Q176" s="274"/>
      <c r="R176" s="274"/>
      <c r="S176" s="274"/>
      <c r="T176" s="275"/>
      <c r="AT176" s="276" t="s">
        <v>592</v>
      </c>
      <c r="AU176" s="276" t="s">
        <v>85</v>
      </c>
      <c r="AV176" s="12" t="s">
        <v>85</v>
      </c>
      <c r="AW176" s="12" t="s">
        <v>39</v>
      </c>
      <c r="AX176" s="12" t="s">
        <v>76</v>
      </c>
      <c r="AY176" s="276" t="s">
        <v>203</v>
      </c>
    </row>
    <row r="177" spans="2:51" s="12" customFormat="1" ht="13.5">
      <c r="B177" s="265"/>
      <c r="C177" s="266"/>
      <c r="D177" s="267" t="s">
        <v>592</v>
      </c>
      <c r="E177" s="268" t="s">
        <v>21</v>
      </c>
      <c r="F177" s="269" t="s">
        <v>4801</v>
      </c>
      <c r="G177" s="266"/>
      <c r="H177" s="270">
        <v>25.2</v>
      </c>
      <c r="I177" s="271"/>
      <c r="J177" s="266"/>
      <c r="K177" s="266"/>
      <c r="L177" s="272"/>
      <c r="M177" s="273"/>
      <c r="N177" s="274"/>
      <c r="O177" s="274"/>
      <c r="P177" s="274"/>
      <c r="Q177" s="274"/>
      <c r="R177" s="274"/>
      <c r="S177" s="274"/>
      <c r="T177" s="275"/>
      <c r="AT177" s="276" t="s">
        <v>592</v>
      </c>
      <c r="AU177" s="276" t="s">
        <v>85</v>
      </c>
      <c r="AV177" s="12" t="s">
        <v>85</v>
      </c>
      <c r="AW177" s="12" t="s">
        <v>39</v>
      </c>
      <c r="AX177" s="12" t="s">
        <v>76</v>
      </c>
      <c r="AY177" s="276" t="s">
        <v>203</v>
      </c>
    </row>
    <row r="178" spans="2:51" s="12" customFormat="1" ht="13.5">
      <c r="B178" s="265"/>
      <c r="C178" s="266"/>
      <c r="D178" s="267" t="s">
        <v>592</v>
      </c>
      <c r="E178" s="268" t="s">
        <v>21</v>
      </c>
      <c r="F178" s="269" t="s">
        <v>4802</v>
      </c>
      <c r="G178" s="266"/>
      <c r="H178" s="270">
        <v>12.88</v>
      </c>
      <c r="I178" s="271"/>
      <c r="J178" s="266"/>
      <c r="K178" s="266"/>
      <c r="L178" s="272"/>
      <c r="M178" s="273"/>
      <c r="N178" s="274"/>
      <c r="O178" s="274"/>
      <c r="P178" s="274"/>
      <c r="Q178" s="274"/>
      <c r="R178" s="274"/>
      <c r="S178" s="274"/>
      <c r="T178" s="275"/>
      <c r="AT178" s="276" t="s">
        <v>592</v>
      </c>
      <c r="AU178" s="276" t="s">
        <v>85</v>
      </c>
      <c r="AV178" s="12" t="s">
        <v>85</v>
      </c>
      <c r="AW178" s="12" t="s">
        <v>39</v>
      </c>
      <c r="AX178" s="12" t="s">
        <v>76</v>
      </c>
      <c r="AY178" s="276" t="s">
        <v>203</v>
      </c>
    </row>
    <row r="179" spans="2:51" s="12" customFormat="1" ht="13.5">
      <c r="B179" s="265"/>
      <c r="C179" s="266"/>
      <c r="D179" s="267" t="s">
        <v>592</v>
      </c>
      <c r="E179" s="268" t="s">
        <v>21</v>
      </c>
      <c r="F179" s="269" t="s">
        <v>4803</v>
      </c>
      <c r="G179" s="266"/>
      <c r="H179" s="270">
        <v>16.185</v>
      </c>
      <c r="I179" s="271"/>
      <c r="J179" s="266"/>
      <c r="K179" s="266"/>
      <c r="L179" s="272"/>
      <c r="M179" s="273"/>
      <c r="N179" s="274"/>
      <c r="O179" s="274"/>
      <c r="P179" s="274"/>
      <c r="Q179" s="274"/>
      <c r="R179" s="274"/>
      <c r="S179" s="274"/>
      <c r="T179" s="275"/>
      <c r="AT179" s="276" t="s">
        <v>592</v>
      </c>
      <c r="AU179" s="276" t="s">
        <v>85</v>
      </c>
      <c r="AV179" s="12" t="s">
        <v>85</v>
      </c>
      <c r="AW179" s="12" t="s">
        <v>39</v>
      </c>
      <c r="AX179" s="12" t="s">
        <v>76</v>
      </c>
      <c r="AY179" s="276" t="s">
        <v>203</v>
      </c>
    </row>
    <row r="180" spans="2:51" s="12" customFormat="1" ht="13.5">
      <c r="B180" s="265"/>
      <c r="C180" s="266"/>
      <c r="D180" s="267" t="s">
        <v>592</v>
      </c>
      <c r="E180" s="268" t="s">
        <v>21</v>
      </c>
      <c r="F180" s="269" t="s">
        <v>4804</v>
      </c>
      <c r="G180" s="266"/>
      <c r="H180" s="270">
        <v>22.8</v>
      </c>
      <c r="I180" s="271"/>
      <c r="J180" s="266"/>
      <c r="K180" s="266"/>
      <c r="L180" s="272"/>
      <c r="M180" s="273"/>
      <c r="N180" s="274"/>
      <c r="O180" s="274"/>
      <c r="P180" s="274"/>
      <c r="Q180" s="274"/>
      <c r="R180" s="274"/>
      <c r="S180" s="274"/>
      <c r="T180" s="275"/>
      <c r="AT180" s="276" t="s">
        <v>592</v>
      </c>
      <c r="AU180" s="276" t="s">
        <v>85</v>
      </c>
      <c r="AV180" s="12" t="s">
        <v>85</v>
      </c>
      <c r="AW180" s="12" t="s">
        <v>39</v>
      </c>
      <c r="AX180" s="12" t="s">
        <v>76</v>
      </c>
      <c r="AY180" s="276" t="s">
        <v>203</v>
      </c>
    </row>
    <row r="181" spans="2:51" s="12" customFormat="1" ht="13.5">
      <c r="B181" s="265"/>
      <c r="C181" s="266"/>
      <c r="D181" s="267" t="s">
        <v>592</v>
      </c>
      <c r="E181" s="268" t="s">
        <v>21</v>
      </c>
      <c r="F181" s="269" t="s">
        <v>4805</v>
      </c>
      <c r="G181" s="266"/>
      <c r="H181" s="270">
        <v>39.3</v>
      </c>
      <c r="I181" s="271"/>
      <c r="J181" s="266"/>
      <c r="K181" s="266"/>
      <c r="L181" s="272"/>
      <c r="M181" s="273"/>
      <c r="N181" s="274"/>
      <c r="O181" s="274"/>
      <c r="P181" s="274"/>
      <c r="Q181" s="274"/>
      <c r="R181" s="274"/>
      <c r="S181" s="274"/>
      <c r="T181" s="275"/>
      <c r="AT181" s="276" t="s">
        <v>592</v>
      </c>
      <c r="AU181" s="276" t="s">
        <v>85</v>
      </c>
      <c r="AV181" s="12" t="s">
        <v>85</v>
      </c>
      <c r="AW181" s="12" t="s">
        <v>39</v>
      </c>
      <c r="AX181" s="12" t="s">
        <v>76</v>
      </c>
      <c r="AY181" s="276" t="s">
        <v>203</v>
      </c>
    </row>
    <row r="182" spans="2:51" s="12" customFormat="1" ht="13.5">
      <c r="B182" s="265"/>
      <c r="C182" s="266"/>
      <c r="D182" s="267" t="s">
        <v>592</v>
      </c>
      <c r="E182" s="268" t="s">
        <v>21</v>
      </c>
      <c r="F182" s="269" t="s">
        <v>4806</v>
      </c>
      <c r="G182" s="266"/>
      <c r="H182" s="270">
        <v>71.6</v>
      </c>
      <c r="I182" s="271"/>
      <c r="J182" s="266"/>
      <c r="K182" s="266"/>
      <c r="L182" s="272"/>
      <c r="M182" s="273"/>
      <c r="N182" s="274"/>
      <c r="O182" s="274"/>
      <c r="P182" s="274"/>
      <c r="Q182" s="274"/>
      <c r="R182" s="274"/>
      <c r="S182" s="274"/>
      <c r="T182" s="275"/>
      <c r="AT182" s="276" t="s">
        <v>592</v>
      </c>
      <c r="AU182" s="276" t="s">
        <v>85</v>
      </c>
      <c r="AV182" s="12" t="s">
        <v>85</v>
      </c>
      <c r="AW182" s="12" t="s">
        <v>39</v>
      </c>
      <c r="AX182" s="12" t="s">
        <v>76</v>
      </c>
      <c r="AY182" s="276" t="s">
        <v>203</v>
      </c>
    </row>
    <row r="183" spans="2:51" s="12" customFormat="1" ht="13.5">
      <c r="B183" s="265"/>
      <c r="C183" s="266"/>
      <c r="D183" s="267" t="s">
        <v>592</v>
      </c>
      <c r="E183" s="268" t="s">
        <v>21</v>
      </c>
      <c r="F183" s="269" t="s">
        <v>4807</v>
      </c>
      <c r="G183" s="266"/>
      <c r="H183" s="270">
        <v>86.8</v>
      </c>
      <c r="I183" s="271"/>
      <c r="J183" s="266"/>
      <c r="K183" s="266"/>
      <c r="L183" s="272"/>
      <c r="M183" s="273"/>
      <c r="N183" s="274"/>
      <c r="O183" s="274"/>
      <c r="P183" s="274"/>
      <c r="Q183" s="274"/>
      <c r="R183" s="274"/>
      <c r="S183" s="274"/>
      <c r="T183" s="275"/>
      <c r="AT183" s="276" t="s">
        <v>592</v>
      </c>
      <c r="AU183" s="276" t="s">
        <v>85</v>
      </c>
      <c r="AV183" s="12" t="s">
        <v>85</v>
      </c>
      <c r="AW183" s="12" t="s">
        <v>39</v>
      </c>
      <c r="AX183" s="12" t="s">
        <v>76</v>
      </c>
      <c r="AY183" s="276" t="s">
        <v>203</v>
      </c>
    </row>
    <row r="184" spans="2:51" s="12" customFormat="1" ht="13.5">
      <c r="B184" s="265"/>
      <c r="C184" s="266"/>
      <c r="D184" s="267" t="s">
        <v>592</v>
      </c>
      <c r="E184" s="268" t="s">
        <v>21</v>
      </c>
      <c r="F184" s="269" t="s">
        <v>4808</v>
      </c>
      <c r="G184" s="266"/>
      <c r="H184" s="270">
        <v>86</v>
      </c>
      <c r="I184" s="271"/>
      <c r="J184" s="266"/>
      <c r="K184" s="266"/>
      <c r="L184" s="272"/>
      <c r="M184" s="273"/>
      <c r="N184" s="274"/>
      <c r="O184" s="274"/>
      <c r="P184" s="274"/>
      <c r="Q184" s="274"/>
      <c r="R184" s="274"/>
      <c r="S184" s="274"/>
      <c r="T184" s="275"/>
      <c r="AT184" s="276" t="s">
        <v>592</v>
      </c>
      <c r="AU184" s="276" t="s">
        <v>85</v>
      </c>
      <c r="AV184" s="12" t="s">
        <v>85</v>
      </c>
      <c r="AW184" s="12" t="s">
        <v>39</v>
      </c>
      <c r="AX184" s="12" t="s">
        <v>76</v>
      </c>
      <c r="AY184" s="276" t="s">
        <v>203</v>
      </c>
    </row>
    <row r="185" spans="2:51" s="12" customFormat="1" ht="13.5">
      <c r="B185" s="265"/>
      <c r="C185" s="266"/>
      <c r="D185" s="267" t="s">
        <v>592</v>
      </c>
      <c r="E185" s="268" t="s">
        <v>21</v>
      </c>
      <c r="F185" s="269" t="s">
        <v>4809</v>
      </c>
      <c r="G185" s="266"/>
      <c r="H185" s="270">
        <v>72.8</v>
      </c>
      <c r="I185" s="271"/>
      <c r="J185" s="266"/>
      <c r="K185" s="266"/>
      <c r="L185" s="272"/>
      <c r="M185" s="273"/>
      <c r="N185" s="274"/>
      <c r="O185" s="274"/>
      <c r="P185" s="274"/>
      <c r="Q185" s="274"/>
      <c r="R185" s="274"/>
      <c r="S185" s="274"/>
      <c r="T185" s="275"/>
      <c r="AT185" s="276" t="s">
        <v>592</v>
      </c>
      <c r="AU185" s="276" t="s">
        <v>85</v>
      </c>
      <c r="AV185" s="12" t="s">
        <v>85</v>
      </c>
      <c r="AW185" s="12" t="s">
        <v>39</v>
      </c>
      <c r="AX185" s="12" t="s">
        <v>76</v>
      </c>
      <c r="AY185" s="276" t="s">
        <v>203</v>
      </c>
    </row>
    <row r="186" spans="2:51" s="12" customFormat="1" ht="13.5">
      <c r="B186" s="265"/>
      <c r="C186" s="266"/>
      <c r="D186" s="267" t="s">
        <v>592</v>
      </c>
      <c r="E186" s="268" t="s">
        <v>21</v>
      </c>
      <c r="F186" s="269" t="s">
        <v>4810</v>
      </c>
      <c r="G186" s="266"/>
      <c r="H186" s="270">
        <v>15.99</v>
      </c>
      <c r="I186" s="271"/>
      <c r="J186" s="266"/>
      <c r="K186" s="266"/>
      <c r="L186" s="272"/>
      <c r="M186" s="273"/>
      <c r="N186" s="274"/>
      <c r="O186" s="274"/>
      <c r="P186" s="274"/>
      <c r="Q186" s="274"/>
      <c r="R186" s="274"/>
      <c r="S186" s="274"/>
      <c r="T186" s="275"/>
      <c r="AT186" s="276" t="s">
        <v>592</v>
      </c>
      <c r="AU186" s="276" t="s">
        <v>85</v>
      </c>
      <c r="AV186" s="12" t="s">
        <v>85</v>
      </c>
      <c r="AW186" s="12" t="s">
        <v>39</v>
      </c>
      <c r="AX186" s="12" t="s">
        <v>76</v>
      </c>
      <c r="AY186" s="276" t="s">
        <v>203</v>
      </c>
    </row>
    <row r="187" spans="2:51" s="12" customFormat="1" ht="13.5">
      <c r="B187" s="265"/>
      <c r="C187" s="266"/>
      <c r="D187" s="267" t="s">
        <v>592</v>
      </c>
      <c r="E187" s="268" t="s">
        <v>21</v>
      </c>
      <c r="F187" s="269" t="s">
        <v>4811</v>
      </c>
      <c r="G187" s="266"/>
      <c r="H187" s="270">
        <v>21.3</v>
      </c>
      <c r="I187" s="271"/>
      <c r="J187" s="266"/>
      <c r="K187" s="266"/>
      <c r="L187" s="272"/>
      <c r="M187" s="273"/>
      <c r="N187" s="274"/>
      <c r="O187" s="274"/>
      <c r="P187" s="274"/>
      <c r="Q187" s="274"/>
      <c r="R187" s="274"/>
      <c r="S187" s="274"/>
      <c r="T187" s="275"/>
      <c r="AT187" s="276" t="s">
        <v>592</v>
      </c>
      <c r="AU187" s="276" t="s">
        <v>85</v>
      </c>
      <c r="AV187" s="12" t="s">
        <v>85</v>
      </c>
      <c r="AW187" s="12" t="s">
        <v>39</v>
      </c>
      <c r="AX187" s="12" t="s">
        <v>76</v>
      </c>
      <c r="AY187" s="276" t="s">
        <v>203</v>
      </c>
    </row>
    <row r="188" spans="2:51" s="12" customFormat="1" ht="13.5">
      <c r="B188" s="265"/>
      <c r="C188" s="266"/>
      <c r="D188" s="267" t="s">
        <v>592</v>
      </c>
      <c r="E188" s="268" t="s">
        <v>21</v>
      </c>
      <c r="F188" s="269" t="s">
        <v>4812</v>
      </c>
      <c r="G188" s="266"/>
      <c r="H188" s="270">
        <v>81.2</v>
      </c>
      <c r="I188" s="271"/>
      <c r="J188" s="266"/>
      <c r="K188" s="266"/>
      <c r="L188" s="272"/>
      <c r="M188" s="273"/>
      <c r="N188" s="274"/>
      <c r="O188" s="274"/>
      <c r="P188" s="274"/>
      <c r="Q188" s="274"/>
      <c r="R188" s="274"/>
      <c r="S188" s="274"/>
      <c r="T188" s="275"/>
      <c r="AT188" s="276" t="s">
        <v>592</v>
      </c>
      <c r="AU188" s="276" t="s">
        <v>85</v>
      </c>
      <c r="AV188" s="12" t="s">
        <v>85</v>
      </c>
      <c r="AW188" s="12" t="s">
        <v>39</v>
      </c>
      <c r="AX188" s="12" t="s">
        <v>76</v>
      </c>
      <c r="AY188" s="276" t="s">
        <v>203</v>
      </c>
    </row>
    <row r="189" spans="2:51" s="12" customFormat="1" ht="13.5">
      <c r="B189" s="265"/>
      <c r="C189" s="266"/>
      <c r="D189" s="267" t="s">
        <v>592</v>
      </c>
      <c r="E189" s="268" t="s">
        <v>21</v>
      </c>
      <c r="F189" s="269" t="s">
        <v>4813</v>
      </c>
      <c r="G189" s="266"/>
      <c r="H189" s="270">
        <v>135.48</v>
      </c>
      <c r="I189" s="271"/>
      <c r="J189" s="266"/>
      <c r="K189" s="266"/>
      <c r="L189" s="272"/>
      <c r="M189" s="273"/>
      <c r="N189" s="274"/>
      <c r="O189" s="274"/>
      <c r="P189" s="274"/>
      <c r="Q189" s="274"/>
      <c r="R189" s="274"/>
      <c r="S189" s="274"/>
      <c r="T189" s="275"/>
      <c r="AT189" s="276" t="s">
        <v>592</v>
      </c>
      <c r="AU189" s="276" t="s">
        <v>85</v>
      </c>
      <c r="AV189" s="12" t="s">
        <v>85</v>
      </c>
      <c r="AW189" s="12" t="s">
        <v>39</v>
      </c>
      <c r="AX189" s="12" t="s">
        <v>76</v>
      </c>
      <c r="AY189" s="276" t="s">
        <v>203</v>
      </c>
    </row>
    <row r="190" spans="2:51" s="12" customFormat="1" ht="13.5">
      <c r="B190" s="265"/>
      <c r="C190" s="266"/>
      <c r="D190" s="267" t="s">
        <v>592</v>
      </c>
      <c r="E190" s="268" t="s">
        <v>21</v>
      </c>
      <c r="F190" s="269" t="s">
        <v>4814</v>
      </c>
      <c r="G190" s="266"/>
      <c r="H190" s="270">
        <v>54.48</v>
      </c>
      <c r="I190" s="271"/>
      <c r="J190" s="266"/>
      <c r="K190" s="266"/>
      <c r="L190" s="272"/>
      <c r="M190" s="273"/>
      <c r="N190" s="274"/>
      <c r="O190" s="274"/>
      <c r="P190" s="274"/>
      <c r="Q190" s="274"/>
      <c r="R190" s="274"/>
      <c r="S190" s="274"/>
      <c r="T190" s="275"/>
      <c r="AT190" s="276" t="s">
        <v>592</v>
      </c>
      <c r="AU190" s="276" t="s">
        <v>85</v>
      </c>
      <c r="AV190" s="12" t="s">
        <v>85</v>
      </c>
      <c r="AW190" s="12" t="s">
        <v>39</v>
      </c>
      <c r="AX190" s="12" t="s">
        <v>76</v>
      </c>
      <c r="AY190" s="276" t="s">
        <v>203</v>
      </c>
    </row>
    <row r="191" spans="2:51" s="12" customFormat="1" ht="13.5">
      <c r="B191" s="265"/>
      <c r="C191" s="266"/>
      <c r="D191" s="267" t="s">
        <v>592</v>
      </c>
      <c r="E191" s="268" t="s">
        <v>21</v>
      </c>
      <c r="F191" s="269" t="s">
        <v>4815</v>
      </c>
      <c r="G191" s="266"/>
      <c r="H191" s="270">
        <v>95.2</v>
      </c>
      <c r="I191" s="271"/>
      <c r="J191" s="266"/>
      <c r="K191" s="266"/>
      <c r="L191" s="272"/>
      <c r="M191" s="273"/>
      <c r="N191" s="274"/>
      <c r="O191" s="274"/>
      <c r="P191" s="274"/>
      <c r="Q191" s="274"/>
      <c r="R191" s="274"/>
      <c r="S191" s="274"/>
      <c r="T191" s="275"/>
      <c r="AT191" s="276" t="s">
        <v>592</v>
      </c>
      <c r="AU191" s="276" t="s">
        <v>85</v>
      </c>
      <c r="AV191" s="12" t="s">
        <v>85</v>
      </c>
      <c r="AW191" s="12" t="s">
        <v>39</v>
      </c>
      <c r="AX191" s="12" t="s">
        <v>76</v>
      </c>
      <c r="AY191" s="276" t="s">
        <v>203</v>
      </c>
    </row>
    <row r="192" spans="2:51" s="12" customFormat="1" ht="13.5">
      <c r="B192" s="265"/>
      <c r="C192" s="266"/>
      <c r="D192" s="267" t="s">
        <v>592</v>
      </c>
      <c r="E192" s="268" t="s">
        <v>21</v>
      </c>
      <c r="F192" s="269" t="s">
        <v>4816</v>
      </c>
      <c r="G192" s="266"/>
      <c r="H192" s="270">
        <v>40.8</v>
      </c>
      <c r="I192" s="271"/>
      <c r="J192" s="266"/>
      <c r="K192" s="266"/>
      <c r="L192" s="272"/>
      <c r="M192" s="273"/>
      <c r="N192" s="274"/>
      <c r="O192" s="274"/>
      <c r="P192" s="274"/>
      <c r="Q192" s="274"/>
      <c r="R192" s="274"/>
      <c r="S192" s="274"/>
      <c r="T192" s="275"/>
      <c r="AT192" s="276" t="s">
        <v>592</v>
      </c>
      <c r="AU192" s="276" t="s">
        <v>85</v>
      </c>
      <c r="AV192" s="12" t="s">
        <v>85</v>
      </c>
      <c r="AW192" s="12" t="s">
        <v>39</v>
      </c>
      <c r="AX192" s="12" t="s">
        <v>76</v>
      </c>
      <c r="AY192" s="276" t="s">
        <v>203</v>
      </c>
    </row>
    <row r="193" spans="2:51" s="12" customFormat="1" ht="13.5">
      <c r="B193" s="265"/>
      <c r="C193" s="266"/>
      <c r="D193" s="267" t="s">
        <v>592</v>
      </c>
      <c r="E193" s="268" t="s">
        <v>21</v>
      </c>
      <c r="F193" s="269" t="s">
        <v>4817</v>
      </c>
      <c r="G193" s="266"/>
      <c r="H193" s="270">
        <v>55.72</v>
      </c>
      <c r="I193" s="271"/>
      <c r="J193" s="266"/>
      <c r="K193" s="266"/>
      <c r="L193" s="272"/>
      <c r="M193" s="273"/>
      <c r="N193" s="274"/>
      <c r="O193" s="274"/>
      <c r="P193" s="274"/>
      <c r="Q193" s="274"/>
      <c r="R193" s="274"/>
      <c r="S193" s="274"/>
      <c r="T193" s="275"/>
      <c r="AT193" s="276" t="s">
        <v>592</v>
      </c>
      <c r="AU193" s="276" t="s">
        <v>85</v>
      </c>
      <c r="AV193" s="12" t="s">
        <v>85</v>
      </c>
      <c r="AW193" s="12" t="s">
        <v>39</v>
      </c>
      <c r="AX193" s="12" t="s">
        <v>76</v>
      </c>
      <c r="AY193" s="276" t="s">
        <v>203</v>
      </c>
    </row>
    <row r="194" spans="2:51" s="14" customFormat="1" ht="13.5">
      <c r="B194" s="288"/>
      <c r="C194" s="289"/>
      <c r="D194" s="267" t="s">
        <v>592</v>
      </c>
      <c r="E194" s="290" t="s">
        <v>21</v>
      </c>
      <c r="F194" s="291" t="s">
        <v>4818</v>
      </c>
      <c r="G194" s="289"/>
      <c r="H194" s="290" t="s">
        <v>21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AT194" s="297" t="s">
        <v>592</v>
      </c>
      <c r="AU194" s="297" t="s">
        <v>85</v>
      </c>
      <c r="AV194" s="14" t="s">
        <v>83</v>
      </c>
      <c r="AW194" s="14" t="s">
        <v>39</v>
      </c>
      <c r="AX194" s="14" t="s">
        <v>76</v>
      </c>
      <c r="AY194" s="297" t="s">
        <v>203</v>
      </c>
    </row>
    <row r="195" spans="2:51" s="12" customFormat="1" ht="13.5">
      <c r="B195" s="265"/>
      <c r="C195" s="266"/>
      <c r="D195" s="267" t="s">
        <v>592</v>
      </c>
      <c r="E195" s="268" t="s">
        <v>21</v>
      </c>
      <c r="F195" s="269" t="s">
        <v>4819</v>
      </c>
      <c r="G195" s="266"/>
      <c r="H195" s="270">
        <v>377.446</v>
      </c>
      <c r="I195" s="271"/>
      <c r="J195" s="266"/>
      <c r="K195" s="266"/>
      <c r="L195" s="272"/>
      <c r="M195" s="273"/>
      <c r="N195" s="274"/>
      <c r="O195" s="274"/>
      <c r="P195" s="274"/>
      <c r="Q195" s="274"/>
      <c r="R195" s="274"/>
      <c r="S195" s="274"/>
      <c r="T195" s="275"/>
      <c r="AT195" s="276" t="s">
        <v>592</v>
      </c>
      <c r="AU195" s="276" t="s">
        <v>85</v>
      </c>
      <c r="AV195" s="12" t="s">
        <v>85</v>
      </c>
      <c r="AW195" s="12" t="s">
        <v>39</v>
      </c>
      <c r="AX195" s="12" t="s">
        <v>76</v>
      </c>
      <c r="AY195" s="276" t="s">
        <v>203</v>
      </c>
    </row>
    <row r="196" spans="2:51" s="12" customFormat="1" ht="13.5">
      <c r="B196" s="265"/>
      <c r="C196" s="266"/>
      <c r="D196" s="267" t="s">
        <v>592</v>
      </c>
      <c r="E196" s="268" t="s">
        <v>21</v>
      </c>
      <c r="F196" s="269" t="s">
        <v>4820</v>
      </c>
      <c r="G196" s="266"/>
      <c r="H196" s="270">
        <v>73.248</v>
      </c>
      <c r="I196" s="271"/>
      <c r="J196" s="266"/>
      <c r="K196" s="266"/>
      <c r="L196" s="272"/>
      <c r="M196" s="273"/>
      <c r="N196" s="274"/>
      <c r="O196" s="274"/>
      <c r="P196" s="274"/>
      <c r="Q196" s="274"/>
      <c r="R196" s="274"/>
      <c r="S196" s="274"/>
      <c r="T196" s="275"/>
      <c r="AT196" s="276" t="s">
        <v>592</v>
      </c>
      <c r="AU196" s="276" t="s">
        <v>85</v>
      </c>
      <c r="AV196" s="12" t="s">
        <v>85</v>
      </c>
      <c r="AW196" s="12" t="s">
        <v>39</v>
      </c>
      <c r="AX196" s="12" t="s">
        <v>76</v>
      </c>
      <c r="AY196" s="276" t="s">
        <v>203</v>
      </c>
    </row>
    <row r="197" spans="2:51" s="12" customFormat="1" ht="13.5">
      <c r="B197" s="265"/>
      <c r="C197" s="266"/>
      <c r="D197" s="267" t="s">
        <v>592</v>
      </c>
      <c r="E197" s="268" t="s">
        <v>21</v>
      </c>
      <c r="F197" s="269" t="s">
        <v>4821</v>
      </c>
      <c r="G197" s="266"/>
      <c r="H197" s="270">
        <v>78.02</v>
      </c>
      <c r="I197" s="271"/>
      <c r="J197" s="266"/>
      <c r="K197" s="266"/>
      <c r="L197" s="272"/>
      <c r="M197" s="273"/>
      <c r="N197" s="274"/>
      <c r="O197" s="274"/>
      <c r="P197" s="274"/>
      <c r="Q197" s="274"/>
      <c r="R197" s="274"/>
      <c r="S197" s="274"/>
      <c r="T197" s="275"/>
      <c r="AT197" s="276" t="s">
        <v>592</v>
      </c>
      <c r="AU197" s="276" t="s">
        <v>85</v>
      </c>
      <c r="AV197" s="12" t="s">
        <v>85</v>
      </c>
      <c r="AW197" s="12" t="s">
        <v>39</v>
      </c>
      <c r="AX197" s="12" t="s">
        <v>76</v>
      </c>
      <c r="AY197" s="276" t="s">
        <v>203</v>
      </c>
    </row>
    <row r="198" spans="2:51" s="12" customFormat="1" ht="13.5">
      <c r="B198" s="265"/>
      <c r="C198" s="266"/>
      <c r="D198" s="267" t="s">
        <v>592</v>
      </c>
      <c r="E198" s="268" t="s">
        <v>21</v>
      </c>
      <c r="F198" s="269" t="s">
        <v>4822</v>
      </c>
      <c r="G198" s="266"/>
      <c r="H198" s="270">
        <v>77.19</v>
      </c>
      <c r="I198" s="271"/>
      <c r="J198" s="266"/>
      <c r="K198" s="266"/>
      <c r="L198" s="272"/>
      <c r="M198" s="273"/>
      <c r="N198" s="274"/>
      <c r="O198" s="274"/>
      <c r="P198" s="274"/>
      <c r="Q198" s="274"/>
      <c r="R198" s="274"/>
      <c r="S198" s="274"/>
      <c r="T198" s="275"/>
      <c r="AT198" s="276" t="s">
        <v>592</v>
      </c>
      <c r="AU198" s="276" t="s">
        <v>85</v>
      </c>
      <c r="AV198" s="12" t="s">
        <v>85</v>
      </c>
      <c r="AW198" s="12" t="s">
        <v>39</v>
      </c>
      <c r="AX198" s="12" t="s">
        <v>76</v>
      </c>
      <c r="AY198" s="276" t="s">
        <v>203</v>
      </c>
    </row>
    <row r="199" spans="2:51" s="12" customFormat="1" ht="13.5">
      <c r="B199" s="265"/>
      <c r="C199" s="266"/>
      <c r="D199" s="267" t="s">
        <v>592</v>
      </c>
      <c r="E199" s="268" t="s">
        <v>21</v>
      </c>
      <c r="F199" s="269" t="s">
        <v>4823</v>
      </c>
      <c r="G199" s="266"/>
      <c r="H199" s="270">
        <v>26.353</v>
      </c>
      <c r="I199" s="271"/>
      <c r="J199" s="266"/>
      <c r="K199" s="266"/>
      <c r="L199" s="272"/>
      <c r="M199" s="273"/>
      <c r="N199" s="274"/>
      <c r="O199" s="274"/>
      <c r="P199" s="274"/>
      <c r="Q199" s="274"/>
      <c r="R199" s="274"/>
      <c r="S199" s="274"/>
      <c r="T199" s="275"/>
      <c r="AT199" s="276" t="s">
        <v>592</v>
      </c>
      <c r="AU199" s="276" t="s">
        <v>85</v>
      </c>
      <c r="AV199" s="12" t="s">
        <v>85</v>
      </c>
      <c r="AW199" s="12" t="s">
        <v>39</v>
      </c>
      <c r="AX199" s="12" t="s">
        <v>76</v>
      </c>
      <c r="AY199" s="276" t="s">
        <v>203</v>
      </c>
    </row>
    <row r="200" spans="2:51" s="15" customFormat="1" ht="13.5">
      <c r="B200" s="298"/>
      <c r="C200" s="299"/>
      <c r="D200" s="267" t="s">
        <v>592</v>
      </c>
      <c r="E200" s="300" t="s">
        <v>21</v>
      </c>
      <c r="F200" s="301" t="s">
        <v>1415</v>
      </c>
      <c r="G200" s="299"/>
      <c r="H200" s="302">
        <v>2090.492</v>
      </c>
      <c r="I200" s="303"/>
      <c r="J200" s="299"/>
      <c r="K200" s="299"/>
      <c r="L200" s="304"/>
      <c r="M200" s="305"/>
      <c r="N200" s="306"/>
      <c r="O200" s="306"/>
      <c r="P200" s="306"/>
      <c r="Q200" s="306"/>
      <c r="R200" s="306"/>
      <c r="S200" s="306"/>
      <c r="T200" s="307"/>
      <c r="AT200" s="308" t="s">
        <v>592</v>
      </c>
      <c r="AU200" s="308" t="s">
        <v>85</v>
      </c>
      <c r="AV200" s="15" t="s">
        <v>92</v>
      </c>
      <c r="AW200" s="15" t="s">
        <v>39</v>
      </c>
      <c r="AX200" s="15" t="s">
        <v>76</v>
      </c>
      <c r="AY200" s="308" t="s">
        <v>203</v>
      </c>
    </row>
    <row r="201" spans="2:51" s="12" customFormat="1" ht="13.5">
      <c r="B201" s="265"/>
      <c r="C201" s="266"/>
      <c r="D201" s="267" t="s">
        <v>592</v>
      </c>
      <c r="E201" s="268" t="s">
        <v>21</v>
      </c>
      <c r="F201" s="269" t="s">
        <v>4824</v>
      </c>
      <c r="G201" s="266"/>
      <c r="H201" s="270">
        <v>85.6</v>
      </c>
      <c r="I201" s="271"/>
      <c r="J201" s="266"/>
      <c r="K201" s="266"/>
      <c r="L201" s="272"/>
      <c r="M201" s="273"/>
      <c r="N201" s="274"/>
      <c r="O201" s="274"/>
      <c r="P201" s="274"/>
      <c r="Q201" s="274"/>
      <c r="R201" s="274"/>
      <c r="S201" s="274"/>
      <c r="T201" s="275"/>
      <c r="AT201" s="276" t="s">
        <v>592</v>
      </c>
      <c r="AU201" s="276" t="s">
        <v>85</v>
      </c>
      <c r="AV201" s="12" t="s">
        <v>85</v>
      </c>
      <c r="AW201" s="12" t="s">
        <v>39</v>
      </c>
      <c r="AX201" s="12" t="s">
        <v>76</v>
      </c>
      <c r="AY201" s="276" t="s">
        <v>203</v>
      </c>
    </row>
    <row r="202" spans="2:51" s="12" customFormat="1" ht="13.5">
      <c r="B202" s="265"/>
      <c r="C202" s="266"/>
      <c r="D202" s="267" t="s">
        <v>592</v>
      </c>
      <c r="E202" s="268" t="s">
        <v>21</v>
      </c>
      <c r="F202" s="269" t="s">
        <v>4825</v>
      </c>
      <c r="G202" s="266"/>
      <c r="H202" s="270">
        <v>103.115</v>
      </c>
      <c r="I202" s="271"/>
      <c r="J202" s="266"/>
      <c r="K202" s="266"/>
      <c r="L202" s="272"/>
      <c r="M202" s="273"/>
      <c r="N202" s="274"/>
      <c r="O202" s="274"/>
      <c r="P202" s="274"/>
      <c r="Q202" s="274"/>
      <c r="R202" s="274"/>
      <c r="S202" s="274"/>
      <c r="T202" s="275"/>
      <c r="AT202" s="276" t="s">
        <v>592</v>
      </c>
      <c r="AU202" s="276" t="s">
        <v>85</v>
      </c>
      <c r="AV202" s="12" t="s">
        <v>85</v>
      </c>
      <c r="AW202" s="12" t="s">
        <v>39</v>
      </c>
      <c r="AX202" s="12" t="s">
        <v>76</v>
      </c>
      <c r="AY202" s="276" t="s">
        <v>203</v>
      </c>
    </row>
    <row r="203" spans="2:51" s="12" customFormat="1" ht="13.5">
      <c r="B203" s="265"/>
      <c r="C203" s="266"/>
      <c r="D203" s="267" t="s">
        <v>592</v>
      </c>
      <c r="E203" s="268" t="s">
        <v>21</v>
      </c>
      <c r="F203" s="269" t="s">
        <v>4826</v>
      </c>
      <c r="G203" s="266"/>
      <c r="H203" s="270">
        <v>25.215</v>
      </c>
      <c r="I203" s="271"/>
      <c r="J203" s="266"/>
      <c r="K203" s="266"/>
      <c r="L203" s="272"/>
      <c r="M203" s="273"/>
      <c r="N203" s="274"/>
      <c r="O203" s="274"/>
      <c r="P203" s="274"/>
      <c r="Q203" s="274"/>
      <c r="R203" s="274"/>
      <c r="S203" s="274"/>
      <c r="T203" s="275"/>
      <c r="AT203" s="276" t="s">
        <v>592</v>
      </c>
      <c r="AU203" s="276" t="s">
        <v>85</v>
      </c>
      <c r="AV203" s="12" t="s">
        <v>85</v>
      </c>
      <c r="AW203" s="12" t="s">
        <v>39</v>
      </c>
      <c r="AX203" s="12" t="s">
        <v>76</v>
      </c>
      <c r="AY203" s="276" t="s">
        <v>203</v>
      </c>
    </row>
    <row r="204" spans="2:51" s="12" customFormat="1" ht="13.5">
      <c r="B204" s="265"/>
      <c r="C204" s="266"/>
      <c r="D204" s="267" t="s">
        <v>592</v>
      </c>
      <c r="E204" s="268" t="s">
        <v>21</v>
      </c>
      <c r="F204" s="269" t="s">
        <v>4827</v>
      </c>
      <c r="G204" s="266"/>
      <c r="H204" s="270">
        <v>79.95</v>
      </c>
      <c r="I204" s="271"/>
      <c r="J204" s="266"/>
      <c r="K204" s="266"/>
      <c r="L204" s="272"/>
      <c r="M204" s="273"/>
      <c r="N204" s="274"/>
      <c r="O204" s="274"/>
      <c r="P204" s="274"/>
      <c r="Q204" s="274"/>
      <c r="R204" s="274"/>
      <c r="S204" s="274"/>
      <c r="T204" s="275"/>
      <c r="AT204" s="276" t="s">
        <v>592</v>
      </c>
      <c r="AU204" s="276" t="s">
        <v>85</v>
      </c>
      <c r="AV204" s="12" t="s">
        <v>85</v>
      </c>
      <c r="AW204" s="12" t="s">
        <v>39</v>
      </c>
      <c r="AX204" s="12" t="s">
        <v>76</v>
      </c>
      <c r="AY204" s="276" t="s">
        <v>203</v>
      </c>
    </row>
    <row r="205" spans="2:51" s="12" customFormat="1" ht="13.5">
      <c r="B205" s="265"/>
      <c r="C205" s="266"/>
      <c r="D205" s="267" t="s">
        <v>592</v>
      </c>
      <c r="E205" s="268" t="s">
        <v>21</v>
      </c>
      <c r="F205" s="269" t="s">
        <v>4828</v>
      </c>
      <c r="G205" s="266"/>
      <c r="H205" s="270">
        <v>115.005</v>
      </c>
      <c r="I205" s="271"/>
      <c r="J205" s="266"/>
      <c r="K205" s="266"/>
      <c r="L205" s="272"/>
      <c r="M205" s="273"/>
      <c r="N205" s="274"/>
      <c r="O205" s="274"/>
      <c r="P205" s="274"/>
      <c r="Q205" s="274"/>
      <c r="R205" s="274"/>
      <c r="S205" s="274"/>
      <c r="T205" s="275"/>
      <c r="AT205" s="276" t="s">
        <v>592</v>
      </c>
      <c r="AU205" s="276" t="s">
        <v>85</v>
      </c>
      <c r="AV205" s="12" t="s">
        <v>85</v>
      </c>
      <c r="AW205" s="12" t="s">
        <v>39</v>
      </c>
      <c r="AX205" s="12" t="s">
        <v>76</v>
      </c>
      <c r="AY205" s="276" t="s">
        <v>203</v>
      </c>
    </row>
    <row r="206" spans="2:51" s="12" customFormat="1" ht="13.5">
      <c r="B206" s="265"/>
      <c r="C206" s="266"/>
      <c r="D206" s="267" t="s">
        <v>592</v>
      </c>
      <c r="E206" s="268" t="s">
        <v>21</v>
      </c>
      <c r="F206" s="269" t="s">
        <v>4829</v>
      </c>
      <c r="G206" s="266"/>
      <c r="H206" s="270">
        <v>91.84</v>
      </c>
      <c r="I206" s="271"/>
      <c r="J206" s="266"/>
      <c r="K206" s="266"/>
      <c r="L206" s="272"/>
      <c r="M206" s="273"/>
      <c r="N206" s="274"/>
      <c r="O206" s="274"/>
      <c r="P206" s="274"/>
      <c r="Q206" s="274"/>
      <c r="R206" s="274"/>
      <c r="S206" s="274"/>
      <c r="T206" s="275"/>
      <c r="AT206" s="276" t="s">
        <v>592</v>
      </c>
      <c r="AU206" s="276" t="s">
        <v>85</v>
      </c>
      <c r="AV206" s="12" t="s">
        <v>85</v>
      </c>
      <c r="AW206" s="12" t="s">
        <v>39</v>
      </c>
      <c r="AX206" s="12" t="s">
        <v>76</v>
      </c>
      <c r="AY206" s="276" t="s">
        <v>203</v>
      </c>
    </row>
    <row r="207" spans="2:51" s="12" customFormat="1" ht="13.5">
      <c r="B207" s="265"/>
      <c r="C207" s="266"/>
      <c r="D207" s="267" t="s">
        <v>592</v>
      </c>
      <c r="E207" s="268" t="s">
        <v>21</v>
      </c>
      <c r="F207" s="269" t="s">
        <v>4830</v>
      </c>
      <c r="G207" s="266"/>
      <c r="H207" s="270">
        <v>72.98</v>
      </c>
      <c r="I207" s="271"/>
      <c r="J207" s="266"/>
      <c r="K207" s="266"/>
      <c r="L207" s="272"/>
      <c r="M207" s="273"/>
      <c r="N207" s="274"/>
      <c r="O207" s="274"/>
      <c r="P207" s="274"/>
      <c r="Q207" s="274"/>
      <c r="R207" s="274"/>
      <c r="S207" s="274"/>
      <c r="T207" s="275"/>
      <c r="AT207" s="276" t="s">
        <v>592</v>
      </c>
      <c r="AU207" s="276" t="s">
        <v>85</v>
      </c>
      <c r="AV207" s="12" t="s">
        <v>85</v>
      </c>
      <c r="AW207" s="12" t="s">
        <v>39</v>
      </c>
      <c r="AX207" s="12" t="s">
        <v>76</v>
      </c>
      <c r="AY207" s="276" t="s">
        <v>203</v>
      </c>
    </row>
    <row r="208" spans="2:51" s="12" customFormat="1" ht="13.5">
      <c r="B208" s="265"/>
      <c r="C208" s="266"/>
      <c r="D208" s="267" t="s">
        <v>592</v>
      </c>
      <c r="E208" s="268" t="s">
        <v>21</v>
      </c>
      <c r="F208" s="269" t="s">
        <v>4831</v>
      </c>
      <c r="G208" s="266"/>
      <c r="H208" s="270">
        <v>345.22</v>
      </c>
      <c r="I208" s="271"/>
      <c r="J208" s="266"/>
      <c r="K208" s="266"/>
      <c r="L208" s="272"/>
      <c r="M208" s="273"/>
      <c r="N208" s="274"/>
      <c r="O208" s="274"/>
      <c r="P208" s="274"/>
      <c r="Q208" s="274"/>
      <c r="R208" s="274"/>
      <c r="S208" s="274"/>
      <c r="T208" s="275"/>
      <c r="AT208" s="276" t="s">
        <v>592</v>
      </c>
      <c r="AU208" s="276" t="s">
        <v>85</v>
      </c>
      <c r="AV208" s="12" t="s">
        <v>85</v>
      </c>
      <c r="AW208" s="12" t="s">
        <v>39</v>
      </c>
      <c r="AX208" s="12" t="s">
        <v>76</v>
      </c>
      <c r="AY208" s="276" t="s">
        <v>203</v>
      </c>
    </row>
    <row r="209" spans="2:51" s="12" customFormat="1" ht="13.5">
      <c r="B209" s="265"/>
      <c r="C209" s="266"/>
      <c r="D209" s="267" t="s">
        <v>592</v>
      </c>
      <c r="E209" s="268" t="s">
        <v>21</v>
      </c>
      <c r="F209" s="269" t="s">
        <v>4832</v>
      </c>
      <c r="G209" s="266"/>
      <c r="H209" s="270">
        <v>62.607</v>
      </c>
      <c r="I209" s="271"/>
      <c r="J209" s="266"/>
      <c r="K209" s="266"/>
      <c r="L209" s="272"/>
      <c r="M209" s="273"/>
      <c r="N209" s="274"/>
      <c r="O209" s="274"/>
      <c r="P209" s="274"/>
      <c r="Q209" s="274"/>
      <c r="R209" s="274"/>
      <c r="S209" s="274"/>
      <c r="T209" s="275"/>
      <c r="AT209" s="276" t="s">
        <v>592</v>
      </c>
      <c r="AU209" s="276" t="s">
        <v>85</v>
      </c>
      <c r="AV209" s="12" t="s">
        <v>85</v>
      </c>
      <c r="AW209" s="12" t="s">
        <v>39</v>
      </c>
      <c r="AX209" s="12" t="s">
        <v>76</v>
      </c>
      <c r="AY209" s="276" t="s">
        <v>203</v>
      </c>
    </row>
    <row r="210" spans="2:51" s="12" customFormat="1" ht="13.5">
      <c r="B210" s="265"/>
      <c r="C210" s="266"/>
      <c r="D210" s="267" t="s">
        <v>592</v>
      </c>
      <c r="E210" s="268" t="s">
        <v>21</v>
      </c>
      <c r="F210" s="269" t="s">
        <v>4833</v>
      </c>
      <c r="G210" s="266"/>
      <c r="H210" s="270">
        <v>42.763</v>
      </c>
      <c r="I210" s="271"/>
      <c r="J210" s="266"/>
      <c r="K210" s="266"/>
      <c r="L210" s="272"/>
      <c r="M210" s="273"/>
      <c r="N210" s="274"/>
      <c r="O210" s="274"/>
      <c r="P210" s="274"/>
      <c r="Q210" s="274"/>
      <c r="R210" s="274"/>
      <c r="S210" s="274"/>
      <c r="T210" s="275"/>
      <c r="AT210" s="276" t="s">
        <v>592</v>
      </c>
      <c r="AU210" s="276" t="s">
        <v>85</v>
      </c>
      <c r="AV210" s="12" t="s">
        <v>85</v>
      </c>
      <c r="AW210" s="12" t="s">
        <v>39</v>
      </c>
      <c r="AX210" s="12" t="s">
        <v>76</v>
      </c>
      <c r="AY210" s="276" t="s">
        <v>203</v>
      </c>
    </row>
    <row r="211" spans="2:51" s="12" customFormat="1" ht="13.5">
      <c r="B211" s="265"/>
      <c r="C211" s="266"/>
      <c r="D211" s="267" t="s">
        <v>592</v>
      </c>
      <c r="E211" s="268" t="s">
        <v>21</v>
      </c>
      <c r="F211" s="269" t="s">
        <v>4834</v>
      </c>
      <c r="G211" s="266"/>
      <c r="H211" s="270">
        <v>35.547</v>
      </c>
      <c r="I211" s="271"/>
      <c r="J211" s="266"/>
      <c r="K211" s="266"/>
      <c r="L211" s="272"/>
      <c r="M211" s="273"/>
      <c r="N211" s="274"/>
      <c r="O211" s="274"/>
      <c r="P211" s="274"/>
      <c r="Q211" s="274"/>
      <c r="R211" s="274"/>
      <c r="S211" s="274"/>
      <c r="T211" s="275"/>
      <c r="AT211" s="276" t="s">
        <v>592</v>
      </c>
      <c r="AU211" s="276" t="s">
        <v>85</v>
      </c>
      <c r="AV211" s="12" t="s">
        <v>85</v>
      </c>
      <c r="AW211" s="12" t="s">
        <v>39</v>
      </c>
      <c r="AX211" s="12" t="s">
        <v>76</v>
      </c>
      <c r="AY211" s="276" t="s">
        <v>203</v>
      </c>
    </row>
    <row r="212" spans="2:51" s="12" customFormat="1" ht="13.5">
      <c r="B212" s="265"/>
      <c r="C212" s="266"/>
      <c r="D212" s="267" t="s">
        <v>592</v>
      </c>
      <c r="E212" s="268" t="s">
        <v>21</v>
      </c>
      <c r="F212" s="269" t="s">
        <v>4835</v>
      </c>
      <c r="G212" s="266"/>
      <c r="H212" s="270">
        <v>101.475</v>
      </c>
      <c r="I212" s="271"/>
      <c r="J212" s="266"/>
      <c r="K212" s="266"/>
      <c r="L212" s="272"/>
      <c r="M212" s="273"/>
      <c r="N212" s="274"/>
      <c r="O212" s="274"/>
      <c r="P212" s="274"/>
      <c r="Q212" s="274"/>
      <c r="R212" s="274"/>
      <c r="S212" s="274"/>
      <c r="T212" s="275"/>
      <c r="AT212" s="276" t="s">
        <v>592</v>
      </c>
      <c r="AU212" s="276" t="s">
        <v>85</v>
      </c>
      <c r="AV212" s="12" t="s">
        <v>85</v>
      </c>
      <c r="AW212" s="12" t="s">
        <v>39</v>
      </c>
      <c r="AX212" s="12" t="s">
        <v>76</v>
      </c>
      <c r="AY212" s="276" t="s">
        <v>203</v>
      </c>
    </row>
    <row r="213" spans="2:51" s="12" customFormat="1" ht="13.5">
      <c r="B213" s="265"/>
      <c r="C213" s="266"/>
      <c r="D213" s="267" t="s">
        <v>592</v>
      </c>
      <c r="E213" s="268" t="s">
        <v>21</v>
      </c>
      <c r="F213" s="269" t="s">
        <v>4836</v>
      </c>
      <c r="G213" s="266"/>
      <c r="H213" s="270">
        <v>75.03</v>
      </c>
      <c r="I213" s="271"/>
      <c r="J213" s="266"/>
      <c r="K213" s="266"/>
      <c r="L213" s="272"/>
      <c r="M213" s="273"/>
      <c r="N213" s="274"/>
      <c r="O213" s="274"/>
      <c r="P213" s="274"/>
      <c r="Q213" s="274"/>
      <c r="R213" s="274"/>
      <c r="S213" s="274"/>
      <c r="T213" s="275"/>
      <c r="AT213" s="276" t="s">
        <v>592</v>
      </c>
      <c r="AU213" s="276" t="s">
        <v>85</v>
      </c>
      <c r="AV213" s="12" t="s">
        <v>85</v>
      </c>
      <c r="AW213" s="12" t="s">
        <v>39</v>
      </c>
      <c r="AX213" s="12" t="s">
        <v>76</v>
      </c>
      <c r="AY213" s="276" t="s">
        <v>203</v>
      </c>
    </row>
    <row r="214" spans="2:51" s="12" customFormat="1" ht="13.5">
      <c r="B214" s="265"/>
      <c r="C214" s="266"/>
      <c r="D214" s="267" t="s">
        <v>592</v>
      </c>
      <c r="E214" s="268" t="s">
        <v>21</v>
      </c>
      <c r="F214" s="269" t="s">
        <v>4837</v>
      </c>
      <c r="G214" s="266"/>
      <c r="H214" s="270">
        <v>104.755</v>
      </c>
      <c r="I214" s="271"/>
      <c r="J214" s="266"/>
      <c r="K214" s="266"/>
      <c r="L214" s="272"/>
      <c r="M214" s="273"/>
      <c r="N214" s="274"/>
      <c r="O214" s="274"/>
      <c r="P214" s="274"/>
      <c r="Q214" s="274"/>
      <c r="R214" s="274"/>
      <c r="S214" s="274"/>
      <c r="T214" s="275"/>
      <c r="AT214" s="276" t="s">
        <v>592</v>
      </c>
      <c r="AU214" s="276" t="s">
        <v>85</v>
      </c>
      <c r="AV214" s="12" t="s">
        <v>85</v>
      </c>
      <c r="AW214" s="12" t="s">
        <v>39</v>
      </c>
      <c r="AX214" s="12" t="s">
        <v>76</v>
      </c>
      <c r="AY214" s="276" t="s">
        <v>203</v>
      </c>
    </row>
    <row r="215" spans="2:51" s="12" customFormat="1" ht="13.5">
      <c r="B215" s="265"/>
      <c r="C215" s="266"/>
      <c r="D215" s="267" t="s">
        <v>592</v>
      </c>
      <c r="E215" s="268" t="s">
        <v>21</v>
      </c>
      <c r="F215" s="269" t="s">
        <v>4838</v>
      </c>
      <c r="G215" s="266"/>
      <c r="H215" s="270">
        <v>144.73</v>
      </c>
      <c r="I215" s="271"/>
      <c r="J215" s="266"/>
      <c r="K215" s="266"/>
      <c r="L215" s="272"/>
      <c r="M215" s="273"/>
      <c r="N215" s="274"/>
      <c r="O215" s="274"/>
      <c r="P215" s="274"/>
      <c r="Q215" s="274"/>
      <c r="R215" s="274"/>
      <c r="S215" s="274"/>
      <c r="T215" s="275"/>
      <c r="AT215" s="276" t="s">
        <v>592</v>
      </c>
      <c r="AU215" s="276" t="s">
        <v>85</v>
      </c>
      <c r="AV215" s="12" t="s">
        <v>85</v>
      </c>
      <c r="AW215" s="12" t="s">
        <v>39</v>
      </c>
      <c r="AX215" s="12" t="s">
        <v>76</v>
      </c>
      <c r="AY215" s="276" t="s">
        <v>203</v>
      </c>
    </row>
    <row r="216" spans="2:51" s="12" customFormat="1" ht="13.5">
      <c r="B216" s="265"/>
      <c r="C216" s="266"/>
      <c r="D216" s="267" t="s">
        <v>592</v>
      </c>
      <c r="E216" s="268" t="s">
        <v>21</v>
      </c>
      <c r="F216" s="269" t="s">
        <v>4839</v>
      </c>
      <c r="G216" s="266"/>
      <c r="H216" s="270">
        <v>73</v>
      </c>
      <c r="I216" s="271"/>
      <c r="J216" s="266"/>
      <c r="K216" s="266"/>
      <c r="L216" s="272"/>
      <c r="M216" s="273"/>
      <c r="N216" s="274"/>
      <c r="O216" s="274"/>
      <c r="P216" s="274"/>
      <c r="Q216" s="274"/>
      <c r="R216" s="274"/>
      <c r="S216" s="274"/>
      <c r="T216" s="275"/>
      <c r="AT216" s="276" t="s">
        <v>592</v>
      </c>
      <c r="AU216" s="276" t="s">
        <v>85</v>
      </c>
      <c r="AV216" s="12" t="s">
        <v>85</v>
      </c>
      <c r="AW216" s="12" t="s">
        <v>39</v>
      </c>
      <c r="AX216" s="12" t="s">
        <v>76</v>
      </c>
      <c r="AY216" s="276" t="s">
        <v>203</v>
      </c>
    </row>
    <row r="217" spans="2:51" s="12" customFormat="1" ht="13.5">
      <c r="B217" s="265"/>
      <c r="C217" s="266"/>
      <c r="D217" s="267" t="s">
        <v>592</v>
      </c>
      <c r="E217" s="268" t="s">
        <v>21</v>
      </c>
      <c r="F217" s="269" t="s">
        <v>4840</v>
      </c>
      <c r="G217" s="266"/>
      <c r="H217" s="270">
        <v>106.8</v>
      </c>
      <c r="I217" s="271"/>
      <c r="J217" s="266"/>
      <c r="K217" s="266"/>
      <c r="L217" s="272"/>
      <c r="M217" s="273"/>
      <c r="N217" s="274"/>
      <c r="O217" s="274"/>
      <c r="P217" s="274"/>
      <c r="Q217" s="274"/>
      <c r="R217" s="274"/>
      <c r="S217" s="274"/>
      <c r="T217" s="275"/>
      <c r="AT217" s="276" t="s">
        <v>592</v>
      </c>
      <c r="AU217" s="276" t="s">
        <v>85</v>
      </c>
      <c r="AV217" s="12" t="s">
        <v>85</v>
      </c>
      <c r="AW217" s="12" t="s">
        <v>39</v>
      </c>
      <c r="AX217" s="12" t="s">
        <v>76</v>
      </c>
      <c r="AY217" s="276" t="s">
        <v>203</v>
      </c>
    </row>
    <row r="218" spans="2:51" s="12" customFormat="1" ht="13.5">
      <c r="B218" s="265"/>
      <c r="C218" s="266"/>
      <c r="D218" s="267" t="s">
        <v>592</v>
      </c>
      <c r="E218" s="268" t="s">
        <v>21</v>
      </c>
      <c r="F218" s="269" t="s">
        <v>4841</v>
      </c>
      <c r="G218" s="266"/>
      <c r="H218" s="270">
        <v>25.6</v>
      </c>
      <c r="I218" s="271"/>
      <c r="J218" s="266"/>
      <c r="K218" s="266"/>
      <c r="L218" s="272"/>
      <c r="M218" s="273"/>
      <c r="N218" s="274"/>
      <c r="O218" s="274"/>
      <c r="P218" s="274"/>
      <c r="Q218" s="274"/>
      <c r="R218" s="274"/>
      <c r="S218" s="274"/>
      <c r="T218" s="275"/>
      <c r="AT218" s="276" t="s">
        <v>592</v>
      </c>
      <c r="AU218" s="276" t="s">
        <v>85</v>
      </c>
      <c r="AV218" s="12" t="s">
        <v>85</v>
      </c>
      <c r="AW218" s="12" t="s">
        <v>39</v>
      </c>
      <c r="AX218" s="12" t="s">
        <v>76</v>
      </c>
      <c r="AY218" s="276" t="s">
        <v>203</v>
      </c>
    </row>
    <row r="219" spans="2:51" s="15" customFormat="1" ht="13.5">
      <c r="B219" s="298"/>
      <c r="C219" s="299"/>
      <c r="D219" s="267" t="s">
        <v>592</v>
      </c>
      <c r="E219" s="300" t="s">
        <v>21</v>
      </c>
      <c r="F219" s="301" t="s">
        <v>1415</v>
      </c>
      <c r="G219" s="299"/>
      <c r="H219" s="302">
        <v>1691.232</v>
      </c>
      <c r="I219" s="303"/>
      <c r="J219" s="299"/>
      <c r="K219" s="299"/>
      <c r="L219" s="304"/>
      <c r="M219" s="305"/>
      <c r="N219" s="306"/>
      <c r="O219" s="306"/>
      <c r="P219" s="306"/>
      <c r="Q219" s="306"/>
      <c r="R219" s="306"/>
      <c r="S219" s="306"/>
      <c r="T219" s="307"/>
      <c r="AT219" s="308" t="s">
        <v>592</v>
      </c>
      <c r="AU219" s="308" t="s">
        <v>85</v>
      </c>
      <c r="AV219" s="15" t="s">
        <v>92</v>
      </c>
      <c r="AW219" s="15" t="s">
        <v>39</v>
      </c>
      <c r="AX219" s="15" t="s">
        <v>76</v>
      </c>
      <c r="AY219" s="308" t="s">
        <v>203</v>
      </c>
    </row>
    <row r="220" spans="2:51" s="13" customFormat="1" ht="13.5">
      <c r="B220" s="277"/>
      <c r="C220" s="278"/>
      <c r="D220" s="267" t="s">
        <v>592</v>
      </c>
      <c r="E220" s="279" t="s">
        <v>21</v>
      </c>
      <c r="F220" s="280" t="s">
        <v>618</v>
      </c>
      <c r="G220" s="278"/>
      <c r="H220" s="281">
        <v>3781.724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AT220" s="287" t="s">
        <v>592</v>
      </c>
      <c r="AU220" s="287" t="s">
        <v>85</v>
      </c>
      <c r="AV220" s="13" t="s">
        <v>98</v>
      </c>
      <c r="AW220" s="13" t="s">
        <v>39</v>
      </c>
      <c r="AX220" s="13" t="s">
        <v>83</v>
      </c>
      <c r="AY220" s="287" t="s">
        <v>203</v>
      </c>
    </row>
    <row r="221" spans="2:65" s="1" customFormat="1" ht="38.25" customHeight="1">
      <c r="B221" s="47"/>
      <c r="C221" s="238" t="s">
        <v>340</v>
      </c>
      <c r="D221" s="238" t="s">
        <v>206</v>
      </c>
      <c r="E221" s="239" t="s">
        <v>4842</v>
      </c>
      <c r="F221" s="240" t="s">
        <v>1650</v>
      </c>
      <c r="G221" s="241" t="s">
        <v>463</v>
      </c>
      <c r="H221" s="242">
        <v>187.785</v>
      </c>
      <c r="I221" s="243"/>
      <c r="J221" s="244">
        <f>ROUND(I221*H221,2)</f>
        <v>0</v>
      </c>
      <c r="K221" s="240" t="s">
        <v>761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0.017</v>
      </c>
      <c r="R221" s="247">
        <f>Q221*H221</f>
        <v>3.192345</v>
      </c>
      <c r="S221" s="247">
        <v>0</v>
      </c>
      <c r="T221" s="248">
        <f>S221*H221</f>
        <v>0</v>
      </c>
      <c r="AR221" s="25" t="s">
        <v>98</v>
      </c>
      <c r="AT221" s="25" t="s">
        <v>206</v>
      </c>
      <c r="AU221" s="25" t="s">
        <v>85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98</v>
      </c>
      <c r="BM221" s="25" t="s">
        <v>4843</v>
      </c>
    </row>
    <row r="222" spans="2:51" s="12" customFormat="1" ht="13.5">
      <c r="B222" s="265"/>
      <c r="C222" s="266"/>
      <c r="D222" s="267" t="s">
        <v>592</v>
      </c>
      <c r="E222" s="268" t="s">
        <v>21</v>
      </c>
      <c r="F222" s="269" t="s">
        <v>4844</v>
      </c>
      <c r="G222" s="266"/>
      <c r="H222" s="270">
        <v>25.665</v>
      </c>
      <c r="I222" s="271"/>
      <c r="J222" s="266"/>
      <c r="K222" s="266"/>
      <c r="L222" s="272"/>
      <c r="M222" s="273"/>
      <c r="N222" s="274"/>
      <c r="O222" s="274"/>
      <c r="P222" s="274"/>
      <c r="Q222" s="274"/>
      <c r="R222" s="274"/>
      <c r="S222" s="274"/>
      <c r="T222" s="275"/>
      <c r="AT222" s="276" t="s">
        <v>592</v>
      </c>
      <c r="AU222" s="276" t="s">
        <v>85</v>
      </c>
      <c r="AV222" s="12" t="s">
        <v>85</v>
      </c>
      <c r="AW222" s="12" t="s">
        <v>39</v>
      </c>
      <c r="AX222" s="12" t="s">
        <v>76</v>
      </c>
      <c r="AY222" s="276" t="s">
        <v>203</v>
      </c>
    </row>
    <row r="223" spans="2:51" s="12" customFormat="1" ht="13.5">
      <c r="B223" s="265"/>
      <c r="C223" s="266"/>
      <c r="D223" s="267" t="s">
        <v>592</v>
      </c>
      <c r="E223" s="268" t="s">
        <v>21</v>
      </c>
      <c r="F223" s="269" t="s">
        <v>4845</v>
      </c>
      <c r="G223" s="266"/>
      <c r="H223" s="270">
        <v>39.06</v>
      </c>
      <c r="I223" s="271"/>
      <c r="J223" s="266"/>
      <c r="K223" s="266"/>
      <c r="L223" s="272"/>
      <c r="M223" s="273"/>
      <c r="N223" s="274"/>
      <c r="O223" s="274"/>
      <c r="P223" s="274"/>
      <c r="Q223" s="274"/>
      <c r="R223" s="274"/>
      <c r="S223" s="274"/>
      <c r="T223" s="275"/>
      <c r="AT223" s="276" t="s">
        <v>592</v>
      </c>
      <c r="AU223" s="276" t="s">
        <v>85</v>
      </c>
      <c r="AV223" s="12" t="s">
        <v>85</v>
      </c>
      <c r="AW223" s="12" t="s">
        <v>39</v>
      </c>
      <c r="AX223" s="12" t="s">
        <v>76</v>
      </c>
      <c r="AY223" s="276" t="s">
        <v>203</v>
      </c>
    </row>
    <row r="224" spans="2:51" s="12" customFormat="1" ht="13.5">
      <c r="B224" s="265"/>
      <c r="C224" s="266"/>
      <c r="D224" s="267" t="s">
        <v>592</v>
      </c>
      <c r="E224" s="268" t="s">
        <v>21</v>
      </c>
      <c r="F224" s="269" t="s">
        <v>4846</v>
      </c>
      <c r="G224" s="266"/>
      <c r="H224" s="270">
        <v>32.895</v>
      </c>
      <c r="I224" s="271"/>
      <c r="J224" s="266"/>
      <c r="K224" s="266"/>
      <c r="L224" s="272"/>
      <c r="M224" s="273"/>
      <c r="N224" s="274"/>
      <c r="O224" s="274"/>
      <c r="P224" s="274"/>
      <c r="Q224" s="274"/>
      <c r="R224" s="274"/>
      <c r="S224" s="274"/>
      <c r="T224" s="275"/>
      <c r="AT224" s="276" t="s">
        <v>592</v>
      </c>
      <c r="AU224" s="276" t="s">
        <v>85</v>
      </c>
      <c r="AV224" s="12" t="s">
        <v>85</v>
      </c>
      <c r="AW224" s="12" t="s">
        <v>39</v>
      </c>
      <c r="AX224" s="12" t="s">
        <v>76</v>
      </c>
      <c r="AY224" s="276" t="s">
        <v>203</v>
      </c>
    </row>
    <row r="225" spans="2:51" s="12" customFormat="1" ht="13.5">
      <c r="B225" s="265"/>
      <c r="C225" s="266"/>
      <c r="D225" s="267" t="s">
        <v>592</v>
      </c>
      <c r="E225" s="268" t="s">
        <v>21</v>
      </c>
      <c r="F225" s="269" t="s">
        <v>4847</v>
      </c>
      <c r="G225" s="266"/>
      <c r="H225" s="270">
        <v>19.14</v>
      </c>
      <c r="I225" s="271"/>
      <c r="J225" s="266"/>
      <c r="K225" s="266"/>
      <c r="L225" s="272"/>
      <c r="M225" s="273"/>
      <c r="N225" s="274"/>
      <c r="O225" s="274"/>
      <c r="P225" s="274"/>
      <c r="Q225" s="274"/>
      <c r="R225" s="274"/>
      <c r="S225" s="274"/>
      <c r="T225" s="275"/>
      <c r="AT225" s="276" t="s">
        <v>592</v>
      </c>
      <c r="AU225" s="276" t="s">
        <v>85</v>
      </c>
      <c r="AV225" s="12" t="s">
        <v>85</v>
      </c>
      <c r="AW225" s="12" t="s">
        <v>39</v>
      </c>
      <c r="AX225" s="12" t="s">
        <v>76</v>
      </c>
      <c r="AY225" s="276" t="s">
        <v>203</v>
      </c>
    </row>
    <row r="226" spans="2:51" s="12" customFormat="1" ht="13.5">
      <c r="B226" s="265"/>
      <c r="C226" s="266"/>
      <c r="D226" s="267" t="s">
        <v>592</v>
      </c>
      <c r="E226" s="268" t="s">
        <v>21</v>
      </c>
      <c r="F226" s="269" t="s">
        <v>4848</v>
      </c>
      <c r="G226" s="266"/>
      <c r="H226" s="270">
        <v>37.425</v>
      </c>
      <c r="I226" s="271"/>
      <c r="J226" s="266"/>
      <c r="K226" s="266"/>
      <c r="L226" s="272"/>
      <c r="M226" s="273"/>
      <c r="N226" s="274"/>
      <c r="O226" s="274"/>
      <c r="P226" s="274"/>
      <c r="Q226" s="274"/>
      <c r="R226" s="274"/>
      <c r="S226" s="274"/>
      <c r="T226" s="275"/>
      <c r="AT226" s="276" t="s">
        <v>592</v>
      </c>
      <c r="AU226" s="276" t="s">
        <v>85</v>
      </c>
      <c r="AV226" s="12" t="s">
        <v>85</v>
      </c>
      <c r="AW226" s="12" t="s">
        <v>39</v>
      </c>
      <c r="AX226" s="12" t="s">
        <v>76</v>
      </c>
      <c r="AY226" s="276" t="s">
        <v>203</v>
      </c>
    </row>
    <row r="227" spans="2:51" s="12" customFormat="1" ht="13.5">
      <c r="B227" s="265"/>
      <c r="C227" s="266"/>
      <c r="D227" s="267" t="s">
        <v>592</v>
      </c>
      <c r="E227" s="268" t="s">
        <v>21</v>
      </c>
      <c r="F227" s="269" t="s">
        <v>4849</v>
      </c>
      <c r="G227" s="266"/>
      <c r="H227" s="270">
        <v>33.6</v>
      </c>
      <c r="I227" s="271"/>
      <c r="J227" s="266"/>
      <c r="K227" s="266"/>
      <c r="L227" s="272"/>
      <c r="M227" s="273"/>
      <c r="N227" s="274"/>
      <c r="O227" s="274"/>
      <c r="P227" s="274"/>
      <c r="Q227" s="274"/>
      <c r="R227" s="274"/>
      <c r="S227" s="274"/>
      <c r="T227" s="275"/>
      <c r="AT227" s="276" t="s">
        <v>592</v>
      </c>
      <c r="AU227" s="276" t="s">
        <v>85</v>
      </c>
      <c r="AV227" s="12" t="s">
        <v>85</v>
      </c>
      <c r="AW227" s="12" t="s">
        <v>39</v>
      </c>
      <c r="AX227" s="12" t="s">
        <v>76</v>
      </c>
      <c r="AY227" s="276" t="s">
        <v>203</v>
      </c>
    </row>
    <row r="228" spans="2:51" s="13" customFormat="1" ht="13.5">
      <c r="B228" s="277"/>
      <c r="C228" s="278"/>
      <c r="D228" s="267" t="s">
        <v>592</v>
      </c>
      <c r="E228" s="279" t="s">
        <v>21</v>
      </c>
      <c r="F228" s="280" t="s">
        <v>618</v>
      </c>
      <c r="G228" s="278"/>
      <c r="H228" s="281">
        <v>187.785</v>
      </c>
      <c r="I228" s="282"/>
      <c r="J228" s="278"/>
      <c r="K228" s="278"/>
      <c r="L228" s="283"/>
      <c r="M228" s="284"/>
      <c r="N228" s="285"/>
      <c r="O228" s="285"/>
      <c r="P228" s="285"/>
      <c r="Q228" s="285"/>
      <c r="R228" s="285"/>
      <c r="S228" s="285"/>
      <c r="T228" s="286"/>
      <c r="AT228" s="287" t="s">
        <v>592</v>
      </c>
      <c r="AU228" s="287" t="s">
        <v>85</v>
      </c>
      <c r="AV228" s="13" t="s">
        <v>98</v>
      </c>
      <c r="AW228" s="13" t="s">
        <v>39</v>
      </c>
      <c r="AX228" s="13" t="s">
        <v>83</v>
      </c>
      <c r="AY228" s="287" t="s">
        <v>203</v>
      </c>
    </row>
    <row r="229" spans="2:65" s="1" customFormat="1" ht="25.5" customHeight="1">
      <c r="B229" s="47"/>
      <c r="C229" s="238" t="s">
        <v>344</v>
      </c>
      <c r="D229" s="238" t="s">
        <v>206</v>
      </c>
      <c r="E229" s="239" t="s">
        <v>1697</v>
      </c>
      <c r="F229" s="240" t="s">
        <v>1698</v>
      </c>
      <c r="G229" s="241" t="s">
        <v>463</v>
      </c>
      <c r="H229" s="242">
        <v>51.142</v>
      </c>
      <c r="I229" s="243"/>
      <c r="J229" s="244">
        <f>ROUND(I229*H229,2)</f>
        <v>0</v>
      </c>
      <c r="K229" s="240" t="s">
        <v>761</v>
      </c>
      <c r="L229" s="73"/>
      <c r="M229" s="245" t="s">
        <v>21</v>
      </c>
      <c r="N229" s="246" t="s">
        <v>47</v>
      </c>
      <c r="O229" s="48"/>
      <c r="P229" s="247">
        <f>O229*H229</f>
        <v>0</v>
      </c>
      <c r="Q229" s="247">
        <v>0.021</v>
      </c>
      <c r="R229" s="247">
        <f>Q229*H229</f>
        <v>1.0739820000000002</v>
      </c>
      <c r="S229" s="247">
        <v>0</v>
      </c>
      <c r="T229" s="248">
        <f>S229*H229</f>
        <v>0</v>
      </c>
      <c r="AR229" s="25" t="s">
        <v>98</v>
      </c>
      <c r="AT229" s="25" t="s">
        <v>206</v>
      </c>
      <c r="AU229" s="25" t="s">
        <v>85</v>
      </c>
      <c r="AY229" s="25" t="s">
        <v>203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25" t="s">
        <v>83</v>
      </c>
      <c r="BK229" s="249">
        <f>ROUND(I229*H229,2)</f>
        <v>0</v>
      </c>
      <c r="BL229" s="25" t="s">
        <v>98</v>
      </c>
      <c r="BM229" s="25" t="s">
        <v>4850</v>
      </c>
    </row>
    <row r="230" spans="2:51" s="12" customFormat="1" ht="13.5">
      <c r="B230" s="265"/>
      <c r="C230" s="266"/>
      <c r="D230" s="267" t="s">
        <v>592</v>
      </c>
      <c r="E230" s="268" t="s">
        <v>21</v>
      </c>
      <c r="F230" s="269" t="s">
        <v>4851</v>
      </c>
      <c r="G230" s="266"/>
      <c r="H230" s="270">
        <v>1.5</v>
      </c>
      <c r="I230" s="271"/>
      <c r="J230" s="266"/>
      <c r="K230" s="266"/>
      <c r="L230" s="272"/>
      <c r="M230" s="273"/>
      <c r="N230" s="274"/>
      <c r="O230" s="274"/>
      <c r="P230" s="274"/>
      <c r="Q230" s="274"/>
      <c r="R230" s="274"/>
      <c r="S230" s="274"/>
      <c r="T230" s="275"/>
      <c r="AT230" s="276" t="s">
        <v>592</v>
      </c>
      <c r="AU230" s="276" t="s">
        <v>85</v>
      </c>
      <c r="AV230" s="12" t="s">
        <v>85</v>
      </c>
      <c r="AW230" s="12" t="s">
        <v>39</v>
      </c>
      <c r="AX230" s="12" t="s">
        <v>76</v>
      </c>
      <c r="AY230" s="276" t="s">
        <v>203</v>
      </c>
    </row>
    <row r="231" spans="2:51" s="12" customFormat="1" ht="13.5">
      <c r="B231" s="265"/>
      <c r="C231" s="266"/>
      <c r="D231" s="267" t="s">
        <v>592</v>
      </c>
      <c r="E231" s="268" t="s">
        <v>21</v>
      </c>
      <c r="F231" s="269" t="s">
        <v>4852</v>
      </c>
      <c r="G231" s="266"/>
      <c r="H231" s="270">
        <v>4.8</v>
      </c>
      <c r="I231" s="271"/>
      <c r="J231" s="266"/>
      <c r="K231" s="266"/>
      <c r="L231" s="272"/>
      <c r="M231" s="273"/>
      <c r="N231" s="274"/>
      <c r="O231" s="274"/>
      <c r="P231" s="274"/>
      <c r="Q231" s="274"/>
      <c r="R231" s="274"/>
      <c r="S231" s="274"/>
      <c r="T231" s="275"/>
      <c r="AT231" s="276" t="s">
        <v>592</v>
      </c>
      <c r="AU231" s="276" t="s">
        <v>85</v>
      </c>
      <c r="AV231" s="12" t="s">
        <v>85</v>
      </c>
      <c r="AW231" s="12" t="s">
        <v>39</v>
      </c>
      <c r="AX231" s="12" t="s">
        <v>76</v>
      </c>
      <c r="AY231" s="276" t="s">
        <v>203</v>
      </c>
    </row>
    <row r="232" spans="2:51" s="12" customFormat="1" ht="13.5">
      <c r="B232" s="265"/>
      <c r="C232" s="266"/>
      <c r="D232" s="267" t="s">
        <v>592</v>
      </c>
      <c r="E232" s="268" t="s">
        <v>21</v>
      </c>
      <c r="F232" s="269" t="s">
        <v>4853</v>
      </c>
      <c r="G232" s="266"/>
      <c r="H232" s="270">
        <v>14.207</v>
      </c>
      <c r="I232" s="271"/>
      <c r="J232" s="266"/>
      <c r="K232" s="266"/>
      <c r="L232" s="272"/>
      <c r="M232" s="273"/>
      <c r="N232" s="274"/>
      <c r="O232" s="274"/>
      <c r="P232" s="274"/>
      <c r="Q232" s="274"/>
      <c r="R232" s="274"/>
      <c r="S232" s="274"/>
      <c r="T232" s="275"/>
      <c r="AT232" s="276" t="s">
        <v>592</v>
      </c>
      <c r="AU232" s="276" t="s">
        <v>85</v>
      </c>
      <c r="AV232" s="12" t="s">
        <v>85</v>
      </c>
      <c r="AW232" s="12" t="s">
        <v>39</v>
      </c>
      <c r="AX232" s="12" t="s">
        <v>76</v>
      </c>
      <c r="AY232" s="276" t="s">
        <v>203</v>
      </c>
    </row>
    <row r="233" spans="2:51" s="12" customFormat="1" ht="13.5">
      <c r="B233" s="265"/>
      <c r="C233" s="266"/>
      <c r="D233" s="267" t="s">
        <v>592</v>
      </c>
      <c r="E233" s="268" t="s">
        <v>21</v>
      </c>
      <c r="F233" s="269" t="s">
        <v>4854</v>
      </c>
      <c r="G233" s="266"/>
      <c r="H233" s="270">
        <v>15.785</v>
      </c>
      <c r="I233" s="271"/>
      <c r="J233" s="266"/>
      <c r="K233" s="266"/>
      <c r="L233" s="272"/>
      <c r="M233" s="273"/>
      <c r="N233" s="274"/>
      <c r="O233" s="274"/>
      <c r="P233" s="274"/>
      <c r="Q233" s="274"/>
      <c r="R233" s="274"/>
      <c r="S233" s="274"/>
      <c r="T233" s="275"/>
      <c r="AT233" s="276" t="s">
        <v>592</v>
      </c>
      <c r="AU233" s="276" t="s">
        <v>85</v>
      </c>
      <c r="AV233" s="12" t="s">
        <v>85</v>
      </c>
      <c r="AW233" s="12" t="s">
        <v>39</v>
      </c>
      <c r="AX233" s="12" t="s">
        <v>76</v>
      </c>
      <c r="AY233" s="276" t="s">
        <v>203</v>
      </c>
    </row>
    <row r="234" spans="2:51" s="12" customFormat="1" ht="13.5">
      <c r="B234" s="265"/>
      <c r="C234" s="266"/>
      <c r="D234" s="267" t="s">
        <v>592</v>
      </c>
      <c r="E234" s="268" t="s">
        <v>21</v>
      </c>
      <c r="F234" s="269" t="s">
        <v>4855</v>
      </c>
      <c r="G234" s="266"/>
      <c r="H234" s="270">
        <v>1.5</v>
      </c>
      <c r="I234" s="271"/>
      <c r="J234" s="266"/>
      <c r="K234" s="266"/>
      <c r="L234" s="272"/>
      <c r="M234" s="273"/>
      <c r="N234" s="274"/>
      <c r="O234" s="274"/>
      <c r="P234" s="274"/>
      <c r="Q234" s="274"/>
      <c r="R234" s="274"/>
      <c r="S234" s="274"/>
      <c r="T234" s="275"/>
      <c r="AT234" s="276" t="s">
        <v>592</v>
      </c>
      <c r="AU234" s="276" t="s">
        <v>85</v>
      </c>
      <c r="AV234" s="12" t="s">
        <v>85</v>
      </c>
      <c r="AW234" s="12" t="s">
        <v>39</v>
      </c>
      <c r="AX234" s="12" t="s">
        <v>76</v>
      </c>
      <c r="AY234" s="276" t="s">
        <v>203</v>
      </c>
    </row>
    <row r="235" spans="2:51" s="12" customFormat="1" ht="13.5">
      <c r="B235" s="265"/>
      <c r="C235" s="266"/>
      <c r="D235" s="267" t="s">
        <v>592</v>
      </c>
      <c r="E235" s="268" t="s">
        <v>21</v>
      </c>
      <c r="F235" s="269" t="s">
        <v>4856</v>
      </c>
      <c r="G235" s="266"/>
      <c r="H235" s="270">
        <v>1.5</v>
      </c>
      <c r="I235" s="271"/>
      <c r="J235" s="266"/>
      <c r="K235" s="266"/>
      <c r="L235" s="272"/>
      <c r="M235" s="273"/>
      <c r="N235" s="274"/>
      <c r="O235" s="274"/>
      <c r="P235" s="274"/>
      <c r="Q235" s="274"/>
      <c r="R235" s="274"/>
      <c r="S235" s="274"/>
      <c r="T235" s="275"/>
      <c r="AT235" s="276" t="s">
        <v>592</v>
      </c>
      <c r="AU235" s="276" t="s">
        <v>85</v>
      </c>
      <c r="AV235" s="12" t="s">
        <v>85</v>
      </c>
      <c r="AW235" s="12" t="s">
        <v>39</v>
      </c>
      <c r="AX235" s="12" t="s">
        <v>76</v>
      </c>
      <c r="AY235" s="276" t="s">
        <v>203</v>
      </c>
    </row>
    <row r="236" spans="2:51" s="12" customFormat="1" ht="13.5">
      <c r="B236" s="265"/>
      <c r="C236" s="266"/>
      <c r="D236" s="267" t="s">
        <v>592</v>
      </c>
      <c r="E236" s="268" t="s">
        <v>21</v>
      </c>
      <c r="F236" s="269" t="s">
        <v>4857</v>
      </c>
      <c r="G236" s="266"/>
      <c r="H236" s="270">
        <v>1.5</v>
      </c>
      <c r="I236" s="271"/>
      <c r="J236" s="266"/>
      <c r="K236" s="266"/>
      <c r="L236" s="272"/>
      <c r="M236" s="273"/>
      <c r="N236" s="274"/>
      <c r="O236" s="274"/>
      <c r="P236" s="274"/>
      <c r="Q236" s="274"/>
      <c r="R236" s="274"/>
      <c r="S236" s="274"/>
      <c r="T236" s="275"/>
      <c r="AT236" s="276" t="s">
        <v>592</v>
      </c>
      <c r="AU236" s="276" t="s">
        <v>85</v>
      </c>
      <c r="AV236" s="12" t="s">
        <v>85</v>
      </c>
      <c r="AW236" s="12" t="s">
        <v>39</v>
      </c>
      <c r="AX236" s="12" t="s">
        <v>76</v>
      </c>
      <c r="AY236" s="276" t="s">
        <v>203</v>
      </c>
    </row>
    <row r="237" spans="2:51" s="12" customFormat="1" ht="13.5">
      <c r="B237" s="265"/>
      <c r="C237" s="266"/>
      <c r="D237" s="267" t="s">
        <v>592</v>
      </c>
      <c r="E237" s="268" t="s">
        <v>21</v>
      </c>
      <c r="F237" s="269" t="s">
        <v>4858</v>
      </c>
      <c r="G237" s="266"/>
      <c r="H237" s="270">
        <v>3.3</v>
      </c>
      <c r="I237" s="271"/>
      <c r="J237" s="266"/>
      <c r="K237" s="266"/>
      <c r="L237" s="272"/>
      <c r="M237" s="273"/>
      <c r="N237" s="274"/>
      <c r="O237" s="274"/>
      <c r="P237" s="274"/>
      <c r="Q237" s="274"/>
      <c r="R237" s="274"/>
      <c r="S237" s="274"/>
      <c r="T237" s="275"/>
      <c r="AT237" s="276" t="s">
        <v>592</v>
      </c>
      <c r="AU237" s="276" t="s">
        <v>85</v>
      </c>
      <c r="AV237" s="12" t="s">
        <v>85</v>
      </c>
      <c r="AW237" s="12" t="s">
        <v>39</v>
      </c>
      <c r="AX237" s="12" t="s">
        <v>76</v>
      </c>
      <c r="AY237" s="276" t="s">
        <v>203</v>
      </c>
    </row>
    <row r="238" spans="2:51" s="12" customFormat="1" ht="13.5">
      <c r="B238" s="265"/>
      <c r="C238" s="266"/>
      <c r="D238" s="267" t="s">
        <v>592</v>
      </c>
      <c r="E238" s="268" t="s">
        <v>21</v>
      </c>
      <c r="F238" s="269" t="s">
        <v>4859</v>
      </c>
      <c r="G238" s="266"/>
      <c r="H238" s="270">
        <v>2.25</v>
      </c>
      <c r="I238" s="271"/>
      <c r="J238" s="266"/>
      <c r="K238" s="266"/>
      <c r="L238" s="272"/>
      <c r="M238" s="273"/>
      <c r="N238" s="274"/>
      <c r="O238" s="274"/>
      <c r="P238" s="274"/>
      <c r="Q238" s="274"/>
      <c r="R238" s="274"/>
      <c r="S238" s="274"/>
      <c r="T238" s="275"/>
      <c r="AT238" s="276" t="s">
        <v>592</v>
      </c>
      <c r="AU238" s="276" t="s">
        <v>85</v>
      </c>
      <c r="AV238" s="12" t="s">
        <v>85</v>
      </c>
      <c r="AW238" s="12" t="s">
        <v>39</v>
      </c>
      <c r="AX238" s="12" t="s">
        <v>76</v>
      </c>
      <c r="AY238" s="276" t="s">
        <v>203</v>
      </c>
    </row>
    <row r="239" spans="2:51" s="12" customFormat="1" ht="13.5">
      <c r="B239" s="265"/>
      <c r="C239" s="266"/>
      <c r="D239" s="267" t="s">
        <v>592</v>
      </c>
      <c r="E239" s="268" t="s">
        <v>21</v>
      </c>
      <c r="F239" s="269" t="s">
        <v>4860</v>
      </c>
      <c r="G239" s="266"/>
      <c r="H239" s="270">
        <v>3.3</v>
      </c>
      <c r="I239" s="271"/>
      <c r="J239" s="266"/>
      <c r="K239" s="266"/>
      <c r="L239" s="272"/>
      <c r="M239" s="273"/>
      <c r="N239" s="274"/>
      <c r="O239" s="274"/>
      <c r="P239" s="274"/>
      <c r="Q239" s="274"/>
      <c r="R239" s="274"/>
      <c r="S239" s="274"/>
      <c r="T239" s="275"/>
      <c r="AT239" s="276" t="s">
        <v>592</v>
      </c>
      <c r="AU239" s="276" t="s">
        <v>85</v>
      </c>
      <c r="AV239" s="12" t="s">
        <v>85</v>
      </c>
      <c r="AW239" s="12" t="s">
        <v>39</v>
      </c>
      <c r="AX239" s="12" t="s">
        <v>76</v>
      </c>
      <c r="AY239" s="276" t="s">
        <v>203</v>
      </c>
    </row>
    <row r="240" spans="2:51" s="12" customFormat="1" ht="13.5">
      <c r="B240" s="265"/>
      <c r="C240" s="266"/>
      <c r="D240" s="267" t="s">
        <v>592</v>
      </c>
      <c r="E240" s="268" t="s">
        <v>21</v>
      </c>
      <c r="F240" s="269" t="s">
        <v>4861</v>
      </c>
      <c r="G240" s="266"/>
      <c r="H240" s="270">
        <v>1.5</v>
      </c>
      <c r="I240" s="271"/>
      <c r="J240" s="266"/>
      <c r="K240" s="266"/>
      <c r="L240" s="272"/>
      <c r="M240" s="273"/>
      <c r="N240" s="274"/>
      <c r="O240" s="274"/>
      <c r="P240" s="274"/>
      <c r="Q240" s="274"/>
      <c r="R240" s="274"/>
      <c r="S240" s="274"/>
      <c r="T240" s="275"/>
      <c r="AT240" s="276" t="s">
        <v>592</v>
      </c>
      <c r="AU240" s="276" t="s">
        <v>85</v>
      </c>
      <c r="AV240" s="12" t="s">
        <v>85</v>
      </c>
      <c r="AW240" s="12" t="s">
        <v>39</v>
      </c>
      <c r="AX240" s="12" t="s">
        <v>76</v>
      </c>
      <c r="AY240" s="276" t="s">
        <v>203</v>
      </c>
    </row>
    <row r="241" spans="2:65" s="1" customFormat="1" ht="25.5" customHeight="1">
      <c r="B241" s="47"/>
      <c r="C241" s="238" t="s">
        <v>348</v>
      </c>
      <c r="D241" s="238" t="s">
        <v>206</v>
      </c>
      <c r="E241" s="239" t="s">
        <v>1704</v>
      </c>
      <c r="F241" s="240" t="s">
        <v>1705</v>
      </c>
      <c r="G241" s="241" t="s">
        <v>463</v>
      </c>
      <c r="H241" s="242">
        <v>223.455</v>
      </c>
      <c r="I241" s="243"/>
      <c r="J241" s="244">
        <f>ROUND(I241*H241,2)</f>
        <v>0</v>
      </c>
      <c r="K241" s="240" t="s">
        <v>761</v>
      </c>
      <c r="L241" s="73"/>
      <c r="M241" s="245" t="s">
        <v>21</v>
      </c>
      <c r="N241" s="246" t="s">
        <v>47</v>
      </c>
      <c r="O241" s="48"/>
      <c r="P241" s="247">
        <f>O241*H241</f>
        <v>0</v>
      </c>
      <c r="Q241" s="247">
        <v>0.0345</v>
      </c>
      <c r="R241" s="247">
        <f>Q241*H241</f>
        <v>7.709197500000001</v>
      </c>
      <c r="S241" s="247">
        <v>0</v>
      </c>
      <c r="T241" s="248">
        <f>S241*H241</f>
        <v>0</v>
      </c>
      <c r="AR241" s="25" t="s">
        <v>98</v>
      </c>
      <c r="AT241" s="25" t="s">
        <v>206</v>
      </c>
      <c r="AU241" s="25" t="s">
        <v>85</v>
      </c>
      <c r="AY241" s="25" t="s">
        <v>203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25" t="s">
        <v>83</v>
      </c>
      <c r="BK241" s="249">
        <f>ROUND(I241*H241,2)</f>
        <v>0</v>
      </c>
      <c r="BL241" s="25" t="s">
        <v>98</v>
      </c>
      <c r="BM241" s="25" t="s">
        <v>4862</v>
      </c>
    </row>
    <row r="242" spans="2:51" s="12" customFormat="1" ht="13.5">
      <c r="B242" s="265"/>
      <c r="C242" s="266"/>
      <c r="D242" s="267" t="s">
        <v>592</v>
      </c>
      <c r="E242" s="268" t="s">
        <v>21</v>
      </c>
      <c r="F242" s="269" t="s">
        <v>4863</v>
      </c>
      <c r="G242" s="266"/>
      <c r="H242" s="270">
        <v>47.625</v>
      </c>
      <c r="I242" s="271"/>
      <c r="J242" s="266"/>
      <c r="K242" s="266"/>
      <c r="L242" s="272"/>
      <c r="M242" s="273"/>
      <c r="N242" s="274"/>
      <c r="O242" s="274"/>
      <c r="P242" s="274"/>
      <c r="Q242" s="274"/>
      <c r="R242" s="274"/>
      <c r="S242" s="274"/>
      <c r="T242" s="275"/>
      <c r="AT242" s="276" t="s">
        <v>592</v>
      </c>
      <c r="AU242" s="276" t="s">
        <v>85</v>
      </c>
      <c r="AV242" s="12" t="s">
        <v>85</v>
      </c>
      <c r="AW242" s="12" t="s">
        <v>39</v>
      </c>
      <c r="AX242" s="12" t="s">
        <v>76</v>
      </c>
      <c r="AY242" s="276" t="s">
        <v>203</v>
      </c>
    </row>
    <row r="243" spans="2:51" s="12" customFormat="1" ht="13.5">
      <c r="B243" s="265"/>
      <c r="C243" s="266"/>
      <c r="D243" s="267" t="s">
        <v>592</v>
      </c>
      <c r="E243" s="268" t="s">
        <v>21</v>
      </c>
      <c r="F243" s="269" t="s">
        <v>4864</v>
      </c>
      <c r="G243" s="266"/>
      <c r="H243" s="270">
        <v>37.14</v>
      </c>
      <c r="I243" s="271"/>
      <c r="J243" s="266"/>
      <c r="K243" s="266"/>
      <c r="L243" s="272"/>
      <c r="M243" s="273"/>
      <c r="N243" s="274"/>
      <c r="O243" s="274"/>
      <c r="P243" s="274"/>
      <c r="Q243" s="274"/>
      <c r="R243" s="274"/>
      <c r="S243" s="274"/>
      <c r="T243" s="275"/>
      <c r="AT243" s="276" t="s">
        <v>592</v>
      </c>
      <c r="AU243" s="276" t="s">
        <v>85</v>
      </c>
      <c r="AV243" s="12" t="s">
        <v>85</v>
      </c>
      <c r="AW243" s="12" t="s">
        <v>39</v>
      </c>
      <c r="AX243" s="12" t="s">
        <v>76</v>
      </c>
      <c r="AY243" s="276" t="s">
        <v>203</v>
      </c>
    </row>
    <row r="244" spans="2:51" s="12" customFormat="1" ht="13.5">
      <c r="B244" s="265"/>
      <c r="C244" s="266"/>
      <c r="D244" s="267" t="s">
        <v>592</v>
      </c>
      <c r="E244" s="268" t="s">
        <v>21</v>
      </c>
      <c r="F244" s="269" t="s">
        <v>4865</v>
      </c>
      <c r="G244" s="266"/>
      <c r="H244" s="270">
        <v>20.295</v>
      </c>
      <c r="I244" s="271"/>
      <c r="J244" s="266"/>
      <c r="K244" s="266"/>
      <c r="L244" s="272"/>
      <c r="M244" s="273"/>
      <c r="N244" s="274"/>
      <c r="O244" s="274"/>
      <c r="P244" s="274"/>
      <c r="Q244" s="274"/>
      <c r="R244" s="274"/>
      <c r="S244" s="274"/>
      <c r="T244" s="275"/>
      <c r="AT244" s="276" t="s">
        <v>592</v>
      </c>
      <c r="AU244" s="276" t="s">
        <v>85</v>
      </c>
      <c r="AV244" s="12" t="s">
        <v>85</v>
      </c>
      <c r="AW244" s="12" t="s">
        <v>39</v>
      </c>
      <c r="AX244" s="12" t="s">
        <v>76</v>
      </c>
      <c r="AY244" s="276" t="s">
        <v>203</v>
      </c>
    </row>
    <row r="245" spans="2:51" s="12" customFormat="1" ht="13.5">
      <c r="B245" s="265"/>
      <c r="C245" s="266"/>
      <c r="D245" s="267" t="s">
        <v>592</v>
      </c>
      <c r="E245" s="268" t="s">
        <v>21</v>
      </c>
      <c r="F245" s="269" t="s">
        <v>4866</v>
      </c>
      <c r="G245" s="266"/>
      <c r="H245" s="270">
        <v>80.97</v>
      </c>
      <c r="I245" s="271"/>
      <c r="J245" s="266"/>
      <c r="K245" s="266"/>
      <c r="L245" s="272"/>
      <c r="M245" s="273"/>
      <c r="N245" s="274"/>
      <c r="O245" s="274"/>
      <c r="P245" s="274"/>
      <c r="Q245" s="274"/>
      <c r="R245" s="274"/>
      <c r="S245" s="274"/>
      <c r="T245" s="275"/>
      <c r="AT245" s="276" t="s">
        <v>592</v>
      </c>
      <c r="AU245" s="276" t="s">
        <v>85</v>
      </c>
      <c r="AV245" s="12" t="s">
        <v>85</v>
      </c>
      <c r="AW245" s="12" t="s">
        <v>39</v>
      </c>
      <c r="AX245" s="12" t="s">
        <v>76</v>
      </c>
      <c r="AY245" s="276" t="s">
        <v>203</v>
      </c>
    </row>
    <row r="246" spans="2:51" s="12" customFormat="1" ht="13.5">
      <c r="B246" s="265"/>
      <c r="C246" s="266"/>
      <c r="D246" s="267" t="s">
        <v>592</v>
      </c>
      <c r="E246" s="268" t="s">
        <v>21</v>
      </c>
      <c r="F246" s="269" t="s">
        <v>4867</v>
      </c>
      <c r="G246" s="266"/>
      <c r="H246" s="270">
        <v>37.425</v>
      </c>
      <c r="I246" s="271"/>
      <c r="J246" s="266"/>
      <c r="K246" s="266"/>
      <c r="L246" s="272"/>
      <c r="M246" s="273"/>
      <c r="N246" s="274"/>
      <c r="O246" s="274"/>
      <c r="P246" s="274"/>
      <c r="Q246" s="274"/>
      <c r="R246" s="274"/>
      <c r="S246" s="274"/>
      <c r="T246" s="275"/>
      <c r="AT246" s="276" t="s">
        <v>592</v>
      </c>
      <c r="AU246" s="276" t="s">
        <v>85</v>
      </c>
      <c r="AV246" s="12" t="s">
        <v>85</v>
      </c>
      <c r="AW246" s="12" t="s">
        <v>39</v>
      </c>
      <c r="AX246" s="12" t="s">
        <v>76</v>
      </c>
      <c r="AY246" s="276" t="s">
        <v>203</v>
      </c>
    </row>
    <row r="247" spans="2:51" s="13" customFormat="1" ht="13.5">
      <c r="B247" s="277"/>
      <c r="C247" s="278"/>
      <c r="D247" s="267" t="s">
        <v>592</v>
      </c>
      <c r="E247" s="279" t="s">
        <v>21</v>
      </c>
      <c r="F247" s="280" t="s">
        <v>618</v>
      </c>
      <c r="G247" s="278"/>
      <c r="H247" s="281">
        <v>223.455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AT247" s="287" t="s">
        <v>592</v>
      </c>
      <c r="AU247" s="287" t="s">
        <v>85</v>
      </c>
      <c r="AV247" s="13" t="s">
        <v>98</v>
      </c>
      <c r="AW247" s="13" t="s">
        <v>39</v>
      </c>
      <c r="AX247" s="13" t="s">
        <v>83</v>
      </c>
      <c r="AY247" s="287" t="s">
        <v>203</v>
      </c>
    </row>
    <row r="248" spans="2:65" s="1" customFormat="1" ht="16.5" customHeight="1">
      <c r="B248" s="47"/>
      <c r="C248" s="238" t="s">
        <v>9</v>
      </c>
      <c r="D248" s="238" t="s">
        <v>206</v>
      </c>
      <c r="E248" s="239" t="s">
        <v>1737</v>
      </c>
      <c r="F248" s="240" t="s">
        <v>1738</v>
      </c>
      <c r="G248" s="241" t="s">
        <v>596</v>
      </c>
      <c r="H248" s="242">
        <v>4.481</v>
      </c>
      <c r="I248" s="243"/>
      <c r="J248" s="244">
        <f>ROUND(I248*H248,2)</f>
        <v>0</v>
      </c>
      <c r="K248" s="240" t="s">
        <v>761</v>
      </c>
      <c r="L248" s="73"/>
      <c r="M248" s="245" t="s">
        <v>21</v>
      </c>
      <c r="N248" s="246" t="s">
        <v>47</v>
      </c>
      <c r="O248" s="48"/>
      <c r="P248" s="247">
        <f>O248*H248</f>
        <v>0</v>
      </c>
      <c r="Q248" s="247">
        <v>2.25634</v>
      </c>
      <c r="R248" s="247">
        <f>Q248*H248</f>
        <v>10.110659539999999</v>
      </c>
      <c r="S248" s="247">
        <v>0</v>
      </c>
      <c r="T248" s="248">
        <f>S248*H248</f>
        <v>0</v>
      </c>
      <c r="AR248" s="25" t="s">
        <v>98</v>
      </c>
      <c r="AT248" s="25" t="s">
        <v>206</v>
      </c>
      <c r="AU248" s="25" t="s">
        <v>85</v>
      </c>
      <c r="AY248" s="25" t="s">
        <v>203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25" t="s">
        <v>83</v>
      </c>
      <c r="BK248" s="249">
        <f>ROUND(I248*H248,2)</f>
        <v>0</v>
      </c>
      <c r="BL248" s="25" t="s">
        <v>98</v>
      </c>
      <c r="BM248" s="25" t="s">
        <v>4868</v>
      </c>
    </row>
    <row r="249" spans="2:51" s="14" customFormat="1" ht="13.5">
      <c r="B249" s="288"/>
      <c r="C249" s="289"/>
      <c r="D249" s="267" t="s">
        <v>592</v>
      </c>
      <c r="E249" s="290" t="s">
        <v>21</v>
      </c>
      <c r="F249" s="291" t="s">
        <v>4869</v>
      </c>
      <c r="G249" s="289"/>
      <c r="H249" s="290" t="s">
        <v>21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AT249" s="297" t="s">
        <v>592</v>
      </c>
      <c r="AU249" s="297" t="s">
        <v>85</v>
      </c>
      <c r="AV249" s="14" t="s">
        <v>83</v>
      </c>
      <c r="AW249" s="14" t="s">
        <v>39</v>
      </c>
      <c r="AX249" s="14" t="s">
        <v>76</v>
      </c>
      <c r="AY249" s="297" t="s">
        <v>203</v>
      </c>
    </row>
    <row r="250" spans="2:51" s="12" customFormat="1" ht="13.5">
      <c r="B250" s="265"/>
      <c r="C250" s="266"/>
      <c r="D250" s="267" t="s">
        <v>592</v>
      </c>
      <c r="E250" s="268" t="s">
        <v>21</v>
      </c>
      <c r="F250" s="269" t="s">
        <v>4870</v>
      </c>
      <c r="G250" s="266"/>
      <c r="H250" s="270">
        <v>1.48</v>
      </c>
      <c r="I250" s="271"/>
      <c r="J250" s="266"/>
      <c r="K250" s="266"/>
      <c r="L250" s="272"/>
      <c r="M250" s="273"/>
      <c r="N250" s="274"/>
      <c r="O250" s="274"/>
      <c r="P250" s="274"/>
      <c r="Q250" s="274"/>
      <c r="R250" s="274"/>
      <c r="S250" s="274"/>
      <c r="T250" s="275"/>
      <c r="AT250" s="276" t="s">
        <v>592</v>
      </c>
      <c r="AU250" s="276" t="s">
        <v>85</v>
      </c>
      <c r="AV250" s="12" t="s">
        <v>85</v>
      </c>
      <c r="AW250" s="12" t="s">
        <v>39</v>
      </c>
      <c r="AX250" s="12" t="s">
        <v>76</v>
      </c>
      <c r="AY250" s="276" t="s">
        <v>203</v>
      </c>
    </row>
    <row r="251" spans="2:51" s="14" customFormat="1" ht="13.5">
      <c r="B251" s="288"/>
      <c r="C251" s="289"/>
      <c r="D251" s="267" t="s">
        <v>592</v>
      </c>
      <c r="E251" s="290" t="s">
        <v>21</v>
      </c>
      <c r="F251" s="291" t="s">
        <v>4871</v>
      </c>
      <c r="G251" s="289"/>
      <c r="H251" s="290" t="s">
        <v>21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AT251" s="297" t="s">
        <v>592</v>
      </c>
      <c r="AU251" s="297" t="s">
        <v>85</v>
      </c>
      <c r="AV251" s="14" t="s">
        <v>83</v>
      </c>
      <c r="AW251" s="14" t="s">
        <v>39</v>
      </c>
      <c r="AX251" s="14" t="s">
        <v>76</v>
      </c>
      <c r="AY251" s="297" t="s">
        <v>203</v>
      </c>
    </row>
    <row r="252" spans="2:51" s="12" customFormat="1" ht="13.5">
      <c r="B252" s="265"/>
      <c r="C252" s="266"/>
      <c r="D252" s="267" t="s">
        <v>592</v>
      </c>
      <c r="E252" s="268" t="s">
        <v>21</v>
      </c>
      <c r="F252" s="269" t="s">
        <v>4872</v>
      </c>
      <c r="G252" s="266"/>
      <c r="H252" s="270">
        <v>2.87</v>
      </c>
      <c r="I252" s="271"/>
      <c r="J252" s="266"/>
      <c r="K252" s="266"/>
      <c r="L252" s="272"/>
      <c r="M252" s="273"/>
      <c r="N252" s="274"/>
      <c r="O252" s="274"/>
      <c r="P252" s="274"/>
      <c r="Q252" s="274"/>
      <c r="R252" s="274"/>
      <c r="S252" s="274"/>
      <c r="T252" s="275"/>
      <c r="AT252" s="276" t="s">
        <v>592</v>
      </c>
      <c r="AU252" s="276" t="s">
        <v>85</v>
      </c>
      <c r="AV252" s="12" t="s">
        <v>85</v>
      </c>
      <c r="AW252" s="12" t="s">
        <v>39</v>
      </c>
      <c r="AX252" s="12" t="s">
        <v>76</v>
      </c>
      <c r="AY252" s="276" t="s">
        <v>203</v>
      </c>
    </row>
    <row r="253" spans="2:51" s="15" customFormat="1" ht="13.5">
      <c r="B253" s="298"/>
      <c r="C253" s="299"/>
      <c r="D253" s="267" t="s">
        <v>592</v>
      </c>
      <c r="E253" s="300" t="s">
        <v>21</v>
      </c>
      <c r="F253" s="301" t="s">
        <v>1415</v>
      </c>
      <c r="G253" s="299"/>
      <c r="H253" s="302">
        <v>4.35</v>
      </c>
      <c r="I253" s="303"/>
      <c r="J253" s="299"/>
      <c r="K253" s="299"/>
      <c r="L253" s="304"/>
      <c r="M253" s="305"/>
      <c r="N253" s="306"/>
      <c r="O253" s="306"/>
      <c r="P253" s="306"/>
      <c r="Q253" s="306"/>
      <c r="R253" s="306"/>
      <c r="S253" s="306"/>
      <c r="T253" s="307"/>
      <c r="AT253" s="308" t="s">
        <v>592</v>
      </c>
      <c r="AU253" s="308" t="s">
        <v>85</v>
      </c>
      <c r="AV253" s="15" t="s">
        <v>92</v>
      </c>
      <c r="AW253" s="15" t="s">
        <v>39</v>
      </c>
      <c r="AX253" s="15" t="s">
        <v>76</v>
      </c>
      <c r="AY253" s="308" t="s">
        <v>203</v>
      </c>
    </row>
    <row r="254" spans="2:51" s="12" customFormat="1" ht="13.5">
      <c r="B254" s="265"/>
      <c r="C254" s="266"/>
      <c r="D254" s="267" t="s">
        <v>592</v>
      </c>
      <c r="E254" s="268" t="s">
        <v>21</v>
      </c>
      <c r="F254" s="269" t="s">
        <v>4873</v>
      </c>
      <c r="G254" s="266"/>
      <c r="H254" s="270">
        <v>-4.35</v>
      </c>
      <c r="I254" s="271"/>
      <c r="J254" s="266"/>
      <c r="K254" s="266"/>
      <c r="L254" s="272"/>
      <c r="M254" s="273"/>
      <c r="N254" s="274"/>
      <c r="O254" s="274"/>
      <c r="P254" s="274"/>
      <c r="Q254" s="274"/>
      <c r="R254" s="274"/>
      <c r="S254" s="274"/>
      <c r="T254" s="275"/>
      <c r="AT254" s="276" t="s">
        <v>592</v>
      </c>
      <c r="AU254" s="276" t="s">
        <v>85</v>
      </c>
      <c r="AV254" s="12" t="s">
        <v>85</v>
      </c>
      <c r="AW254" s="12" t="s">
        <v>39</v>
      </c>
      <c r="AX254" s="12" t="s">
        <v>76</v>
      </c>
      <c r="AY254" s="276" t="s">
        <v>203</v>
      </c>
    </row>
    <row r="255" spans="2:51" s="12" customFormat="1" ht="13.5">
      <c r="B255" s="265"/>
      <c r="C255" s="266"/>
      <c r="D255" s="267" t="s">
        <v>592</v>
      </c>
      <c r="E255" s="268" t="s">
        <v>21</v>
      </c>
      <c r="F255" s="269" t="s">
        <v>4874</v>
      </c>
      <c r="G255" s="266"/>
      <c r="H255" s="270">
        <v>4.481</v>
      </c>
      <c r="I255" s="271"/>
      <c r="J255" s="266"/>
      <c r="K255" s="266"/>
      <c r="L255" s="272"/>
      <c r="M255" s="273"/>
      <c r="N255" s="274"/>
      <c r="O255" s="274"/>
      <c r="P255" s="274"/>
      <c r="Q255" s="274"/>
      <c r="R255" s="274"/>
      <c r="S255" s="274"/>
      <c r="T255" s="275"/>
      <c r="AT255" s="276" t="s">
        <v>592</v>
      </c>
      <c r="AU255" s="276" t="s">
        <v>85</v>
      </c>
      <c r="AV255" s="12" t="s">
        <v>85</v>
      </c>
      <c r="AW255" s="12" t="s">
        <v>39</v>
      </c>
      <c r="AX255" s="12" t="s">
        <v>76</v>
      </c>
      <c r="AY255" s="276" t="s">
        <v>203</v>
      </c>
    </row>
    <row r="256" spans="2:51" s="13" customFormat="1" ht="13.5">
      <c r="B256" s="277"/>
      <c r="C256" s="278"/>
      <c r="D256" s="267" t="s">
        <v>592</v>
      </c>
      <c r="E256" s="279" t="s">
        <v>21</v>
      </c>
      <c r="F256" s="280" t="s">
        <v>618</v>
      </c>
      <c r="G256" s="278"/>
      <c r="H256" s="281">
        <v>4.481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AT256" s="287" t="s">
        <v>592</v>
      </c>
      <c r="AU256" s="287" t="s">
        <v>85</v>
      </c>
      <c r="AV256" s="13" t="s">
        <v>98</v>
      </c>
      <c r="AW256" s="13" t="s">
        <v>39</v>
      </c>
      <c r="AX256" s="13" t="s">
        <v>83</v>
      </c>
      <c r="AY256" s="287" t="s">
        <v>203</v>
      </c>
    </row>
    <row r="257" spans="2:65" s="1" customFormat="1" ht="38.25" customHeight="1">
      <c r="B257" s="47"/>
      <c r="C257" s="238" t="s">
        <v>356</v>
      </c>
      <c r="D257" s="238" t="s">
        <v>206</v>
      </c>
      <c r="E257" s="239" t="s">
        <v>1748</v>
      </c>
      <c r="F257" s="240" t="s">
        <v>1749</v>
      </c>
      <c r="G257" s="241" t="s">
        <v>596</v>
      </c>
      <c r="H257" s="242">
        <v>4.481</v>
      </c>
      <c r="I257" s="243"/>
      <c r="J257" s="244">
        <f>ROUND(I257*H257,2)</f>
        <v>0</v>
      </c>
      <c r="K257" s="240" t="s">
        <v>761</v>
      </c>
      <c r="L257" s="73"/>
      <c r="M257" s="245" t="s">
        <v>21</v>
      </c>
      <c r="N257" s="246" t="s">
        <v>47</v>
      </c>
      <c r="O257" s="48"/>
      <c r="P257" s="247">
        <f>O257*H257</f>
        <v>0</v>
      </c>
      <c r="Q257" s="247">
        <v>0</v>
      </c>
      <c r="R257" s="247">
        <f>Q257*H257</f>
        <v>0</v>
      </c>
      <c r="S257" s="247">
        <v>0</v>
      </c>
      <c r="T257" s="248">
        <f>S257*H257</f>
        <v>0</v>
      </c>
      <c r="AR257" s="25" t="s">
        <v>98</v>
      </c>
      <c r="AT257" s="25" t="s">
        <v>206</v>
      </c>
      <c r="AU257" s="25" t="s">
        <v>85</v>
      </c>
      <c r="AY257" s="25" t="s">
        <v>203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25" t="s">
        <v>83</v>
      </c>
      <c r="BK257" s="249">
        <f>ROUND(I257*H257,2)</f>
        <v>0</v>
      </c>
      <c r="BL257" s="25" t="s">
        <v>98</v>
      </c>
      <c r="BM257" s="25" t="s">
        <v>4875</v>
      </c>
    </row>
    <row r="258" spans="2:65" s="1" customFormat="1" ht="16.5" customHeight="1">
      <c r="B258" s="47"/>
      <c r="C258" s="238" t="s">
        <v>361</v>
      </c>
      <c r="D258" s="238" t="s">
        <v>206</v>
      </c>
      <c r="E258" s="239" t="s">
        <v>1751</v>
      </c>
      <c r="F258" s="240" t="s">
        <v>1752</v>
      </c>
      <c r="G258" s="241" t="s">
        <v>241</v>
      </c>
      <c r="H258" s="242">
        <v>0.132</v>
      </c>
      <c r="I258" s="243"/>
      <c r="J258" s="244">
        <f>ROUND(I258*H258,2)</f>
        <v>0</v>
      </c>
      <c r="K258" s="240" t="s">
        <v>761</v>
      </c>
      <c r="L258" s="73"/>
      <c r="M258" s="245" t="s">
        <v>21</v>
      </c>
      <c r="N258" s="246" t="s">
        <v>47</v>
      </c>
      <c r="O258" s="48"/>
      <c r="P258" s="247">
        <f>O258*H258</f>
        <v>0</v>
      </c>
      <c r="Q258" s="247">
        <v>1.05306</v>
      </c>
      <c r="R258" s="247">
        <f>Q258*H258</f>
        <v>0.13900392000000003</v>
      </c>
      <c r="S258" s="247">
        <v>0</v>
      </c>
      <c r="T258" s="248">
        <f>S258*H258</f>
        <v>0</v>
      </c>
      <c r="AR258" s="25" t="s">
        <v>98</v>
      </c>
      <c r="AT258" s="25" t="s">
        <v>206</v>
      </c>
      <c r="AU258" s="25" t="s">
        <v>85</v>
      </c>
      <c r="AY258" s="25" t="s">
        <v>203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25" t="s">
        <v>83</v>
      </c>
      <c r="BK258" s="249">
        <f>ROUND(I258*H258,2)</f>
        <v>0</v>
      </c>
      <c r="BL258" s="25" t="s">
        <v>98</v>
      </c>
      <c r="BM258" s="25" t="s">
        <v>4876</v>
      </c>
    </row>
    <row r="259" spans="2:51" s="14" customFormat="1" ht="13.5">
      <c r="B259" s="288"/>
      <c r="C259" s="289"/>
      <c r="D259" s="267" t="s">
        <v>592</v>
      </c>
      <c r="E259" s="290" t="s">
        <v>21</v>
      </c>
      <c r="F259" s="291" t="s">
        <v>4869</v>
      </c>
      <c r="G259" s="289"/>
      <c r="H259" s="290" t="s">
        <v>21</v>
      </c>
      <c r="I259" s="292"/>
      <c r="J259" s="289"/>
      <c r="K259" s="289"/>
      <c r="L259" s="293"/>
      <c r="M259" s="294"/>
      <c r="N259" s="295"/>
      <c r="O259" s="295"/>
      <c r="P259" s="295"/>
      <c r="Q259" s="295"/>
      <c r="R259" s="295"/>
      <c r="S259" s="295"/>
      <c r="T259" s="296"/>
      <c r="AT259" s="297" t="s">
        <v>592</v>
      </c>
      <c r="AU259" s="297" t="s">
        <v>85</v>
      </c>
      <c r="AV259" s="14" t="s">
        <v>83</v>
      </c>
      <c r="AW259" s="14" t="s">
        <v>39</v>
      </c>
      <c r="AX259" s="14" t="s">
        <v>76</v>
      </c>
      <c r="AY259" s="297" t="s">
        <v>203</v>
      </c>
    </row>
    <row r="260" spans="2:51" s="12" customFormat="1" ht="13.5">
      <c r="B260" s="265"/>
      <c r="C260" s="266"/>
      <c r="D260" s="267" t="s">
        <v>592</v>
      </c>
      <c r="E260" s="268" t="s">
        <v>21</v>
      </c>
      <c r="F260" s="269" t="s">
        <v>4877</v>
      </c>
      <c r="G260" s="266"/>
      <c r="H260" s="270">
        <v>14.8</v>
      </c>
      <c r="I260" s="271"/>
      <c r="J260" s="266"/>
      <c r="K260" s="266"/>
      <c r="L260" s="272"/>
      <c r="M260" s="273"/>
      <c r="N260" s="274"/>
      <c r="O260" s="274"/>
      <c r="P260" s="274"/>
      <c r="Q260" s="274"/>
      <c r="R260" s="274"/>
      <c r="S260" s="274"/>
      <c r="T260" s="275"/>
      <c r="AT260" s="276" t="s">
        <v>592</v>
      </c>
      <c r="AU260" s="276" t="s">
        <v>85</v>
      </c>
      <c r="AV260" s="12" t="s">
        <v>85</v>
      </c>
      <c r="AW260" s="12" t="s">
        <v>39</v>
      </c>
      <c r="AX260" s="12" t="s">
        <v>76</v>
      </c>
      <c r="AY260" s="276" t="s">
        <v>203</v>
      </c>
    </row>
    <row r="261" spans="2:51" s="14" customFormat="1" ht="13.5">
      <c r="B261" s="288"/>
      <c r="C261" s="289"/>
      <c r="D261" s="267" t="s">
        <v>592</v>
      </c>
      <c r="E261" s="290" t="s">
        <v>21</v>
      </c>
      <c r="F261" s="291" t="s">
        <v>4871</v>
      </c>
      <c r="G261" s="289"/>
      <c r="H261" s="290" t="s">
        <v>21</v>
      </c>
      <c r="I261" s="292"/>
      <c r="J261" s="289"/>
      <c r="K261" s="289"/>
      <c r="L261" s="293"/>
      <c r="M261" s="294"/>
      <c r="N261" s="295"/>
      <c r="O261" s="295"/>
      <c r="P261" s="295"/>
      <c r="Q261" s="295"/>
      <c r="R261" s="295"/>
      <c r="S261" s="295"/>
      <c r="T261" s="296"/>
      <c r="AT261" s="297" t="s">
        <v>592</v>
      </c>
      <c r="AU261" s="297" t="s">
        <v>85</v>
      </c>
      <c r="AV261" s="14" t="s">
        <v>83</v>
      </c>
      <c r="AW261" s="14" t="s">
        <v>39</v>
      </c>
      <c r="AX261" s="14" t="s">
        <v>76</v>
      </c>
      <c r="AY261" s="297" t="s">
        <v>203</v>
      </c>
    </row>
    <row r="262" spans="2:51" s="12" customFormat="1" ht="13.5">
      <c r="B262" s="265"/>
      <c r="C262" s="266"/>
      <c r="D262" s="267" t="s">
        <v>592</v>
      </c>
      <c r="E262" s="268" t="s">
        <v>21</v>
      </c>
      <c r="F262" s="269" t="s">
        <v>4878</v>
      </c>
      <c r="G262" s="266"/>
      <c r="H262" s="270">
        <v>28.7</v>
      </c>
      <c r="I262" s="271"/>
      <c r="J262" s="266"/>
      <c r="K262" s="266"/>
      <c r="L262" s="272"/>
      <c r="M262" s="273"/>
      <c r="N262" s="274"/>
      <c r="O262" s="274"/>
      <c r="P262" s="274"/>
      <c r="Q262" s="274"/>
      <c r="R262" s="274"/>
      <c r="S262" s="274"/>
      <c r="T262" s="275"/>
      <c r="AT262" s="276" t="s">
        <v>592</v>
      </c>
      <c r="AU262" s="276" t="s">
        <v>85</v>
      </c>
      <c r="AV262" s="12" t="s">
        <v>85</v>
      </c>
      <c r="AW262" s="12" t="s">
        <v>39</v>
      </c>
      <c r="AX262" s="12" t="s">
        <v>76</v>
      </c>
      <c r="AY262" s="276" t="s">
        <v>203</v>
      </c>
    </row>
    <row r="263" spans="2:51" s="12" customFormat="1" ht="13.5">
      <c r="B263" s="265"/>
      <c r="C263" s="266"/>
      <c r="D263" s="267" t="s">
        <v>592</v>
      </c>
      <c r="E263" s="268" t="s">
        <v>21</v>
      </c>
      <c r="F263" s="269" t="s">
        <v>4879</v>
      </c>
      <c r="G263" s="266"/>
      <c r="H263" s="270">
        <v>-43.5</v>
      </c>
      <c r="I263" s="271"/>
      <c r="J263" s="266"/>
      <c r="K263" s="266"/>
      <c r="L263" s="272"/>
      <c r="M263" s="273"/>
      <c r="N263" s="274"/>
      <c r="O263" s="274"/>
      <c r="P263" s="274"/>
      <c r="Q263" s="274"/>
      <c r="R263" s="274"/>
      <c r="S263" s="274"/>
      <c r="T263" s="275"/>
      <c r="AT263" s="276" t="s">
        <v>592</v>
      </c>
      <c r="AU263" s="276" t="s">
        <v>85</v>
      </c>
      <c r="AV263" s="12" t="s">
        <v>85</v>
      </c>
      <c r="AW263" s="12" t="s">
        <v>39</v>
      </c>
      <c r="AX263" s="12" t="s">
        <v>76</v>
      </c>
      <c r="AY263" s="276" t="s">
        <v>203</v>
      </c>
    </row>
    <row r="264" spans="2:51" s="12" customFormat="1" ht="13.5">
      <c r="B264" s="265"/>
      <c r="C264" s="266"/>
      <c r="D264" s="267" t="s">
        <v>592</v>
      </c>
      <c r="E264" s="268" t="s">
        <v>21</v>
      </c>
      <c r="F264" s="269" t="s">
        <v>4880</v>
      </c>
      <c r="G264" s="266"/>
      <c r="H264" s="270">
        <v>0.132</v>
      </c>
      <c r="I264" s="271"/>
      <c r="J264" s="266"/>
      <c r="K264" s="266"/>
      <c r="L264" s="272"/>
      <c r="M264" s="273"/>
      <c r="N264" s="274"/>
      <c r="O264" s="274"/>
      <c r="P264" s="274"/>
      <c r="Q264" s="274"/>
      <c r="R264" s="274"/>
      <c r="S264" s="274"/>
      <c r="T264" s="275"/>
      <c r="AT264" s="276" t="s">
        <v>592</v>
      </c>
      <c r="AU264" s="276" t="s">
        <v>85</v>
      </c>
      <c r="AV264" s="12" t="s">
        <v>85</v>
      </c>
      <c r="AW264" s="12" t="s">
        <v>39</v>
      </c>
      <c r="AX264" s="12" t="s">
        <v>76</v>
      </c>
      <c r="AY264" s="276" t="s">
        <v>203</v>
      </c>
    </row>
    <row r="265" spans="2:65" s="1" customFormat="1" ht="25.5" customHeight="1">
      <c r="B265" s="47"/>
      <c r="C265" s="238" t="s">
        <v>365</v>
      </c>
      <c r="D265" s="238" t="s">
        <v>206</v>
      </c>
      <c r="E265" s="239" t="s">
        <v>1768</v>
      </c>
      <c r="F265" s="240" t="s">
        <v>1769</v>
      </c>
      <c r="G265" s="241" t="s">
        <v>596</v>
      </c>
      <c r="H265" s="242">
        <v>4.35</v>
      </c>
      <c r="I265" s="243"/>
      <c r="J265" s="244">
        <f>ROUND(I265*H265,2)</f>
        <v>0</v>
      </c>
      <c r="K265" s="240" t="s">
        <v>761</v>
      </c>
      <c r="L265" s="73"/>
      <c r="M265" s="245" t="s">
        <v>21</v>
      </c>
      <c r="N265" s="246" t="s">
        <v>47</v>
      </c>
      <c r="O265" s="48"/>
      <c r="P265" s="247">
        <f>O265*H265</f>
        <v>0</v>
      </c>
      <c r="Q265" s="247">
        <v>1.98</v>
      </c>
      <c r="R265" s="247">
        <f>Q265*H265</f>
        <v>8.613</v>
      </c>
      <c r="S265" s="247">
        <v>0</v>
      </c>
      <c r="T265" s="248">
        <f>S265*H265</f>
        <v>0</v>
      </c>
      <c r="AR265" s="25" t="s">
        <v>98</v>
      </c>
      <c r="AT265" s="25" t="s">
        <v>206</v>
      </c>
      <c r="AU265" s="25" t="s">
        <v>85</v>
      </c>
      <c r="AY265" s="25" t="s">
        <v>203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25" t="s">
        <v>83</v>
      </c>
      <c r="BK265" s="249">
        <f>ROUND(I265*H265,2)</f>
        <v>0</v>
      </c>
      <c r="BL265" s="25" t="s">
        <v>98</v>
      </c>
      <c r="BM265" s="25" t="s">
        <v>4881</v>
      </c>
    </row>
    <row r="266" spans="2:51" s="14" customFormat="1" ht="13.5">
      <c r="B266" s="288"/>
      <c r="C266" s="289"/>
      <c r="D266" s="267" t="s">
        <v>592</v>
      </c>
      <c r="E266" s="290" t="s">
        <v>21</v>
      </c>
      <c r="F266" s="291" t="s">
        <v>4882</v>
      </c>
      <c r="G266" s="289"/>
      <c r="H266" s="290" t="s">
        <v>21</v>
      </c>
      <c r="I266" s="292"/>
      <c r="J266" s="289"/>
      <c r="K266" s="289"/>
      <c r="L266" s="293"/>
      <c r="M266" s="294"/>
      <c r="N266" s="295"/>
      <c r="O266" s="295"/>
      <c r="P266" s="295"/>
      <c r="Q266" s="295"/>
      <c r="R266" s="295"/>
      <c r="S266" s="295"/>
      <c r="T266" s="296"/>
      <c r="AT266" s="297" t="s">
        <v>592</v>
      </c>
      <c r="AU266" s="297" t="s">
        <v>85</v>
      </c>
      <c r="AV266" s="14" t="s">
        <v>83</v>
      </c>
      <c r="AW266" s="14" t="s">
        <v>39</v>
      </c>
      <c r="AX266" s="14" t="s">
        <v>76</v>
      </c>
      <c r="AY266" s="297" t="s">
        <v>203</v>
      </c>
    </row>
    <row r="267" spans="2:51" s="12" customFormat="1" ht="13.5">
      <c r="B267" s="265"/>
      <c r="C267" s="266"/>
      <c r="D267" s="267" t="s">
        <v>592</v>
      </c>
      <c r="E267" s="268" t="s">
        <v>21</v>
      </c>
      <c r="F267" s="269" t="s">
        <v>4870</v>
      </c>
      <c r="G267" s="266"/>
      <c r="H267" s="270">
        <v>1.48</v>
      </c>
      <c r="I267" s="271"/>
      <c r="J267" s="266"/>
      <c r="K267" s="266"/>
      <c r="L267" s="272"/>
      <c r="M267" s="273"/>
      <c r="N267" s="274"/>
      <c r="O267" s="274"/>
      <c r="P267" s="274"/>
      <c r="Q267" s="274"/>
      <c r="R267" s="274"/>
      <c r="S267" s="274"/>
      <c r="T267" s="275"/>
      <c r="AT267" s="276" t="s">
        <v>592</v>
      </c>
      <c r="AU267" s="276" t="s">
        <v>85</v>
      </c>
      <c r="AV267" s="12" t="s">
        <v>85</v>
      </c>
      <c r="AW267" s="12" t="s">
        <v>39</v>
      </c>
      <c r="AX267" s="12" t="s">
        <v>76</v>
      </c>
      <c r="AY267" s="276" t="s">
        <v>203</v>
      </c>
    </row>
    <row r="268" spans="2:51" s="14" customFormat="1" ht="13.5">
      <c r="B268" s="288"/>
      <c r="C268" s="289"/>
      <c r="D268" s="267" t="s">
        <v>592</v>
      </c>
      <c r="E268" s="290" t="s">
        <v>21</v>
      </c>
      <c r="F268" s="291" t="s">
        <v>4883</v>
      </c>
      <c r="G268" s="289"/>
      <c r="H268" s="290" t="s">
        <v>21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AT268" s="297" t="s">
        <v>592</v>
      </c>
      <c r="AU268" s="297" t="s">
        <v>85</v>
      </c>
      <c r="AV268" s="14" t="s">
        <v>83</v>
      </c>
      <c r="AW268" s="14" t="s">
        <v>39</v>
      </c>
      <c r="AX268" s="14" t="s">
        <v>76</v>
      </c>
      <c r="AY268" s="297" t="s">
        <v>203</v>
      </c>
    </row>
    <row r="269" spans="2:51" s="12" customFormat="1" ht="13.5">
      <c r="B269" s="265"/>
      <c r="C269" s="266"/>
      <c r="D269" s="267" t="s">
        <v>592</v>
      </c>
      <c r="E269" s="268" t="s">
        <v>21</v>
      </c>
      <c r="F269" s="269" t="s">
        <v>4884</v>
      </c>
      <c r="G269" s="266"/>
      <c r="H269" s="270">
        <v>2.87</v>
      </c>
      <c r="I269" s="271"/>
      <c r="J269" s="266"/>
      <c r="K269" s="266"/>
      <c r="L269" s="272"/>
      <c r="M269" s="273"/>
      <c r="N269" s="274"/>
      <c r="O269" s="274"/>
      <c r="P269" s="274"/>
      <c r="Q269" s="274"/>
      <c r="R269" s="274"/>
      <c r="S269" s="274"/>
      <c r="T269" s="275"/>
      <c r="AT269" s="276" t="s">
        <v>592</v>
      </c>
      <c r="AU269" s="276" t="s">
        <v>85</v>
      </c>
      <c r="AV269" s="12" t="s">
        <v>85</v>
      </c>
      <c r="AW269" s="12" t="s">
        <v>39</v>
      </c>
      <c r="AX269" s="12" t="s">
        <v>76</v>
      </c>
      <c r="AY269" s="276" t="s">
        <v>203</v>
      </c>
    </row>
    <row r="270" spans="2:63" s="11" customFormat="1" ht="29.85" customHeight="1">
      <c r="B270" s="222"/>
      <c r="C270" s="223"/>
      <c r="D270" s="224" t="s">
        <v>75</v>
      </c>
      <c r="E270" s="236" t="s">
        <v>238</v>
      </c>
      <c r="F270" s="236" t="s">
        <v>4885</v>
      </c>
      <c r="G270" s="223"/>
      <c r="H270" s="223"/>
      <c r="I270" s="226"/>
      <c r="J270" s="237">
        <f>BK270</f>
        <v>0</v>
      </c>
      <c r="K270" s="223"/>
      <c r="L270" s="228"/>
      <c r="M270" s="229"/>
      <c r="N270" s="230"/>
      <c r="O270" s="230"/>
      <c r="P270" s="231">
        <f>SUM(P271:P386)</f>
        <v>0</v>
      </c>
      <c r="Q270" s="230"/>
      <c r="R270" s="231">
        <f>SUM(R271:R386)</f>
        <v>1.0663135000000001</v>
      </c>
      <c r="S270" s="230"/>
      <c r="T270" s="232">
        <f>SUM(T271:T386)</f>
        <v>89.54599600000002</v>
      </c>
      <c r="AR270" s="233" t="s">
        <v>83</v>
      </c>
      <c r="AT270" s="234" t="s">
        <v>75</v>
      </c>
      <c r="AU270" s="234" t="s">
        <v>83</v>
      </c>
      <c r="AY270" s="233" t="s">
        <v>203</v>
      </c>
      <c r="BK270" s="235">
        <f>SUM(BK271:BK386)</f>
        <v>0</v>
      </c>
    </row>
    <row r="271" spans="2:65" s="1" customFormat="1" ht="25.5" customHeight="1">
      <c r="B271" s="47"/>
      <c r="C271" s="238" t="s">
        <v>369</v>
      </c>
      <c r="D271" s="238" t="s">
        <v>206</v>
      </c>
      <c r="E271" s="239" t="s">
        <v>1810</v>
      </c>
      <c r="F271" s="240" t="s">
        <v>1811</v>
      </c>
      <c r="G271" s="241" t="s">
        <v>463</v>
      </c>
      <c r="H271" s="242">
        <v>1540.87</v>
      </c>
      <c r="I271" s="243"/>
      <c r="J271" s="244">
        <f>ROUND(I271*H271,2)</f>
        <v>0</v>
      </c>
      <c r="K271" s="240" t="s">
        <v>761</v>
      </c>
      <c r="L271" s="73"/>
      <c r="M271" s="245" t="s">
        <v>21</v>
      </c>
      <c r="N271" s="246" t="s">
        <v>47</v>
      </c>
      <c r="O271" s="48"/>
      <c r="P271" s="247">
        <f>O271*H271</f>
        <v>0</v>
      </c>
      <c r="Q271" s="247">
        <v>0.00021</v>
      </c>
      <c r="R271" s="247">
        <f>Q271*H271</f>
        <v>0.3235827</v>
      </c>
      <c r="S271" s="247">
        <v>0</v>
      </c>
      <c r="T271" s="248">
        <f>S271*H271</f>
        <v>0</v>
      </c>
      <c r="AR271" s="25" t="s">
        <v>98</v>
      </c>
      <c r="AT271" s="25" t="s">
        <v>206</v>
      </c>
      <c r="AU271" s="25" t="s">
        <v>85</v>
      </c>
      <c r="AY271" s="25" t="s">
        <v>203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25" t="s">
        <v>83</v>
      </c>
      <c r="BK271" s="249">
        <f>ROUND(I271*H271,2)</f>
        <v>0</v>
      </c>
      <c r="BL271" s="25" t="s">
        <v>98</v>
      </c>
      <c r="BM271" s="25" t="s">
        <v>4886</v>
      </c>
    </row>
    <row r="272" spans="2:51" s="14" customFormat="1" ht="13.5">
      <c r="B272" s="288"/>
      <c r="C272" s="289"/>
      <c r="D272" s="267" t="s">
        <v>592</v>
      </c>
      <c r="E272" s="290" t="s">
        <v>21</v>
      </c>
      <c r="F272" s="291" t="s">
        <v>4887</v>
      </c>
      <c r="G272" s="289"/>
      <c r="H272" s="290" t="s">
        <v>21</v>
      </c>
      <c r="I272" s="292"/>
      <c r="J272" s="289"/>
      <c r="K272" s="289"/>
      <c r="L272" s="293"/>
      <c r="M272" s="294"/>
      <c r="N272" s="295"/>
      <c r="O272" s="295"/>
      <c r="P272" s="295"/>
      <c r="Q272" s="295"/>
      <c r="R272" s="295"/>
      <c r="S272" s="295"/>
      <c r="T272" s="296"/>
      <c r="AT272" s="297" t="s">
        <v>592</v>
      </c>
      <c r="AU272" s="297" t="s">
        <v>85</v>
      </c>
      <c r="AV272" s="14" t="s">
        <v>83</v>
      </c>
      <c r="AW272" s="14" t="s">
        <v>39</v>
      </c>
      <c r="AX272" s="14" t="s">
        <v>76</v>
      </c>
      <c r="AY272" s="297" t="s">
        <v>203</v>
      </c>
    </row>
    <row r="273" spans="2:51" s="12" customFormat="1" ht="13.5">
      <c r="B273" s="265"/>
      <c r="C273" s="266"/>
      <c r="D273" s="267" t="s">
        <v>592</v>
      </c>
      <c r="E273" s="268" t="s">
        <v>21</v>
      </c>
      <c r="F273" s="269" t="s">
        <v>4888</v>
      </c>
      <c r="G273" s="266"/>
      <c r="H273" s="270">
        <v>329.7</v>
      </c>
      <c r="I273" s="271"/>
      <c r="J273" s="266"/>
      <c r="K273" s="266"/>
      <c r="L273" s="272"/>
      <c r="M273" s="273"/>
      <c r="N273" s="274"/>
      <c r="O273" s="274"/>
      <c r="P273" s="274"/>
      <c r="Q273" s="274"/>
      <c r="R273" s="274"/>
      <c r="S273" s="274"/>
      <c r="T273" s="275"/>
      <c r="AT273" s="276" t="s">
        <v>592</v>
      </c>
      <c r="AU273" s="276" t="s">
        <v>85</v>
      </c>
      <c r="AV273" s="12" t="s">
        <v>85</v>
      </c>
      <c r="AW273" s="12" t="s">
        <v>39</v>
      </c>
      <c r="AX273" s="12" t="s">
        <v>76</v>
      </c>
      <c r="AY273" s="276" t="s">
        <v>203</v>
      </c>
    </row>
    <row r="274" spans="2:51" s="12" customFormat="1" ht="13.5">
      <c r="B274" s="265"/>
      <c r="C274" s="266"/>
      <c r="D274" s="267" t="s">
        <v>592</v>
      </c>
      <c r="E274" s="268" t="s">
        <v>21</v>
      </c>
      <c r="F274" s="269" t="s">
        <v>4889</v>
      </c>
      <c r="G274" s="266"/>
      <c r="H274" s="270">
        <v>245.6</v>
      </c>
      <c r="I274" s="271"/>
      <c r="J274" s="266"/>
      <c r="K274" s="266"/>
      <c r="L274" s="272"/>
      <c r="M274" s="273"/>
      <c r="N274" s="274"/>
      <c r="O274" s="274"/>
      <c r="P274" s="274"/>
      <c r="Q274" s="274"/>
      <c r="R274" s="274"/>
      <c r="S274" s="274"/>
      <c r="T274" s="275"/>
      <c r="AT274" s="276" t="s">
        <v>592</v>
      </c>
      <c r="AU274" s="276" t="s">
        <v>85</v>
      </c>
      <c r="AV274" s="12" t="s">
        <v>85</v>
      </c>
      <c r="AW274" s="12" t="s">
        <v>39</v>
      </c>
      <c r="AX274" s="12" t="s">
        <v>76</v>
      </c>
      <c r="AY274" s="276" t="s">
        <v>203</v>
      </c>
    </row>
    <row r="275" spans="2:51" s="12" customFormat="1" ht="13.5">
      <c r="B275" s="265"/>
      <c r="C275" s="266"/>
      <c r="D275" s="267" t="s">
        <v>592</v>
      </c>
      <c r="E275" s="268" t="s">
        <v>21</v>
      </c>
      <c r="F275" s="269" t="s">
        <v>4890</v>
      </c>
      <c r="G275" s="266"/>
      <c r="H275" s="270">
        <v>416.37</v>
      </c>
      <c r="I275" s="271"/>
      <c r="J275" s="266"/>
      <c r="K275" s="266"/>
      <c r="L275" s="272"/>
      <c r="M275" s="273"/>
      <c r="N275" s="274"/>
      <c r="O275" s="274"/>
      <c r="P275" s="274"/>
      <c r="Q275" s="274"/>
      <c r="R275" s="274"/>
      <c r="S275" s="274"/>
      <c r="T275" s="275"/>
      <c r="AT275" s="276" t="s">
        <v>592</v>
      </c>
      <c r="AU275" s="276" t="s">
        <v>85</v>
      </c>
      <c r="AV275" s="12" t="s">
        <v>85</v>
      </c>
      <c r="AW275" s="12" t="s">
        <v>39</v>
      </c>
      <c r="AX275" s="12" t="s">
        <v>76</v>
      </c>
      <c r="AY275" s="276" t="s">
        <v>203</v>
      </c>
    </row>
    <row r="276" spans="2:51" s="12" customFormat="1" ht="13.5">
      <c r="B276" s="265"/>
      <c r="C276" s="266"/>
      <c r="D276" s="267" t="s">
        <v>592</v>
      </c>
      <c r="E276" s="268" t="s">
        <v>21</v>
      </c>
      <c r="F276" s="269" t="s">
        <v>4891</v>
      </c>
      <c r="G276" s="266"/>
      <c r="H276" s="270">
        <v>65</v>
      </c>
      <c r="I276" s="271"/>
      <c r="J276" s="266"/>
      <c r="K276" s="266"/>
      <c r="L276" s="272"/>
      <c r="M276" s="273"/>
      <c r="N276" s="274"/>
      <c r="O276" s="274"/>
      <c r="P276" s="274"/>
      <c r="Q276" s="274"/>
      <c r="R276" s="274"/>
      <c r="S276" s="274"/>
      <c r="T276" s="275"/>
      <c r="AT276" s="276" t="s">
        <v>592</v>
      </c>
      <c r="AU276" s="276" t="s">
        <v>85</v>
      </c>
      <c r="AV276" s="12" t="s">
        <v>85</v>
      </c>
      <c r="AW276" s="12" t="s">
        <v>39</v>
      </c>
      <c r="AX276" s="12" t="s">
        <v>76</v>
      </c>
      <c r="AY276" s="276" t="s">
        <v>203</v>
      </c>
    </row>
    <row r="277" spans="2:51" s="14" customFormat="1" ht="13.5">
      <c r="B277" s="288"/>
      <c r="C277" s="289"/>
      <c r="D277" s="267" t="s">
        <v>592</v>
      </c>
      <c r="E277" s="290" t="s">
        <v>21</v>
      </c>
      <c r="F277" s="291" t="s">
        <v>4892</v>
      </c>
      <c r="G277" s="289"/>
      <c r="H277" s="290" t="s">
        <v>21</v>
      </c>
      <c r="I277" s="292"/>
      <c r="J277" s="289"/>
      <c r="K277" s="289"/>
      <c r="L277" s="293"/>
      <c r="M277" s="294"/>
      <c r="N277" s="295"/>
      <c r="O277" s="295"/>
      <c r="P277" s="295"/>
      <c r="Q277" s="295"/>
      <c r="R277" s="295"/>
      <c r="S277" s="295"/>
      <c r="T277" s="296"/>
      <c r="AT277" s="297" t="s">
        <v>592</v>
      </c>
      <c r="AU277" s="297" t="s">
        <v>85</v>
      </c>
      <c r="AV277" s="14" t="s">
        <v>83</v>
      </c>
      <c r="AW277" s="14" t="s">
        <v>39</v>
      </c>
      <c r="AX277" s="14" t="s">
        <v>76</v>
      </c>
      <c r="AY277" s="297" t="s">
        <v>203</v>
      </c>
    </row>
    <row r="278" spans="2:51" s="12" customFormat="1" ht="13.5">
      <c r="B278" s="265"/>
      <c r="C278" s="266"/>
      <c r="D278" s="267" t="s">
        <v>592</v>
      </c>
      <c r="E278" s="268" t="s">
        <v>21</v>
      </c>
      <c r="F278" s="269" t="s">
        <v>4893</v>
      </c>
      <c r="G278" s="266"/>
      <c r="H278" s="270">
        <v>192.7</v>
      </c>
      <c r="I278" s="271"/>
      <c r="J278" s="266"/>
      <c r="K278" s="266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592</v>
      </c>
      <c r="AU278" s="276" t="s">
        <v>85</v>
      </c>
      <c r="AV278" s="12" t="s">
        <v>85</v>
      </c>
      <c r="AW278" s="12" t="s">
        <v>39</v>
      </c>
      <c r="AX278" s="12" t="s">
        <v>76</v>
      </c>
      <c r="AY278" s="276" t="s">
        <v>203</v>
      </c>
    </row>
    <row r="279" spans="2:51" s="12" customFormat="1" ht="13.5">
      <c r="B279" s="265"/>
      <c r="C279" s="266"/>
      <c r="D279" s="267" t="s">
        <v>592</v>
      </c>
      <c r="E279" s="268" t="s">
        <v>21</v>
      </c>
      <c r="F279" s="269" t="s">
        <v>4894</v>
      </c>
      <c r="G279" s="266"/>
      <c r="H279" s="270">
        <v>268.5</v>
      </c>
      <c r="I279" s="271"/>
      <c r="J279" s="266"/>
      <c r="K279" s="266"/>
      <c r="L279" s="272"/>
      <c r="M279" s="273"/>
      <c r="N279" s="274"/>
      <c r="O279" s="274"/>
      <c r="P279" s="274"/>
      <c r="Q279" s="274"/>
      <c r="R279" s="274"/>
      <c r="S279" s="274"/>
      <c r="T279" s="275"/>
      <c r="AT279" s="276" t="s">
        <v>592</v>
      </c>
      <c r="AU279" s="276" t="s">
        <v>85</v>
      </c>
      <c r="AV279" s="12" t="s">
        <v>85</v>
      </c>
      <c r="AW279" s="12" t="s">
        <v>39</v>
      </c>
      <c r="AX279" s="12" t="s">
        <v>76</v>
      </c>
      <c r="AY279" s="276" t="s">
        <v>203</v>
      </c>
    </row>
    <row r="280" spans="2:51" s="12" customFormat="1" ht="13.5">
      <c r="B280" s="265"/>
      <c r="C280" s="266"/>
      <c r="D280" s="267" t="s">
        <v>592</v>
      </c>
      <c r="E280" s="268" t="s">
        <v>21</v>
      </c>
      <c r="F280" s="269" t="s">
        <v>4776</v>
      </c>
      <c r="G280" s="266"/>
      <c r="H280" s="270">
        <v>23</v>
      </c>
      <c r="I280" s="271"/>
      <c r="J280" s="266"/>
      <c r="K280" s="266"/>
      <c r="L280" s="272"/>
      <c r="M280" s="273"/>
      <c r="N280" s="274"/>
      <c r="O280" s="274"/>
      <c r="P280" s="274"/>
      <c r="Q280" s="274"/>
      <c r="R280" s="274"/>
      <c r="S280" s="274"/>
      <c r="T280" s="275"/>
      <c r="AT280" s="276" t="s">
        <v>592</v>
      </c>
      <c r="AU280" s="276" t="s">
        <v>85</v>
      </c>
      <c r="AV280" s="12" t="s">
        <v>85</v>
      </c>
      <c r="AW280" s="12" t="s">
        <v>39</v>
      </c>
      <c r="AX280" s="12" t="s">
        <v>76</v>
      </c>
      <c r="AY280" s="276" t="s">
        <v>203</v>
      </c>
    </row>
    <row r="281" spans="2:65" s="1" customFormat="1" ht="63.75" customHeight="1">
      <c r="B281" s="47"/>
      <c r="C281" s="238" t="s">
        <v>373</v>
      </c>
      <c r="D281" s="238" t="s">
        <v>206</v>
      </c>
      <c r="E281" s="239" t="s">
        <v>1817</v>
      </c>
      <c r="F281" s="240" t="s">
        <v>1818</v>
      </c>
      <c r="G281" s="241" t="s">
        <v>463</v>
      </c>
      <c r="H281" s="242">
        <v>1299.77</v>
      </c>
      <c r="I281" s="243"/>
      <c r="J281" s="244">
        <f>ROUND(I281*H281,2)</f>
        <v>0</v>
      </c>
      <c r="K281" s="240" t="s">
        <v>761</v>
      </c>
      <c r="L281" s="73"/>
      <c r="M281" s="245" t="s">
        <v>21</v>
      </c>
      <c r="N281" s="246" t="s">
        <v>47</v>
      </c>
      <c r="O281" s="48"/>
      <c r="P281" s="247">
        <f>O281*H281</f>
        <v>0</v>
      </c>
      <c r="Q281" s="247">
        <v>4E-05</v>
      </c>
      <c r="R281" s="247">
        <f>Q281*H281</f>
        <v>0.051990800000000004</v>
      </c>
      <c r="S281" s="247">
        <v>0</v>
      </c>
      <c r="T281" s="248">
        <f>S281*H281</f>
        <v>0</v>
      </c>
      <c r="AR281" s="25" t="s">
        <v>98</v>
      </c>
      <c r="AT281" s="25" t="s">
        <v>206</v>
      </c>
      <c r="AU281" s="25" t="s">
        <v>85</v>
      </c>
      <c r="AY281" s="25" t="s">
        <v>203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25" t="s">
        <v>83</v>
      </c>
      <c r="BK281" s="249">
        <f>ROUND(I281*H281,2)</f>
        <v>0</v>
      </c>
      <c r="BL281" s="25" t="s">
        <v>98</v>
      </c>
      <c r="BM281" s="25" t="s">
        <v>4895</v>
      </c>
    </row>
    <row r="282" spans="2:51" s="14" customFormat="1" ht="13.5">
      <c r="B282" s="288"/>
      <c r="C282" s="289"/>
      <c r="D282" s="267" t="s">
        <v>592</v>
      </c>
      <c r="E282" s="290" t="s">
        <v>21</v>
      </c>
      <c r="F282" s="291" t="s">
        <v>1822</v>
      </c>
      <c r="G282" s="289"/>
      <c r="H282" s="290" t="s">
        <v>21</v>
      </c>
      <c r="I282" s="292"/>
      <c r="J282" s="289"/>
      <c r="K282" s="289"/>
      <c r="L282" s="293"/>
      <c r="M282" s="294"/>
      <c r="N282" s="295"/>
      <c r="O282" s="295"/>
      <c r="P282" s="295"/>
      <c r="Q282" s="295"/>
      <c r="R282" s="295"/>
      <c r="S282" s="295"/>
      <c r="T282" s="296"/>
      <c r="AT282" s="297" t="s">
        <v>592</v>
      </c>
      <c r="AU282" s="297" t="s">
        <v>85</v>
      </c>
      <c r="AV282" s="14" t="s">
        <v>83</v>
      </c>
      <c r="AW282" s="14" t="s">
        <v>39</v>
      </c>
      <c r="AX282" s="14" t="s">
        <v>76</v>
      </c>
      <c r="AY282" s="297" t="s">
        <v>203</v>
      </c>
    </row>
    <row r="283" spans="2:51" s="12" customFormat="1" ht="13.5">
      <c r="B283" s="265"/>
      <c r="C283" s="266"/>
      <c r="D283" s="267" t="s">
        <v>592</v>
      </c>
      <c r="E283" s="268" t="s">
        <v>21</v>
      </c>
      <c r="F283" s="269" t="s">
        <v>4896</v>
      </c>
      <c r="G283" s="266"/>
      <c r="H283" s="270">
        <v>514.7</v>
      </c>
      <c r="I283" s="271"/>
      <c r="J283" s="266"/>
      <c r="K283" s="266"/>
      <c r="L283" s="272"/>
      <c r="M283" s="273"/>
      <c r="N283" s="274"/>
      <c r="O283" s="274"/>
      <c r="P283" s="274"/>
      <c r="Q283" s="274"/>
      <c r="R283" s="274"/>
      <c r="S283" s="274"/>
      <c r="T283" s="275"/>
      <c r="AT283" s="276" t="s">
        <v>592</v>
      </c>
      <c r="AU283" s="276" t="s">
        <v>85</v>
      </c>
      <c r="AV283" s="12" t="s">
        <v>85</v>
      </c>
      <c r="AW283" s="12" t="s">
        <v>39</v>
      </c>
      <c r="AX283" s="12" t="s">
        <v>76</v>
      </c>
      <c r="AY283" s="276" t="s">
        <v>203</v>
      </c>
    </row>
    <row r="284" spans="2:51" s="12" customFormat="1" ht="13.5">
      <c r="B284" s="265"/>
      <c r="C284" s="266"/>
      <c r="D284" s="267" t="s">
        <v>592</v>
      </c>
      <c r="E284" s="268" t="s">
        <v>21</v>
      </c>
      <c r="F284" s="269" t="s">
        <v>4897</v>
      </c>
      <c r="G284" s="266"/>
      <c r="H284" s="270">
        <v>60.7</v>
      </c>
      <c r="I284" s="271"/>
      <c r="J284" s="266"/>
      <c r="K284" s="266"/>
      <c r="L284" s="272"/>
      <c r="M284" s="273"/>
      <c r="N284" s="274"/>
      <c r="O284" s="274"/>
      <c r="P284" s="274"/>
      <c r="Q284" s="274"/>
      <c r="R284" s="274"/>
      <c r="S284" s="274"/>
      <c r="T284" s="275"/>
      <c r="AT284" s="276" t="s">
        <v>592</v>
      </c>
      <c r="AU284" s="276" t="s">
        <v>85</v>
      </c>
      <c r="AV284" s="12" t="s">
        <v>85</v>
      </c>
      <c r="AW284" s="12" t="s">
        <v>39</v>
      </c>
      <c r="AX284" s="12" t="s">
        <v>76</v>
      </c>
      <c r="AY284" s="276" t="s">
        <v>203</v>
      </c>
    </row>
    <row r="285" spans="2:51" s="14" customFormat="1" ht="13.5">
      <c r="B285" s="288"/>
      <c r="C285" s="289"/>
      <c r="D285" s="267" t="s">
        <v>592</v>
      </c>
      <c r="E285" s="290" t="s">
        <v>21</v>
      </c>
      <c r="F285" s="291" t="s">
        <v>1824</v>
      </c>
      <c r="G285" s="289"/>
      <c r="H285" s="290" t="s">
        <v>21</v>
      </c>
      <c r="I285" s="292"/>
      <c r="J285" s="289"/>
      <c r="K285" s="289"/>
      <c r="L285" s="293"/>
      <c r="M285" s="294"/>
      <c r="N285" s="295"/>
      <c r="O285" s="295"/>
      <c r="P285" s="295"/>
      <c r="Q285" s="295"/>
      <c r="R285" s="295"/>
      <c r="S285" s="295"/>
      <c r="T285" s="296"/>
      <c r="AT285" s="297" t="s">
        <v>592</v>
      </c>
      <c r="AU285" s="297" t="s">
        <v>85</v>
      </c>
      <c r="AV285" s="14" t="s">
        <v>83</v>
      </c>
      <c r="AW285" s="14" t="s">
        <v>39</v>
      </c>
      <c r="AX285" s="14" t="s">
        <v>76</v>
      </c>
      <c r="AY285" s="297" t="s">
        <v>203</v>
      </c>
    </row>
    <row r="286" spans="2:51" s="12" customFormat="1" ht="13.5">
      <c r="B286" s="265"/>
      <c r="C286" s="266"/>
      <c r="D286" s="267" t="s">
        <v>592</v>
      </c>
      <c r="E286" s="268" t="s">
        <v>21</v>
      </c>
      <c r="F286" s="269" t="s">
        <v>4898</v>
      </c>
      <c r="G286" s="266"/>
      <c r="H286" s="270">
        <v>531.67</v>
      </c>
      <c r="I286" s="271"/>
      <c r="J286" s="266"/>
      <c r="K286" s="266"/>
      <c r="L286" s="272"/>
      <c r="M286" s="273"/>
      <c r="N286" s="274"/>
      <c r="O286" s="274"/>
      <c r="P286" s="274"/>
      <c r="Q286" s="274"/>
      <c r="R286" s="274"/>
      <c r="S286" s="274"/>
      <c r="T286" s="275"/>
      <c r="AT286" s="276" t="s">
        <v>592</v>
      </c>
      <c r="AU286" s="276" t="s">
        <v>85</v>
      </c>
      <c r="AV286" s="12" t="s">
        <v>85</v>
      </c>
      <c r="AW286" s="12" t="s">
        <v>39</v>
      </c>
      <c r="AX286" s="12" t="s">
        <v>76</v>
      </c>
      <c r="AY286" s="276" t="s">
        <v>203</v>
      </c>
    </row>
    <row r="287" spans="2:51" s="14" customFormat="1" ht="13.5">
      <c r="B287" s="288"/>
      <c r="C287" s="289"/>
      <c r="D287" s="267" t="s">
        <v>592</v>
      </c>
      <c r="E287" s="290" t="s">
        <v>21</v>
      </c>
      <c r="F287" s="291" t="s">
        <v>4899</v>
      </c>
      <c r="G287" s="289"/>
      <c r="H287" s="290" t="s">
        <v>21</v>
      </c>
      <c r="I287" s="292"/>
      <c r="J287" s="289"/>
      <c r="K287" s="289"/>
      <c r="L287" s="293"/>
      <c r="M287" s="294"/>
      <c r="N287" s="295"/>
      <c r="O287" s="295"/>
      <c r="P287" s="295"/>
      <c r="Q287" s="295"/>
      <c r="R287" s="295"/>
      <c r="S287" s="295"/>
      <c r="T287" s="296"/>
      <c r="AT287" s="297" t="s">
        <v>592</v>
      </c>
      <c r="AU287" s="297" t="s">
        <v>85</v>
      </c>
      <c r="AV287" s="14" t="s">
        <v>83</v>
      </c>
      <c r="AW287" s="14" t="s">
        <v>39</v>
      </c>
      <c r="AX287" s="14" t="s">
        <v>76</v>
      </c>
      <c r="AY287" s="297" t="s">
        <v>203</v>
      </c>
    </row>
    <row r="288" spans="2:51" s="12" customFormat="1" ht="13.5">
      <c r="B288" s="265"/>
      <c r="C288" s="266"/>
      <c r="D288" s="267" t="s">
        <v>592</v>
      </c>
      <c r="E288" s="268" t="s">
        <v>21</v>
      </c>
      <c r="F288" s="269" t="s">
        <v>4893</v>
      </c>
      <c r="G288" s="266"/>
      <c r="H288" s="270">
        <v>192.7</v>
      </c>
      <c r="I288" s="271"/>
      <c r="J288" s="266"/>
      <c r="K288" s="266"/>
      <c r="L288" s="272"/>
      <c r="M288" s="273"/>
      <c r="N288" s="274"/>
      <c r="O288" s="274"/>
      <c r="P288" s="274"/>
      <c r="Q288" s="274"/>
      <c r="R288" s="274"/>
      <c r="S288" s="274"/>
      <c r="T288" s="275"/>
      <c r="AT288" s="276" t="s">
        <v>592</v>
      </c>
      <c r="AU288" s="276" t="s">
        <v>85</v>
      </c>
      <c r="AV288" s="12" t="s">
        <v>85</v>
      </c>
      <c r="AW288" s="12" t="s">
        <v>39</v>
      </c>
      <c r="AX288" s="12" t="s">
        <v>76</v>
      </c>
      <c r="AY288" s="276" t="s">
        <v>203</v>
      </c>
    </row>
    <row r="289" spans="2:65" s="1" customFormat="1" ht="38.25" customHeight="1">
      <c r="B289" s="47"/>
      <c r="C289" s="238" t="s">
        <v>377</v>
      </c>
      <c r="D289" s="238" t="s">
        <v>206</v>
      </c>
      <c r="E289" s="239" t="s">
        <v>4900</v>
      </c>
      <c r="F289" s="240" t="s">
        <v>4901</v>
      </c>
      <c r="G289" s="241" t="s">
        <v>209</v>
      </c>
      <c r="H289" s="242">
        <v>12</v>
      </c>
      <c r="I289" s="243"/>
      <c r="J289" s="244">
        <f>ROUND(I289*H289,2)</f>
        <v>0</v>
      </c>
      <c r="K289" s="240" t="s">
        <v>761</v>
      </c>
      <c r="L289" s="73"/>
      <c r="M289" s="245" t="s">
        <v>21</v>
      </c>
      <c r="N289" s="246" t="s">
        <v>47</v>
      </c>
      <c r="O289" s="48"/>
      <c r="P289" s="247">
        <f>O289*H289</f>
        <v>0</v>
      </c>
      <c r="Q289" s="247">
        <v>0</v>
      </c>
      <c r="R289" s="247">
        <f>Q289*H289</f>
        <v>0</v>
      </c>
      <c r="S289" s="247">
        <v>0</v>
      </c>
      <c r="T289" s="248">
        <f>S289*H289</f>
        <v>0</v>
      </c>
      <c r="AR289" s="25" t="s">
        <v>98</v>
      </c>
      <c r="AT289" s="25" t="s">
        <v>206</v>
      </c>
      <c r="AU289" s="25" t="s">
        <v>85</v>
      </c>
      <c r="AY289" s="25" t="s">
        <v>203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25" t="s">
        <v>83</v>
      </c>
      <c r="BK289" s="249">
        <f>ROUND(I289*H289,2)</f>
        <v>0</v>
      </c>
      <c r="BL289" s="25" t="s">
        <v>98</v>
      </c>
      <c r="BM289" s="25" t="s">
        <v>4902</v>
      </c>
    </row>
    <row r="290" spans="2:65" s="1" customFormat="1" ht="38.25" customHeight="1">
      <c r="B290" s="47"/>
      <c r="C290" s="238" t="s">
        <v>381</v>
      </c>
      <c r="D290" s="238" t="s">
        <v>206</v>
      </c>
      <c r="E290" s="239" t="s">
        <v>4903</v>
      </c>
      <c r="F290" s="240" t="s">
        <v>4901</v>
      </c>
      <c r="G290" s="241" t="s">
        <v>209</v>
      </c>
      <c r="H290" s="242">
        <v>50</v>
      </c>
      <c r="I290" s="243"/>
      <c r="J290" s="244">
        <f>ROUND(I290*H290,2)</f>
        <v>0</v>
      </c>
      <c r="K290" s="240" t="s">
        <v>761</v>
      </c>
      <c r="L290" s="73"/>
      <c r="M290" s="245" t="s">
        <v>21</v>
      </c>
      <c r="N290" s="246" t="s">
        <v>47</v>
      </c>
      <c r="O290" s="48"/>
      <c r="P290" s="247">
        <f>O290*H290</f>
        <v>0</v>
      </c>
      <c r="Q290" s="247">
        <v>0</v>
      </c>
      <c r="R290" s="247">
        <f>Q290*H290</f>
        <v>0</v>
      </c>
      <c r="S290" s="247">
        <v>0</v>
      </c>
      <c r="T290" s="248">
        <f>S290*H290</f>
        <v>0</v>
      </c>
      <c r="AR290" s="25" t="s">
        <v>98</v>
      </c>
      <c r="AT290" s="25" t="s">
        <v>206</v>
      </c>
      <c r="AU290" s="25" t="s">
        <v>85</v>
      </c>
      <c r="AY290" s="25" t="s">
        <v>203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25" t="s">
        <v>83</v>
      </c>
      <c r="BK290" s="249">
        <f>ROUND(I290*H290,2)</f>
        <v>0</v>
      </c>
      <c r="BL290" s="25" t="s">
        <v>98</v>
      </c>
      <c r="BM290" s="25" t="s">
        <v>4904</v>
      </c>
    </row>
    <row r="291" spans="2:65" s="1" customFormat="1" ht="25.5" customHeight="1">
      <c r="B291" s="47"/>
      <c r="C291" s="238" t="s">
        <v>385</v>
      </c>
      <c r="D291" s="238" t="s">
        <v>206</v>
      </c>
      <c r="E291" s="239" t="s">
        <v>1838</v>
      </c>
      <c r="F291" s="240" t="s">
        <v>1839</v>
      </c>
      <c r="G291" s="241" t="s">
        <v>463</v>
      </c>
      <c r="H291" s="242">
        <v>27.6</v>
      </c>
      <c r="I291" s="243"/>
      <c r="J291" s="244">
        <f>ROUND(I291*H291,2)</f>
        <v>0</v>
      </c>
      <c r="K291" s="240" t="s">
        <v>761</v>
      </c>
      <c r="L291" s="73"/>
      <c r="M291" s="245" t="s">
        <v>21</v>
      </c>
      <c r="N291" s="246" t="s">
        <v>47</v>
      </c>
      <c r="O291" s="48"/>
      <c r="P291" s="247">
        <f>O291*H291</f>
        <v>0</v>
      </c>
      <c r="Q291" s="247">
        <v>0</v>
      </c>
      <c r="R291" s="247">
        <f>Q291*H291</f>
        <v>0</v>
      </c>
      <c r="S291" s="247">
        <v>0.261</v>
      </c>
      <c r="T291" s="248">
        <f>S291*H291</f>
        <v>7.203600000000001</v>
      </c>
      <c r="AR291" s="25" t="s">
        <v>98</v>
      </c>
      <c r="AT291" s="25" t="s">
        <v>206</v>
      </c>
      <c r="AU291" s="25" t="s">
        <v>85</v>
      </c>
      <c r="AY291" s="25" t="s">
        <v>203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25" t="s">
        <v>83</v>
      </c>
      <c r="BK291" s="249">
        <f>ROUND(I291*H291,2)</f>
        <v>0</v>
      </c>
      <c r="BL291" s="25" t="s">
        <v>98</v>
      </c>
      <c r="BM291" s="25" t="s">
        <v>4905</v>
      </c>
    </row>
    <row r="292" spans="2:51" s="12" customFormat="1" ht="13.5">
      <c r="B292" s="265"/>
      <c r="C292" s="266"/>
      <c r="D292" s="267" t="s">
        <v>592</v>
      </c>
      <c r="E292" s="268" t="s">
        <v>21</v>
      </c>
      <c r="F292" s="269" t="s">
        <v>4906</v>
      </c>
      <c r="G292" s="266"/>
      <c r="H292" s="270">
        <v>12.2</v>
      </c>
      <c r="I292" s="271"/>
      <c r="J292" s="266"/>
      <c r="K292" s="266"/>
      <c r="L292" s="272"/>
      <c r="M292" s="273"/>
      <c r="N292" s="274"/>
      <c r="O292" s="274"/>
      <c r="P292" s="274"/>
      <c r="Q292" s="274"/>
      <c r="R292" s="274"/>
      <c r="S292" s="274"/>
      <c r="T292" s="275"/>
      <c r="AT292" s="276" t="s">
        <v>592</v>
      </c>
      <c r="AU292" s="276" t="s">
        <v>85</v>
      </c>
      <c r="AV292" s="12" t="s">
        <v>85</v>
      </c>
      <c r="AW292" s="12" t="s">
        <v>39</v>
      </c>
      <c r="AX292" s="12" t="s">
        <v>76</v>
      </c>
      <c r="AY292" s="276" t="s">
        <v>203</v>
      </c>
    </row>
    <row r="293" spans="2:51" s="12" customFormat="1" ht="13.5">
      <c r="B293" s="265"/>
      <c r="C293" s="266"/>
      <c r="D293" s="267" t="s">
        <v>592</v>
      </c>
      <c r="E293" s="268" t="s">
        <v>21</v>
      </c>
      <c r="F293" s="269" t="s">
        <v>4907</v>
      </c>
      <c r="G293" s="266"/>
      <c r="H293" s="270">
        <v>11.8</v>
      </c>
      <c r="I293" s="271"/>
      <c r="J293" s="266"/>
      <c r="K293" s="266"/>
      <c r="L293" s="272"/>
      <c r="M293" s="273"/>
      <c r="N293" s="274"/>
      <c r="O293" s="274"/>
      <c r="P293" s="274"/>
      <c r="Q293" s="274"/>
      <c r="R293" s="274"/>
      <c r="S293" s="274"/>
      <c r="T293" s="275"/>
      <c r="AT293" s="276" t="s">
        <v>592</v>
      </c>
      <c r="AU293" s="276" t="s">
        <v>85</v>
      </c>
      <c r="AV293" s="12" t="s">
        <v>85</v>
      </c>
      <c r="AW293" s="12" t="s">
        <v>39</v>
      </c>
      <c r="AX293" s="12" t="s">
        <v>76</v>
      </c>
      <c r="AY293" s="276" t="s">
        <v>203</v>
      </c>
    </row>
    <row r="294" spans="2:51" s="12" customFormat="1" ht="13.5">
      <c r="B294" s="265"/>
      <c r="C294" s="266"/>
      <c r="D294" s="267" t="s">
        <v>592</v>
      </c>
      <c r="E294" s="268" t="s">
        <v>21</v>
      </c>
      <c r="F294" s="269" t="s">
        <v>4908</v>
      </c>
      <c r="G294" s="266"/>
      <c r="H294" s="270">
        <v>3.6</v>
      </c>
      <c r="I294" s="271"/>
      <c r="J294" s="266"/>
      <c r="K294" s="266"/>
      <c r="L294" s="272"/>
      <c r="M294" s="273"/>
      <c r="N294" s="274"/>
      <c r="O294" s="274"/>
      <c r="P294" s="274"/>
      <c r="Q294" s="274"/>
      <c r="R294" s="274"/>
      <c r="S294" s="274"/>
      <c r="T294" s="275"/>
      <c r="AT294" s="276" t="s">
        <v>592</v>
      </c>
      <c r="AU294" s="276" t="s">
        <v>85</v>
      </c>
      <c r="AV294" s="12" t="s">
        <v>85</v>
      </c>
      <c r="AW294" s="12" t="s">
        <v>39</v>
      </c>
      <c r="AX294" s="12" t="s">
        <v>76</v>
      </c>
      <c r="AY294" s="276" t="s">
        <v>203</v>
      </c>
    </row>
    <row r="295" spans="2:51" s="13" customFormat="1" ht="13.5">
      <c r="B295" s="277"/>
      <c r="C295" s="278"/>
      <c r="D295" s="267" t="s">
        <v>592</v>
      </c>
      <c r="E295" s="279" t="s">
        <v>21</v>
      </c>
      <c r="F295" s="280" t="s">
        <v>618</v>
      </c>
      <c r="G295" s="278"/>
      <c r="H295" s="281">
        <v>27.6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AT295" s="287" t="s">
        <v>592</v>
      </c>
      <c r="AU295" s="287" t="s">
        <v>85</v>
      </c>
      <c r="AV295" s="13" t="s">
        <v>98</v>
      </c>
      <c r="AW295" s="13" t="s">
        <v>39</v>
      </c>
      <c r="AX295" s="13" t="s">
        <v>83</v>
      </c>
      <c r="AY295" s="287" t="s">
        <v>203</v>
      </c>
    </row>
    <row r="296" spans="2:65" s="1" customFormat="1" ht="25.5" customHeight="1">
      <c r="B296" s="47"/>
      <c r="C296" s="238" t="s">
        <v>389</v>
      </c>
      <c r="D296" s="238" t="s">
        <v>206</v>
      </c>
      <c r="E296" s="239" t="s">
        <v>1847</v>
      </c>
      <c r="F296" s="240" t="s">
        <v>1848</v>
      </c>
      <c r="G296" s="241" t="s">
        <v>596</v>
      </c>
      <c r="H296" s="242">
        <v>4.35</v>
      </c>
      <c r="I296" s="243"/>
      <c r="J296" s="244">
        <f>ROUND(I296*H296,2)</f>
        <v>0</v>
      </c>
      <c r="K296" s="240" t="s">
        <v>761</v>
      </c>
      <c r="L296" s="73"/>
      <c r="M296" s="245" t="s">
        <v>21</v>
      </c>
      <c r="N296" s="246" t="s">
        <v>47</v>
      </c>
      <c r="O296" s="48"/>
      <c r="P296" s="247">
        <f>O296*H296</f>
        <v>0</v>
      </c>
      <c r="Q296" s="247">
        <v>0</v>
      </c>
      <c r="R296" s="247">
        <f>Q296*H296</f>
        <v>0</v>
      </c>
      <c r="S296" s="247">
        <v>2.2</v>
      </c>
      <c r="T296" s="248">
        <f>S296*H296</f>
        <v>9.57</v>
      </c>
      <c r="AR296" s="25" t="s">
        <v>98</v>
      </c>
      <c r="AT296" s="25" t="s">
        <v>206</v>
      </c>
      <c r="AU296" s="25" t="s">
        <v>85</v>
      </c>
      <c r="AY296" s="25" t="s">
        <v>203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25" t="s">
        <v>83</v>
      </c>
      <c r="BK296" s="249">
        <f>ROUND(I296*H296,2)</f>
        <v>0</v>
      </c>
      <c r="BL296" s="25" t="s">
        <v>98</v>
      </c>
      <c r="BM296" s="25" t="s">
        <v>4909</v>
      </c>
    </row>
    <row r="297" spans="2:51" s="14" customFormat="1" ht="13.5">
      <c r="B297" s="288"/>
      <c r="C297" s="289"/>
      <c r="D297" s="267" t="s">
        <v>592</v>
      </c>
      <c r="E297" s="290" t="s">
        <v>21</v>
      </c>
      <c r="F297" s="291" t="s">
        <v>4910</v>
      </c>
      <c r="G297" s="289"/>
      <c r="H297" s="290" t="s">
        <v>21</v>
      </c>
      <c r="I297" s="292"/>
      <c r="J297" s="289"/>
      <c r="K297" s="289"/>
      <c r="L297" s="293"/>
      <c r="M297" s="294"/>
      <c r="N297" s="295"/>
      <c r="O297" s="295"/>
      <c r="P297" s="295"/>
      <c r="Q297" s="295"/>
      <c r="R297" s="295"/>
      <c r="S297" s="295"/>
      <c r="T297" s="296"/>
      <c r="AT297" s="297" t="s">
        <v>592</v>
      </c>
      <c r="AU297" s="297" t="s">
        <v>85</v>
      </c>
      <c r="AV297" s="14" t="s">
        <v>83</v>
      </c>
      <c r="AW297" s="14" t="s">
        <v>39</v>
      </c>
      <c r="AX297" s="14" t="s">
        <v>76</v>
      </c>
      <c r="AY297" s="297" t="s">
        <v>203</v>
      </c>
    </row>
    <row r="298" spans="2:51" s="12" customFormat="1" ht="13.5">
      <c r="B298" s="265"/>
      <c r="C298" s="266"/>
      <c r="D298" s="267" t="s">
        <v>592</v>
      </c>
      <c r="E298" s="268" t="s">
        <v>21</v>
      </c>
      <c r="F298" s="269" t="s">
        <v>4911</v>
      </c>
      <c r="G298" s="266"/>
      <c r="H298" s="270">
        <v>1.48</v>
      </c>
      <c r="I298" s="271"/>
      <c r="J298" s="266"/>
      <c r="K298" s="266"/>
      <c r="L298" s="272"/>
      <c r="M298" s="273"/>
      <c r="N298" s="274"/>
      <c r="O298" s="274"/>
      <c r="P298" s="274"/>
      <c r="Q298" s="274"/>
      <c r="R298" s="274"/>
      <c r="S298" s="274"/>
      <c r="T298" s="275"/>
      <c r="AT298" s="276" t="s">
        <v>592</v>
      </c>
      <c r="AU298" s="276" t="s">
        <v>85</v>
      </c>
      <c r="AV298" s="12" t="s">
        <v>85</v>
      </c>
      <c r="AW298" s="12" t="s">
        <v>39</v>
      </c>
      <c r="AX298" s="12" t="s">
        <v>76</v>
      </c>
      <c r="AY298" s="276" t="s">
        <v>203</v>
      </c>
    </row>
    <row r="299" spans="2:51" s="14" customFormat="1" ht="13.5">
      <c r="B299" s="288"/>
      <c r="C299" s="289"/>
      <c r="D299" s="267" t="s">
        <v>592</v>
      </c>
      <c r="E299" s="290" t="s">
        <v>21</v>
      </c>
      <c r="F299" s="291" t="s">
        <v>4912</v>
      </c>
      <c r="G299" s="289"/>
      <c r="H299" s="290" t="s">
        <v>21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AT299" s="297" t="s">
        <v>592</v>
      </c>
      <c r="AU299" s="297" t="s">
        <v>85</v>
      </c>
      <c r="AV299" s="14" t="s">
        <v>83</v>
      </c>
      <c r="AW299" s="14" t="s">
        <v>39</v>
      </c>
      <c r="AX299" s="14" t="s">
        <v>76</v>
      </c>
      <c r="AY299" s="297" t="s">
        <v>203</v>
      </c>
    </row>
    <row r="300" spans="2:51" s="12" customFormat="1" ht="13.5">
      <c r="B300" s="265"/>
      <c r="C300" s="266"/>
      <c r="D300" s="267" t="s">
        <v>592</v>
      </c>
      <c r="E300" s="268" t="s">
        <v>21</v>
      </c>
      <c r="F300" s="269" t="s">
        <v>4913</v>
      </c>
      <c r="G300" s="266"/>
      <c r="H300" s="270">
        <v>2.87</v>
      </c>
      <c r="I300" s="271"/>
      <c r="J300" s="266"/>
      <c r="K300" s="266"/>
      <c r="L300" s="272"/>
      <c r="M300" s="273"/>
      <c r="N300" s="274"/>
      <c r="O300" s="274"/>
      <c r="P300" s="274"/>
      <c r="Q300" s="274"/>
      <c r="R300" s="274"/>
      <c r="S300" s="274"/>
      <c r="T300" s="275"/>
      <c r="AT300" s="276" t="s">
        <v>592</v>
      </c>
      <c r="AU300" s="276" t="s">
        <v>85</v>
      </c>
      <c r="AV300" s="12" t="s">
        <v>85</v>
      </c>
      <c r="AW300" s="12" t="s">
        <v>39</v>
      </c>
      <c r="AX300" s="12" t="s">
        <v>76</v>
      </c>
      <c r="AY300" s="276" t="s">
        <v>203</v>
      </c>
    </row>
    <row r="301" spans="2:51" s="13" customFormat="1" ht="13.5">
      <c r="B301" s="277"/>
      <c r="C301" s="278"/>
      <c r="D301" s="267" t="s">
        <v>592</v>
      </c>
      <c r="E301" s="279" t="s">
        <v>21</v>
      </c>
      <c r="F301" s="280" t="s">
        <v>618</v>
      </c>
      <c r="G301" s="278"/>
      <c r="H301" s="281">
        <v>4.35</v>
      </c>
      <c r="I301" s="282"/>
      <c r="J301" s="278"/>
      <c r="K301" s="278"/>
      <c r="L301" s="283"/>
      <c r="M301" s="284"/>
      <c r="N301" s="285"/>
      <c r="O301" s="285"/>
      <c r="P301" s="285"/>
      <c r="Q301" s="285"/>
      <c r="R301" s="285"/>
      <c r="S301" s="285"/>
      <c r="T301" s="286"/>
      <c r="AT301" s="287" t="s">
        <v>592</v>
      </c>
      <c r="AU301" s="287" t="s">
        <v>85</v>
      </c>
      <c r="AV301" s="13" t="s">
        <v>98</v>
      </c>
      <c r="AW301" s="13" t="s">
        <v>39</v>
      </c>
      <c r="AX301" s="13" t="s">
        <v>83</v>
      </c>
      <c r="AY301" s="287" t="s">
        <v>203</v>
      </c>
    </row>
    <row r="302" spans="2:65" s="1" customFormat="1" ht="38.25" customHeight="1">
      <c r="B302" s="47"/>
      <c r="C302" s="238" t="s">
        <v>393</v>
      </c>
      <c r="D302" s="238" t="s">
        <v>206</v>
      </c>
      <c r="E302" s="239" t="s">
        <v>1858</v>
      </c>
      <c r="F302" s="240" t="s">
        <v>1859</v>
      </c>
      <c r="G302" s="241" t="s">
        <v>463</v>
      </c>
      <c r="H302" s="242">
        <v>14.8</v>
      </c>
      <c r="I302" s="243"/>
      <c r="J302" s="244">
        <f>ROUND(I302*H302,2)</f>
        <v>0</v>
      </c>
      <c r="K302" s="240" t="s">
        <v>761</v>
      </c>
      <c r="L302" s="73"/>
      <c r="M302" s="245" t="s">
        <v>21</v>
      </c>
      <c r="N302" s="246" t="s">
        <v>47</v>
      </c>
      <c r="O302" s="48"/>
      <c r="P302" s="247">
        <f>O302*H302</f>
        <v>0</v>
      </c>
      <c r="Q302" s="247">
        <v>0</v>
      </c>
      <c r="R302" s="247">
        <f>Q302*H302</f>
        <v>0</v>
      </c>
      <c r="S302" s="247">
        <v>0.09</v>
      </c>
      <c r="T302" s="248">
        <f>S302*H302</f>
        <v>1.332</v>
      </c>
      <c r="AR302" s="25" t="s">
        <v>98</v>
      </c>
      <c r="AT302" s="25" t="s">
        <v>206</v>
      </c>
      <c r="AU302" s="25" t="s">
        <v>85</v>
      </c>
      <c r="AY302" s="25" t="s">
        <v>203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25" t="s">
        <v>83</v>
      </c>
      <c r="BK302" s="249">
        <f>ROUND(I302*H302,2)</f>
        <v>0</v>
      </c>
      <c r="BL302" s="25" t="s">
        <v>98</v>
      </c>
      <c r="BM302" s="25" t="s">
        <v>4914</v>
      </c>
    </row>
    <row r="303" spans="2:51" s="14" customFormat="1" ht="13.5">
      <c r="B303" s="288"/>
      <c r="C303" s="289"/>
      <c r="D303" s="267" t="s">
        <v>592</v>
      </c>
      <c r="E303" s="290" t="s">
        <v>21</v>
      </c>
      <c r="F303" s="291" t="s">
        <v>4882</v>
      </c>
      <c r="G303" s="289"/>
      <c r="H303" s="290" t="s">
        <v>21</v>
      </c>
      <c r="I303" s="292"/>
      <c r="J303" s="289"/>
      <c r="K303" s="289"/>
      <c r="L303" s="293"/>
      <c r="M303" s="294"/>
      <c r="N303" s="295"/>
      <c r="O303" s="295"/>
      <c r="P303" s="295"/>
      <c r="Q303" s="295"/>
      <c r="R303" s="295"/>
      <c r="S303" s="295"/>
      <c r="T303" s="296"/>
      <c r="AT303" s="297" t="s">
        <v>592</v>
      </c>
      <c r="AU303" s="297" t="s">
        <v>85</v>
      </c>
      <c r="AV303" s="14" t="s">
        <v>83</v>
      </c>
      <c r="AW303" s="14" t="s">
        <v>39</v>
      </c>
      <c r="AX303" s="14" t="s">
        <v>76</v>
      </c>
      <c r="AY303" s="297" t="s">
        <v>203</v>
      </c>
    </row>
    <row r="304" spans="2:51" s="12" customFormat="1" ht="13.5">
      <c r="B304" s="265"/>
      <c r="C304" s="266"/>
      <c r="D304" s="267" t="s">
        <v>592</v>
      </c>
      <c r="E304" s="268" t="s">
        <v>21</v>
      </c>
      <c r="F304" s="269" t="s">
        <v>4915</v>
      </c>
      <c r="G304" s="266"/>
      <c r="H304" s="270">
        <v>14.8</v>
      </c>
      <c r="I304" s="271"/>
      <c r="J304" s="266"/>
      <c r="K304" s="266"/>
      <c r="L304" s="272"/>
      <c r="M304" s="273"/>
      <c r="N304" s="274"/>
      <c r="O304" s="274"/>
      <c r="P304" s="274"/>
      <c r="Q304" s="274"/>
      <c r="R304" s="274"/>
      <c r="S304" s="274"/>
      <c r="T304" s="275"/>
      <c r="AT304" s="276" t="s">
        <v>592</v>
      </c>
      <c r="AU304" s="276" t="s">
        <v>85</v>
      </c>
      <c r="AV304" s="12" t="s">
        <v>85</v>
      </c>
      <c r="AW304" s="12" t="s">
        <v>39</v>
      </c>
      <c r="AX304" s="12" t="s">
        <v>76</v>
      </c>
      <c r="AY304" s="276" t="s">
        <v>203</v>
      </c>
    </row>
    <row r="305" spans="2:65" s="1" customFormat="1" ht="25.5" customHeight="1">
      <c r="B305" s="47"/>
      <c r="C305" s="238" t="s">
        <v>287</v>
      </c>
      <c r="D305" s="238" t="s">
        <v>206</v>
      </c>
      <c r="E305" s="239" t="s">
        <v>1863</v>
      </c>
      <c r="F305" s="240" t="s">
        <v>1864</v>
      </c>
      <c r="G305" s="241" t="s">
        <v>596</v>
      </c>
      <c r="H305" s="242">
        <v>9.052</v>
      </c>
      <c r="I305" s="243"/>
      <c r="J305" s="244">
        <f>ROUND(I305*H305,2)</f>
        <v>0</v>
      </c>
      <c r="K305" s="240" t="s">
        <v>761</v>
      </c>
      <c r="L305" s="73"/>
      <c r="M305" s="245" t="s">
        <v>21</v>
      </c>
      <c r="N305" s="246" t="s">
        <v>47</v>
      </c>
      <c r="O305" s="48"/>
      <c r="P305" s="247">
        <f>O305*H305</f>
        <v>0</v>
      </c>
      <c r="Q305" s="247">
        <v>0</v>
      </c>
      <c r="R305" s="247">
        <f>Q305*H305</f>
        <v>0</v>
      </c>
      <c r="S305" s="247">
        <v>1.4</v>
      </c>
      <c r="T305" s="248">
        <f>S305*H305</f>
        <v>12.672799999999999</v>
      </c>
      <c r="AR305" s="25" t="s">
        <v>98</v>
      </c>
      <c r="AT305" s="25" t="s">
        <v>206</v>
      </c>
      <c r="AU305" s="25" t="s">
        <v>85</v>
      </c>
      <c r="AY305" s="25" t="s">
        <v>203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25" t="s">
        <v>83</v>
      </c>
      <c r="BK305" s="249">
        <f>ROUND(I305*H305,2)</f>
        <v>0</v>
      </c>
      <c r="BL305" s="25" t="s">
        <v>98</v>
      </c>
      <c r="BM305" s="25" t="s">
        <v>4916</v>
      </c>
    </row>
    <row r="306" spans="2:51" s="14" customFormat="1" ht="13.5">
      <c r="B306" s="288"/>
      <c r="C306" s="289"/>
      <c r="D306" s="267" t="s">
        <v>592</v>
      </c>
      <c r="E306" s="290" t="s">
        <v>21</v>
      </c>
      <c r="F306" s="291" t="s">
        <v>4882</v>
      </c>
      <c r="G306" s="289"/>
      <c r="H306" s="290" t="s">
        <v>21</v>
      </c>
      <c r="I306" s="292"/>
      <c r="J306" s="289"/>
      <c r="K306" s="289"/>
      <c r="L306" s="293"/>
      <c r="M306" s="294"/>
      <c r="N306" s="295"/>
      <c r="O306" s="295"/>
      <c r="P306" s="295"/>
      <c r="Q306" s="295"/>
      <c r="R306" s="295"/>
      <c r="S306" s="295"/>
      <c r="T306" s="296"/>
      <c r="AT306" s="297" t="s">
        <v>592</v>
      </c>
      <c r="AU306" s="297" t="s">
        <v>85</v>
      </c>
      <c r="AV306" s="14" t="s">
        <v>83</v>
      </c>
      <c r="AW306" s="14" t="s">
        <v>39</v>
      </c>
      <c r="AX306" s="14" t="s">
        <v>76</v>
      </c>
      <c r="AY306" s="297" t="s">
        <v>203</v>
      </c>
    </row>
    <row r="307" spans="2:51" s="12" customFormat="1" ht="13.5">
      <c r="B307" s="265"/>
      <c r="C307" s="266"/>
      <c r="D307" s="267" t="s">
        <v>592</v>
      </c>
      <c r="E307" s="268" t="s">
        <v>21</v>
      </c>
      <c r="F307" s="269" t="s">
        <v>4917</v>
      </c>
      <c r="G307" s="266"/>
      <c r="H307" s="270">
        <v>2.738</v>
      </c>
      <c r="I307" s="271"/>
      <c r="J307" s="266"/>
      <c r="K307" s="266"/>
      <c r="L307" s="272"/>
      <c r="M307" s="273"/>
      <c r="N307" s="274"/>
      <c r="O307" s="274"/>
      <c r="P307" s="274"/>
      <c r="Q307" s="274"/>
      <c r="R307" s="274"/>
      <c r="S307" s="274"/>
      <c r="T307" s="275"/>
      <c r="AT307" s="276" t="s">
        <v>592</v>
      </c>
      <c r="AU307" s="276" t="s">
        <v>85</v>
      </c>
      <c r="AV307" s="12" t="s">
        <v>85</v>
      </c>
      <c r="AW307" s="12" t="s">
        <v>39</v>
      </c>
      <c r="AX307" s="12" t="s">
        <v>76</v>
      </c>
      <c r="AY307" s="276" t="s">
        <v>203</v>
      </c>
    </row>
    <row r="308" spans="2:51" s="14" customFormat="1" ht="13.5">
      <c r="B308" s="288"/>
      <c r="C308" s="289"/>
      <c r="D308" s="267" t="s">
        <v>592</v>
      </c>
      <c r="E308" s="290" t="s">
        <v>21</v>
      </c>
      <c r="F308" s="291" t="s">
        <v>4883</v>
      </c>
      <c r="G308" s="289"/>
      <c r="H308" s="290" t="s">
        <v>21</v>
      </c>
      <c r="I308" s="292"/>
      <c r="J308" s="289"/>
      <c r="K308" s="289"/>
      <c r="L308" s="293"/>
      <c r="M308" s="294"/>
      <c r="N308" s="295"/>
      <c r="O308" s="295"/>
      <c r="P308" s="295"/>
      <c r="Q308" s="295"/>
      <c r="R308" s="295"/>
      <c r="S308" s="295"/>
      <c r="T308" s="296"/>
      <c r="AT308" s="297" t="s">
        <v>592</v>
      </c>
      <c r="AU308" s="297" t="s">
        <v>85</v>
      </c>
      <c r="AV308" s="14" t="s">
        <v>83</v>
      </c>
      <c r="AW308" s="14" t="s">
        <v>39</v>
      </c>
      <c r="AX308" s="14" t="s">
        <v>76</v>
      </c>
      <c r="AY308" s="297" t="s">
        <v>203</v>
      </c>
    </row>
    <row r="309" spans="2:51" s="12" customFormat="1" ht="13.5">
      <c r="B309" s="265"/>
      <c r="C309" s="266"/>
      <c r="D309" s="267" t="s">
        <v>592</v>
      </c>
      <c r="E309" s="268" t="s">
        <v>21</v>
      </c>
      <c r="F309" s="269" t="s">
        <v>4918</v>
      </c>
      <c r="G309" s="266"/>
      <c r="H309" s="270">
        <v>6.314</v>
      </c>
      <c r="I309" s="271"/>
      <c r="J309" s="266"/>
      <c r="K309" s="266"/>
      <c r="L309" s="272"/>
      <c r="M309" s="273"/>
      <c r="N309" s="274"/>
      <c r="O309" s="274"/>
      <c r="P309" s="274"/>
      <c r="Q309" s="274"/>
      <c r="R309" s="274"/>
      <c r="S309" s="274"/>
      <c r="T309" s="275"/>
      <c r="AT309" s="276" t="s">
        <v>592</v>
      </c>
      <c r="AU309" s="276" t="s">
        <v>85</v>
      </c>
      <c r="AV309" s="12" t="s">
        <v>85</v>
      </c>
      <c r="AW309" s="12" t="s">
        <v>39</v>
      </c>
      <c r="AX309" s="12" t="s">
        <v>76</v>
      </c>
      <c r="AY309" s="276" t="s">
        <v>203</v>
      </c>
    </row>
    <row r="310" spans="2:51" s="13" customFormat="1" ht="13.5">
      <c r="B310" s="277"/>
      <c r="C310" s="278"/>
      <c r="D310" s="267" t="s">
        <v>592</v>
      </c>
      <c r="E310" s="279" t="s">
        <v>21</v>
      </c>
      <c r="F310" s="280" t="s">
        <v>618</v>
      </c>
      <c r="G310" s="278"/>
      <c r="H310" s="281">
        <v>9.052</v>
      </c>
      <c r="I310" s="282"/>
      <c r="J310" s="278"/>
      <c r="K310" s="278"/>
      <c r="L310" s="283"/>
      <c r="M310" s="284"/>
      <c r="N310" s="285"/>
      <c r="O310" s="285"/>
      <c r="P310" s="285"/>
      <c r="Q310" s="285"/>
      <c r="R310" s="285"/>
      <c r="S310" s="285"/>
      <c r="T310" s="286"/>
      <c r="AT310" s="287" t="s">
        <v>592</v>
      </c>
      <c r="AU310" s="287" t="s">
        <v>85</v>
      </c>
      <c r="AV310" s="13" t="s">
        <v>98</v>
      </c>
      <c r="AW310" s="13" t="s">
        <v>39</v>
      </c>
      <c r="AX310" s="13" t="s">
        <v>83</v>
      </c>
      <c r="AY310" s="287" t="s">
        <v>203</v>
      </c>
    </row>
    <row r="311" spans="2:65" s="1" customFormat="1" ht="38.25" customHeight="1">
      <c r="B311" s="47"/>
      <c r="C311" s="238" t="s">
        <v>400</v>
      </c>
      <c r="D311" s="238" t="s">
        <v>206</v>
      </c>
      <c r="E311" s="239" t="s">
        <v>1875</v>
      </c>
      <c r="F311" s="240" t="s">
        <v>1876</v>
      </c>
      <c r="G311" s="241" t="s">
        <v>463</v>
      </c>
      <c r="H311" s="242">
        <v>16.422</v>
      </c>
      <c r="I311" s="243"/>
      <c r="J311" s="244">
        <f>ROUND(I311*H311,2)</f>
        <v>0</v>
      </c>
      <c r="K311" s="240" t="s">
        <v>761</v>
      </c>
      <c r="L311" s="73"/>
      <c r="M311" s="245" t="s">
        <v>21</v>
      </c>
      <c r="N311" s="246" t="s">
        <v>47</v>
      </c>
      <c r="O311" s="48"/>
      <c r="P311" s="247">
        <f>O311*H311</f>
        <v>0</v>
      </c>
      <c r="Q311" s="247">
        <v>0</v>
      </c>
      <c r="R311" s="247">
        <f>Q311*H311</f>
        <v>0</v>
      </c>
      <c r="S311" s="247">
        <v>0.059</v>
      </c>
      <c r="T311" s="248">
        <f>S311*H311</f>
        <v>0.968898</v>
      </c>
      <c r="AR311" s="25" t="s">
        <v>98</v>
      </c>
      <c r="AT311" s="25" t="s">
        <v>206</v>
      </c>
      <c r="AU311" s="25" t="s">
        <v>85</v>
      </c>
      <c r="AY311" s="25" t="s">
        <v>203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25" t="s">
        <v>83</v>
      </c>
      <c r="BK311" s="249">
        <f>ROUND(I311*H311,2)</f>
        <v>0</v>
      </c>
      <c r="BL311" s="25" t="s">
        <v>98</v>
      </c>
      <c r="BM311" s="25" t="s">
        <v>4919</v>
      </c>
    </row>
    <row r="312" spans="2:51" s="12" customFormat="1" ht="13.5">
      <c r="B312" s="265"/>
      <c r="C312" s="266"/>
      <c r="D312" s="267" t="s">
        <v>592</v>
      </c>
      <c r="E312" s="268" t="s">
        <v>21</v>
      </c>
      <c r="F312" s="269" t="s">
        <v>4920</v>
      </c>
      <c r="G312" s="266"/>
      <c r="H312" s="270">
        <v>3.51</v>
      </c>
      <c r="I312" s="271"/>
      <c r="J312" s="266"/>
      <c r="K312" s="266"/>
      <c r="L312" s="272"/>
      <c r="M312" s="273"/>
      <c r="N312" s="274"/>
      <c r="O312" s="274"/>
      <c r="P312" s="274"/>
      <c r="Q312" s="274"/>
      <c r="R312" s="274"/>
      <c r="S312" s="274"/>
      <c r="T312" s="275"/>
      <c r="AT312" s="276" t="s">
        <v>592</v>
      </c>
      <c r="AU312" s="276" t="s">
        <v>85</v>
      </c>
      <c r="AV312" s="12" t="s">
        <v>85</v>
      </c>
      <c r="AW312" s="12" t="s">
        <v>39</v>
      </c>
      <c r="AX312" s="12" t="s">
        <v>76</v>
      </c>
      <c r="AY312" s="276" t="s">
        <v>203</v>
      </c>
    </row>
    <row r="313" spans="2:51" s="12" customFormat="1" ht="13.5">
      <c r="B313" s="265"/>
      <c r="C313" s="266"/>
      <c r="D313" s="267" t="s">
        <v>592</v>
      </c>
      <c r="E313" s="268" t="s">
        <v>21</v>
      </c>
      <c r="F313" s="269" t="s">
        <v>4921</v>
      </c>
      <c r="G313" s="266"/>
      <c r="H313" s="270">
        <v>1.896</v>
      </c>
      <c r="I313" s="271"/>
      <c r="J313" s="266"/>
      <c r="K313" s="266"/>
      <c r="L313" s="272"/>
      <c r="M313" s="273"/>
      <c r="N313" s="274"/>
      <c r="O313" s="274"/>
      <c r="P313" s="274"/>
      <c r="Q313" s="274"/>
      <c r="R313" s="274"/>
      <c r="S313" s="274"/>
      <c r="T313" s="275"/>
      <c r="AT313" s="276" t="s">
        <v>592</v>
      </c>
      <c r="AU313" s="276" t="s">
        <v>85</v>
      </c>
      <c r="AV313" s="12" t="s">
        <v>85</v>
      </c>
      <c r="AW313" s="12" t="s">
        <v>39</v>
      </c>
      <c r="AX313" s="12" t="s">
        <v>76</v>
      </c>
      <c r="AY313" s="276" t="s">
        <v>203</v>
      </c>
    </row>
    <row r="314" spans="2:51" s="12" customFormat="1" ht="13.5">
      <c r="B314" s="265"/>
      <c r="C314" s="266"/>
      <c r="D314" s="267" t="s">
        <v>592</v>
      </c>
      <c r="E314" s="268" t="s">
        <v>21</v>
      </c>
      <c r="F314" s="269" t="s">
        <v>4922</v>
      </c>
      <c r="G314" s="266"/>
      <c r="H314" s="270">
        <v>3.484</v>
      </c>
      <c r="I314" s="271"/>
      <c r="J314" s="266"/>
      <c r="K314" s="266"/>
      <c r="L314" s="272"/>
      <c r="M314" s="273"/>
      <c r="N314" s="274"/>
      <c r="O314" s="274"/>
      <c r="P314" s="274"/>
      <c r="Q314" s="274"/>
      <c r="R314" s="274"/>
      <c r="S314" s="274"/>
      <c r="T314" s="275"/>
      <c r="AT314" s="276" t="s">
        <v>592</v>
      </c>
      <c r="AU314" s="276" t="s">
        <v>85</v>
      </c>
      <c r="AV314" s="12" t="s">
        <v>85</v>
      </c>
      <c r="AW314" s="12" t="s">
        <v>39</v>
      </c>
      <c r="AX314" s="12" t="s">
        <v>76</v>
      </c>
      <c r="AY314" s="276" t="s">
        <v>203</v>
      </c>
    </row>
    <row r="315" spans="2:51" s="12" customFormat="1" ht="13.5">
      <c r="B315" s="265"/>
      <c r="C315" s="266"/>
      <c r="D315" s="267" t="s">
        <v>592</v>
      </c>
      <c r="E315" s="268" t="s">
        <v>21</v>
      </c>
      <c r="F315" s="269" t="s">
        <v>4923</v>
      </c>
      <c r="G315" s="266"/>
      <c r="H315" s="270">
        <v>3.484</v>
      </c>
      <c r="I315" s="271"/>
      <c r="J315" s="266"/>
      <c r="K315" s="266"/>
      <c r="L315" s="272"/>
      <c r="M315" s="273"/>
      <c r="N315" s="274"/>
      <c r="O315" s="274"/>
      <c r="P315" s="274"/>
      <c r="Q315" s="274"/>
      <c r="R315" s="274"/>
      <c r="S315" s="274"/>
      <c r="T315" s="275"/>
      <c r="AT315" s="276" t="s">
        <v>592</v>
      </c>
      <c r="AU315" s="276" t="s">
        <v>85</v>
      </c>
      <c r="AV315" s="12" t="s">
        <v>85</v>
      </c>
      <c r="AW315" s="12" t="s">
        <v>39</v>
      </c>
      <c r="AX315" s="12" t="s">
        <v>76</v>
      </c>
      <c r="AY315" s="276" t="s">
        <v>203</v>
      </c>
    </row>
    <row r="316" spans="2:51" s="12" customFormat="1" ht="13.5">
      <c r="B316" s="265"/>
      <c r="C316" s="266"/>
      <c r="D316" s="267" t="s">
        <v>592</v>
      </c>
      <c r="E316" s="268" t="s">
        <v>21</v>
      </c>
      <c r="F316" s="269" t="s">
        <v>4924</v>
      </c>
      <c r="G316" s="266"/>
      <c r="H316" s="270">
        <v>4.048</v>
      </c>
      <c r="I316" s="271"/>
      <c r="J316" s="266"/>
      <c r="K316" s="266"/>
      <c r="L316" s="272"/>
      <c r="M316" s="273"/>
      <c r="N316" s="274"/>
      <c r="O316" s="274"/>
      <c r="P316" s="274"/>
      <c r="Q316" s="274"/>
      <c r="R316" s="274"/>
      <c r="S316" s="274"/>
      <c r="T316" s="275"/>
      <c r="AT316" s="276" t="s">
        <v>592</v>
      </c>
      <c r="AU316" s="276" t="s">
        <v>85</v>
      </c>
      <c r="AV316" s="12" t="s">
        <v>85</v>
      </c>
      <c r="AW316" s="12" t="s">
        <v>39</v>
      </c>
      <c r="AX316" s="12" t="s">
        <v>76</v>
      </c>
      <c r="AY316" s="276" t="s">
        <v>203</v>
      </c>
    </row>
    <row r="317" spans="2:65" s="1" customFormat="1" ht="25.5" customHeight="1">
      <c r="B317" s="47"/>
      <c r="C317" s="238" t="s">
        <v>404</v>
      </c>
      <c r="D317" s="238" t="s">
        <v>206</v>
      </c>
      <c r="E317" s="239" t="s">
        <v>1878</v>
      </c>
      <c r="F317" s="240" t="s">
        <v>1879</v>
      </c>
      <c r="G317" s="241" t="s">
        <v>463</v>
      </c>
      <c r="H317" s="242">
        <v>1.403</v>
      </c>
      <c r="I317" s="243"/>
      <c r="J317" s="244">
        <f>ROUND(I317*H317,2)</f>
        <v>0</v>
      </c>
      <c r="K317" s="240" t="s">
        <v>761</v>
      </c>
      <c r="L317" s="73"/>
      <c r="M317" s="245" t="s">
        <v>21</v>
      </c>
      <c r="N317" s="246" t="s">
        <v>47</v>
      </c>
      <c r="O317" s="48"/>
      <c r="P317" s="247">
        <f>O317*H317</f>
        <v>0</v>
      </c>
      <c r="Q317" s="247">
        <v>0</v>
      </c>
      <c r="R317" s="247">
        <f>Q317*H317</f>
        <v>0</v>
      </c>
      <c r="S317" s="247">
        <v>0.075</v>
      </c>
      <c r="T317" s="248">
        <f>S317*H317</f>
        <v>0.105225</v>
      </c>
      <c r="AR317" s="25" t="s">
        <v>98</v>
      </c>
      <c r="AT317" s="25" t="s">
        <v>206</v>
      </c>
      <c r="AU317" s="25" t="s">
        <v>85</v>
      </c>
      <c r="AY317" s="25" t="s">
        <v>203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25" t="s">
        <v>83</v>
      </c>
      <c r="BK317" s="249">
        <f>ROUND(I317*H317,2)</f>
        <v>0</v>
      </c>
      <c r="BL317" s="25" t="s">
        <v>98</v>
      </c>
      <c r="BM317" s="25" t="s">
        <v>4925</v>
      </c>
    </row>
    <row r="318" spans="2:51" s="12" customFormat="1" ht="13.5">
      <c r="B318" s="265"/>
      <c r="C318" s="266"/>
      <c r="D318" s="267" t="s">
        <v>592</v>
      </c>
      <c r="E318" s="268" t="s">
        <v>21</v>
      </c>
      <c r="F318" s="269" t="s">
        <v>4926</v>
      </c>
      <c r="G318" s="266"/>
      <c r="H318" s="270">
        <v>0.383</v>
      </c>
      <c r="I318" s="271"/>
      <c r="J318" s="266"/>
      <c r="K318" s="266"/>
      <c r="L318" s="272"/>
      <c r="M318" s="273"/>
      <c r="N318" s="274"/>
      <c r="O318" s="274"/>
      <c r="P318" s="274"/>
      <c r="Q318" s="274"/>
      <c r="R318" s="274"/>
      <c r="S318" s="274"/>
      <c r="T318" s="275"/>
      <c r="AT318" s="276" t="s">
        <v>592</v>
      </c>
      <c r="AU318" s="276" t="s">
        <v>85</v>
      </c>
      <c r="AV318" s="12" t="s">
        <v>85</v>
      </c>
      <c r="AW318" s="12" t="s">
        <v>39</v>
      </c>
      <c r="AX318" s="12" t="s">
        <v>76</v>
      </c>
      <c r="AY318" s="276" t="s">
        <v>203</v>
      </c>
    </row>
    <row r="319" spans="2:51" s="12" customFormat="1" ht="13.5">
      <c r="B319" s="265"/>
      <c r="C319" s="266"/>
      <c r="D319" s="267" t="s">
        <v>592</v>
      </c>
      <c r="E319" s="268" t="s">
        <v>21</v>
      </c>
      <c r="F319" s="269" t="s">
        <v>4927</v>
      </c>
      <c r="G319" s="266"/>
      <c r="H319" s="270">
        <v>0.51</v>
      </c>
      <c r="I319" s="271"/>
      <c r="J319" s="266"/>
      <c r="K319" s="266"/>
      <c r="L319" s="272"/>
      <c r="M319" s="273"/>
      <c r="N319" s="274"/>
      <c r="O319" s="274"/>
      <c r="P319" s="274"/>
      <c r="Q319" s="274"/>
      <c r="R319" s="274"/>
      <c r="S319" s="274"/>
      <c r="T319" s="275"/>
      <c r="AT319" s="276" t="s">
        <v>592</v>
      </c>
      <c r="AU319" s="276" t="s">
        <v>85</v>
      </c>
      <c r="AV319" s="12" t="s">
        <v>85</v>
      </c>
      <c r="AW319" s="12" t="s">
        <v>39</v>
      </c>
      <c r="AX319" s="12" t="s">
        <v>76</v>
      </c>
      <c r="AY319" s="276" t="s">
        <v>203</v>
      </c>
    </row>
    <row r="320" spans="2:51" s="12" customFormat="1" ht="13.5">
      <c r="B320" s="265"/>
      <c r="C320" s="266"/>
      <c r="D320" s="267" t="s">
        <v>592</v>
      </c>
      <c r="E320" s="268" t="s">
        <v>21</v>
      </c>
      <c r="F320" s="269" t="s">
        <v>4928</v>
      </c>
      <c r="G320" s="266"/>
      <c r="H320" s="270">
        <v>0.51</v>
      </c>
      <c r="I320" s="271"/>
      <c r="J320" s="266"/>
      <c r="K320" s="266"/>
      <c r="L320" s="272"/>
      <c r="M320" s="273"/>
      <c r="N320" s="274"/>
      <c r="O320" s="274"/>
      <c r="P320" s="274"/>
      <c r="Q320" s="274"/>
      <c r="R320" s="274"/>
      <c r="S320" s="274"/>
      <c r="T320" s="275"/>
      <c r="AT320" s="276" t="s">
        <v>592</v>
      </c>
      <c r="AU320" s="276" t="s">
        <v>85</v>
      </c>
      <c r="AV320" s="12" t="s">
        <v>85</v>
      </c>
      <c r="AW320" s="12" t="s">
        <v>39</v>
      </c>
      <c r="AX320" s="12" t="s">
        <v>76</v>
      </c>
      <c r="AY320" s="276" t="s">
        <v>203</v>
      </c>
    </row>
    <row r="321" spans="2:65" s="1" customFormat="1" ht="25.5" customHeight="1">
      <c r="B321" s="47"/>
      <c r="C321" s="238" t="s">
        <v>408</v>
      </c>
      <c r="D321" s="238" t="s">
        <v>206</v>
      </c>
      <c r="E321" s="239" t="s">
        <v>1882</v>
      </c>
      <c r="F321" s="240" t="s">
        <v>1883</v>
      </c>
      <c r="G321" s="241" t="s">
        <v>463</v>
      </c>
      <c r="H321" s="242">
        <v>1.68</v>
      </c>
      <c r="I321" s="243"/>
      <c r="J321" s="244">
        <f>ROUND(I321*H321,2)</f>
        <v>0</v>
      </c>
      <c r="K321" s="240" t="s">
        <v>761</v>
      </c>
      <c r="L321" s="73"/>
      <c r="M321" s="245" t="s">
        <v>21</v>
      </c>
      <c r="N321" s="246" t="s">
        <v>47</v>
      </c>
      <c r="O321" s="48"/>
      <c r="P321" s="247">
        <f>O321*H321</f>
        <v>0</v>
      </c>
      <c r="Q321" s="247">
        <v>0</v>
      </c>
      <c r="R321" s="247">
        <f>Q321*H321</f>
        <v>0</v>
      </c>
      <c r="S321" s="247">
        <v>0.088</v>
      </c>
      <c r="T321" s="248">
        <f>S321*H321</f>
        <v>0.14784</v>
      </c>
      <c r="AR321" s="25" t="s">
        <v>98</v>
      </c>
      <c r="AT321" s="25" t="s">
        <v>206</v>
      </c>
      <c r="AU321" s="25" t="s">
        <v>85</v>
      </c>
      <c r="AY321" s="25" t="s">
        <v>203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25" t="s">
        <v>83</v>
      </c>
      <c r="BK321" s="249">
        <f>ROUND(I321*H321,2)</f>
        <v>0</v>
      </c>
      <c r="BL321" s="25" t="s">
        <v>98</v>
      </c>
      <c r="BM321" s="25" t="s">
        <v>4929</v>
      </c>
    </row>
    <row r="322" spans="2:51" s="12" customFormat="1" ht="13.5">
      <c r="B322" s="265"/>
      <c r="C322" s="266"/>
      <c r="D322" s="267" t="s">
        <v>592</v>
      </c>
      <c r="E322" s="268" t="s">
        <v>21</v>
      </c>
      <c r="F322" s="269" t="s">
        <v>4930</v>
      </c>
      <c r="G322" s="266"/>
      <c r="H322" s="270">
        <v>1.68</v>
      </c>
      <c r="I322" s="271"/>
      <c r="J322" s="266"/>
      <c r="K322" s="266"/>
      <c r="L322" s="272"/>
      <c r="M322" s="273"/>
      <c r="N322" s="274"/>
      <c r="O322" s="274"/>
      <c r="P322" s="274"/>
      <c r="Q322" s="274"/>
      <c r="R322" s="274"/>
      <c r="S322" s="274"/>
      <c r="T322" s="275"/>
      <c r="AT322" s="276" t="s">
        <v>592</v>
      </c>
      <c r="AU322" s="276" t="s">
        <v>85</v>
      </c>
      <c r="AV322" s="12" t="s">
        <v>85</v>
      </c>
      <c r="AW322" s="12" t="s">
        <v>39</v>
      </c>
      <c r="AX322" s="12" t="s">
        <v>83</v>
      </c>
      <c r="AY322" s="276" t="s">
        <v>203</v>
      </c>
    </row>
    <row r="323" spans="2:51" s="13" customFormat="1" ht="13.5">
      <c r="B323" s="277"/>
      <c r="C323" s="278"/>
      <c r="D323" s="267" t="s">
        <v>592</v>
      </c>
      <c r="E323" s="279" t="s">
        <v>21</v>
      </c>
      <c r="F323" s="280" t="s">
        <v>618</v>
      </c>
      <c r="G323" s="278"/>
      <c r="H323" s="281">
        <v>1.68</v>
      </c>
      <c r="I323" s="282"/>
      <c r="J323" s="278"/>
      <c r="K323" s="278"/>
      <c r="L323" s="283"/>
      <c r="M323" s="284"/>
      <c r="N323" s="285"/>
      <c r="O323" s="285"/>
      <c r="P323" s="285"/>
      <c r="Q323" s="285"/>
      <c r="R323" s="285"/>
      <c r="S323" s="285"/>
      <c r="T323" s="286"/>
      <c r="AT323" s="287" t="s">
        <v>592</v>
      </c>
      <c r="AU323" s="287" t="s">
        <v>85</v>
      </c>
      <c r="AV323" s="13" t="s">
        <v>98</v>
      </c>
      <c r="AW323" s="13" t="s">
        <v>39</v>
      </c>
      <c r="AX323" s="13" t="s">
        <v>76</v>
      </c>
      <c r="AY323" s="287" t="s">
        <v>203</v>
      </c>
    </row>
    <row r="324" spans="2:65" s="1" customFormat="1" ht="25.5" customHeight="1">
      <c r="B324" s="47"/>
      <c r="C324" s="238" t="s">
        <v>412</v>
      </c>
      <c r="D324" s="238" t="s">
        <v>206</v>
      </c>
      <c r="E324" s="239" t="s">
        <v>4931</v>
      </c>
      <c r="F324" s="240" t="s">
        <v>4932</v>
      </c>
      <c r="G324" s="241" t="s">
        <v>463</v>
      </c>
      <c r="H324" s="242">
        <v>2.279</v>
      </c>
      <c r="I324" s="243"/>
      <c r="J324" s="244">
        <f>ROUND(I324*H324,2)</f>
        <v>0</v>
      </c>
      <c r="K324" s="240" t="s">
        <v>761</v>
      </c>
      <c r="L324" s="73"/>
      <c r="M324" s="245" t="s">
        <v>21</v>
      </c>
      <c r="N324" s="246" t="s">
        <v>47</v>
      </c>
      <c r="O324" s="48"/>
      <c r="P324" s="247">
        <f>O324*H324</f>
        <v>0</v>
      </c>
      <c r="Q324" s="247">
        <v>0</v>
      </c>
      <c r="R324" s="247">
        <f>Q324*H324</f>
        <v>0</v>
      </c>
      <c r="S324" s="247">
        <v>0.067</v>
      </c>
      <c r="T324" s="248">
        <f>S324*H324</f>
        <v>0.152693</v>
      </c>
      <c r="AR324" s="25" t="s">
        <v>98</v>
      </c>
      <c r="AT324" s="25" t="s">
        <v>206</v>
      </c>
      <c r="AU324" s="25" t="s">
        <v>85</v>
      </c>
      <c r="AY324" s="25" t="s">
        <v>203</v>
      </c>
      <c r="BE324" s="249">
        <f>IF(N324="základní",J324,0)</f>
        <v>0</v>
      </c>
      <c r="BF324" s="249">
        <f>IF(N324="snížená",J324,0)</f>
        <v>0</v>
      </c>
      <c r="BG324" s="249">
        <f>IF(N324="zákl. přenesená",J324,0)</f>
        <v>0</v>
      </c>
      <c r="BH324" s="249">
        <f>IF(N324="sníž. přenesená",J324,0)</f>
        <v>0</v>
      </c>
      <c r="BI324" s="249">
        <f>IF(N324="nulová",J324,0)</f>
        <v>0</v>
      </c>
      <c r="BJ324" s="25" t="s">
        <v>83</v>
      </c>
      <c r="BK324" s="249">
        <f>ROUND(I324*H324,2)</f>
        <v>0</v>
      </c>
      <c r="BL324" s="25" t="s">
        <v>98</v>
      </c>
      <c r="BM324" s="25" t="s">
        <v>4933</v>
      </c>
    </row>
    <row r="325" spans="2:51" s="12" customFormat="1" ht="13.5">
      <c r="B325" s="265"/>
      <c r="C325" s="266"/>
      <c r="D325" s="267" t="s">
        <v>592</v>
      </c>
      <c r="E325" s="268" t="s">
        <v>21</v>
      </c>
      <c r="F325" s="269" t="s">
        <v>4934</v>
      </c>
      <c r="G325" s="266"/>
      <c r="H325" s="270">
        <v>2.279</v>
      </c>
      <c r="I325" s="271"/>
      <c r="J325" s="266"/>
      <c r="K325" s="266"/>
      <c r="L325" s="272"/>
      <c r="M325" s="273"/>
      <c r="N325" s="274"/>
      <c r="O325" s="274"/>
      <c r="P325" s="274"/>
      <c r="Q325" s="274"/>
      <c r="R325" s="274"/>
      <c r="S325" s="274"/>
      <c r="T325" s="275"/>
      <c r="AT325" s="276" t="s">
        <v>592</v>
      </c>
      <c r="AU325" s="276" t="s">
        <v>85</v>
      </c>
      <c r="AV325" s="12" t="s">
        <v>85</v>
      </c>
      <c r="AW325" s="12" t="s">
        <v>39</v>
      </c>
      <c r="AX325" s="12" t="s">
        <v>83</v>
      </c>
      <c r="AY325" s="276" t="s">
        <v>203</v>
      </c>
    </row>
    <row r="326" spans="2:65" s="1" customFormat="1" ht="38.25" customHeight="1">
      <c r="B326" s="47"/>
      <c r="C326" s="238" t="s">
        <v>418</v>
      </c>
      <c r="D326" s="238" t="s">
        <v>206</v>
      </c>
      <c r="E326" s="239" t="s">
        <v>1895</v>
      </c>
      <c r="F326" s="240" t="s">
        <v>1896</v>
      </c>
      <c r="G326" s="241" t="s">
        <v>596</v>
      </c>
      <c r="H326" s="242">
        <v>3.178</v>
      </c>
      <c r="I326" s="243"/>
      <c r="J326" s="244">
        <f>ROUND(I326*H326,2)</f>
        <v>0</v>
      </c>
      <c r="K326" s="240" t="s">
        <v>761</v>
      </c>
      <c r="L326" s="73"/>
      <c r="M326" s="245" t="s">
        <v>21</v>
      </c>
      <c r="N326" s="246" t="s">
        <v>47</v>
      </c>
      <c r="O326" s="48"/>
      <c r="P326" s="247">
        <f>O326*H326</f>
        <v>0</v>
      </c>
      <c r="Q326" s="247">
        <v>0</v>
      </c>
      <c r="R326" s="247">
        <f>Q326*H326</f>
        <v>0</v>
      </c>
      <c r="S326" s="247">
        <v>2.5</v>
      </c>
      <c r="T326" s="248">
        <f>S326*H326</f>
        <v>7.945</v>
      </c>
      <c r="AR326" s="25" t="s">
        <v>98</v>
      </c>
      <c r="AT326" s="25" t="s">
        <v>206</v>
      </c>
      <c r="AU326" s="25" t="s">
        <v>85</v>
      </c>
      <c r="AY326" s="25" t="s">
        <v>203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25" t="s">
        <v>83</v>
      </c>
      <c r="BK326" s="249">
        <f>ROUND(I326*H326,2)</f>
        <v>0</v>
      </c>
      <c r="BL326" s="25" t="s">
        <v>98</v>
      </c>
      <c r="BM326" s="25" t="s">
        <v>4935</v>
      </c>
    </row>
    <row r="327" spans="2:51" s="12" customFormat="1" ht="13.5">
      <c r="B327" s="265"/>
      <c r="C327" s="266"/>
      <c r="D327" s="267" t="s">
        <v>592</v>
      </c>
      <c r="E327" s="268" t="s">
        <v>21</v>
      </c>
      <c r="F327" s="269" t="s">
        <v>4936</v>
      </c>
      <c r="G327" s="266"/>
      <c r="H327" s="270">
        <v>1.138</v>
      </c>
      <c r="I327" s="271"/>
      <c r="J327" s="266"/>
      <c r="K327" s="266"/>
      <c r="L327" s="272"/>
      <c r="M327" s="273"/>
      <c r="N327" s="274"/>
      <c r="O327" s="274"/>
      <c r="P327" s="274"/>
      <c r="Q327" s="274"/>
      <c r="R327" s="274"/>
      <c r="S327" s="274"/>
      <c r="T327" s="275"/>
      <c r="AT327" s="276" t="s">
        <v>592</v>
      </c>
      <c r="AU327" s="276" t="s">
        <v>85</v>
      </c>
      <c r="AV327" s="12" t="s">
        <v>85</v>
      </c>
      <c r="AW327" s="12" t="s">
        <v>39</v>
      </c>
      <c r="AX327" s="12" t="s">
        <v>76</v>
      </c>
      <c r="AY327" s="276" t="s">
        <v>203</v>
      </c>
    </row>
    <row r="328" spans="2:51" s="12" customFormat="1" ht="13.5">
      <c r="B328" s="265"/>
      <c r="C328" s="266"/>
      <c r="D328" s="267" t="s">
        <v>592</v>
      </c>
      <c r="E328" s="268" t="s">
        <v>21</v>
      </c>
      <c r="F328" s="269" t="s">
        <v>4937</v>
      </c>
      <c r="G328" s="266"/>
      <c r="H328" s="270">
        <v>2.04</v>
      </c>
      <c r="I328" s="271"/>
      <c r="J328" s="266"/>
      <c r="K328" s="266"/>
      <c r="L328" s="272"/>
      <c r="M328" s="273"/>
      <c r="N328" s="274"/>
      <c r="O328" s="274"/>
      <c r="P328" s="274"/>
      <c r="Q328" s="274"/>
      <c r="R328" s="274"/>
      <c r="S328" s="274"/>
      <c r="T328" s="275"/>
      <c r="AT328" s="276" t="s">
        <v>592</v>
      </c>
      <c r="AU328" s="276" t="s">
        <v>85</v>
      </c>
      <c r="AV328" s="12" t="s">
        <v>85</v>
      </c>
      <c r="AW328" s="12" t="s">
        <v>39</v>
      </c>
      <c r="AX328" s="12" t="s">
        <v>76</v>
      </c>
      <c r="AY328" s="276" t="s">
        <v>203</v>
      </c>
    </row>
    <row r="329" spans="2:51" s="13" customFormat="1" ht="13.5">
      <c r="B329" s="277"/>
      <c r="C329" s="278"/>
      <c r="D329" s="267" t="s">
        <v>592</v>
      </c>
      <c r="E329" s="279" t="s">
        <v>21</v>
      </c>
      <c r="F329" s="280" t="s">
        <v>618</v>
      </c>
      <c r="G329" s="278"/>
      <c r="H329" s="281">
        <v>3.178</v>
      </c>
      <c r="I329" s="282"/>
      <c r="J329" s="278"/>
      <c r="K329" s="278"/>
      <c r="L329" s="283"/>
      <c r="M329" s="284"/>
      <c r="N329" s="285"/>
      <c r="O329" s="285"/>
      <c r="P329" s="285"/>
      <c r="Q329" s="285"/>
      <c r="R329" s="285"/>
      <c r="S329" s="285"/>
      <c r="T329" s="286"/>
      <c r="AT329" s="287" t="s">
        <v>592</v>
      </c>
      <c r="AU329" s="287" t="s">
        <v>85</v>
      </c>
      <c r="AV329" s="13" t="s">
        <v>98</v>
      </c>
      <c r="AW329" s="13" t="s">
        <v>39</v>
      </c>
      <c r="AX329" s="13" t="s">
        <v>83</v>
      </c>
      <c r="AY329" s="287" t="s">
        <v>203</v>
      </c>
    </row>
    <row r="330" spans="2:65" s="1" customFormat="1" ht="38.25" customHeight="1">
      <c r="B330" s="47"/>
      <c r="C330" s="238" t="s">
        <v>422</v>
      </c>
      <c r="D330" s="238" t="s">
        <v>206</v>
      </c>
      <c r="E330" s="239" t="s">
        <v>1899</v>
      </c>
      <c r="F330" s="240" t="s">
        <v>1900</v>
      </c>
      <c r="G330" s="241" t="s">
        <v>596</v>
      </c>
      <c r="H330" s="242">
        <v>7.098</v>
      </c>
      <c r="I330" s="243"/>
      <c r="J330" s="244">
        <f>ROUND(I330*H330,2)</f>
        <v>0</v>
      </c>
      <c r="K330" s="240" t="s">
        <v>761</v>
      </c>
      <c r="L330" s="73"/>
      <c r="M330" s="245" t="s">
        <v>21</v>
      </c>
      <c r="N330" s="246" t="s">
        <v>47</v>
      </c>
      <c r="O330" s="48"/>
      <c r="P330" s="247">
        <f>O330*H330</f>
        <v>0</v>
      </c>
      <c r="Q330" s="247">
        <v>0</v>
      </c>
      <c r="R330" s="247">
        <f>Q330*H330</f>
        <v>0</v>
      </c>
      <c r="S330" s="247">
        <v>2.5</v>
      </c>
      <c r="T330" s="248">
        <f>S330*H330</f>
        <v>17.745</v>
      </c>
      <c r="AR330" s="25" t="s">
        <v>98</v>
      </c>
      <c r="AT330" s="25" t="s">
        <v>206</v>
      </c>
      <c r="AU330" s="25" t="s">
        <v>85</v>
      </c>
      <c r="AY330" s="25" t="s">
        <v>203</v>
      </c>
      <c r="BE330" s="249">
        <f>IF(N330="základní",J330,0)</f>
        <v>0</v>
      </c>
      <c r="BF330" s="249">
        <f>IF(N330="snížená",J330,0)</f>
        <v>0</v>
      </c>
      <c r="BG330" s="249">
        <f>IF(N330="zákl. přenesená",J330,0)</f>
        <v>0</v>
      </c>
      <c r="BH330" s="249">
        <f>IF(N330="sníž. přenesená",J330,0)</f>
        <v>0</v>
      </c>
      <c r="BI330" s="249">
        <f>IF(N330="nulová",J330,0)</f>
        <v>0</v>
      </c>
      <c r="BJ330" s="25" t="s">
        <v>83</v>
      </c>
      <c r="BK330" s="249">
        <f>ROUND(I330*H330,2)</f>
        <v>0</v>
      </c>
      <c r="BL330" s="25" t="s">
        <v>98</v>
      </c>
      <c r="BM330" s="25" t="s">
        <v>4938</v>
      </c>
    </row>
    <row r="331" spans="2:51" s="12" customFormat="1" ht="13.5">
      <c r="B331" s="265"/>
      <c r="C331" s="266"/>
      <c r="D331" s="267" t="s">
        <v>592</v>
      </c>
      <c r="E331" s="268" t="s">
        <v>21</v>
      </c>
      <c r="F331" s="269" t="s">
        <v>4939</v>
      </c>
      <c r="G331" s="266"/>
      <c r="H331" s="270">
        <v>4.181</v>
      </c>
      <c r="I331" s="271"/>
      <c r="J331" s="266"/>
      <c r="K331" s="266"/>
      <c r="L331" s="272"/>
      <c r="M331" s="273"/>
      <c r="N331" s="274"/>
      <c r="O331" s="274"/>
      <c r="P331" s="274"/>
      <c r="Q331" s="274"/>
      <c r="R331" s="274"/>
      <c r="S331" s="274"/>
      <c r="T331" s="275"/>
      <c r="AT331" s="276" t="s">
        <v>592</v>
      </c>
      <c r="AU331" s="276" t="s">
        <v>85</v>
      </c>
      <c r="AV331" s="12" t="s">
        <v>85</v>
      </c>
      <c r="AW331" s="12" t="s">
        <v>39</v>
      </c>
      <c r="AX331" s="12" t="s">
        <v>76</v>
      </c>
      <c r="AY331" s="276" t="s">
        <v>203</v>
      </c>
    </row>
    <row r="332" spans="2:51" s="12" customFormat="1" ht="13.5">
      <c r="B332" s="265"/>
      <c r="C332" s="266"/>
      <c r="D332" s="267" t="s">
        <v>592</v>
      </c>
      <c r="E332" s="268" t="s">
        <v>21</v>
      </c>
      <c r="F332" s="269" t="s">
        <v>4940</v>
      </c>
      <c r="G332" s="266"/>
      <c r="H332" s="270">
        <v>2.917</v>
      </c>
      <c r="I332" s="271"/>
      <c r="J332" s="266"/>
      <c r="K332" s="266"/>
      <c r="L332" s="272"/>
      <c r="M332" s="273"/>
      <c r="N332" s="274"/>
      <c r="O332" s="274"/>
      <c r="P332" s="274"/>
      <c r="Q332" s="274"/>
      <c r="R332" s="274"/>
      <c r="S332" s="274"/>
      <c r="T332" s="275"/>
      <c r="AT332" s="276" t="s">
        <v>592</v>
      </c>
      <c r="AU332" s="276" t="s">
        <v>85</v>
      </c>
      <c r="AV332" s="12" t="s">
        <v>85</v>
      </c>
      <c r="AW332" s="12" t="s">
        <v>39</v>
      </c>
      <c r="AX332" s="12" t="s">
        <v>76</v>
      </c>
      <c r="AY332" s="276" t="s">
        <v>203</v>
      </c>
    </row>
    <row r="333" spans="2:51" s="13" customFormat="1" ht="13.5">
      <c r="B333" s="277"/>
      <c r="C333" s="278"/>
      <c r="D333" s="267" t="s">
        <v>592</v>
      </c>
      <c r="E333" s="279" t="s">
        <v>21</v>
      </c>
      <c r="F333" s="280" t="s">
        <v>618</v>
      </c>
      <c r="G333" s="278"/>
      <c r="H333" s="281">
        <v>7.098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AT333" s="287" t="s">
        <v>592</v>
      </c>
      <c r="AU333" s="287" t="s">
        <v>85</v>
      </c>
      <c r="AV333" s="13" t="s">
        <v>98</v>
      </c>
      <c r="AW333" s="13" t="s">
        <v>39</v>
      </c>
      <c r="AX333" s="13" t="s">
        <v>83</v>
      </c>
      <c r="AY333" s="287" t="s">
        <v>203</v>
      </c>
    </row>
    <row r="334" spans="2:65" s="1" customFormat="1" ht="38.25" customHeight="1">
      <c r="B334" s="47"/>
      <c r="C334" s="238" t="s">
        <v>426</v>
      </c>
      <c r="D334" s="238" t="s">
        <v>206</v>
      </c>
      <c r="E334" s="239" t="s">
        <v>4941</v>
      </c>
      <c r="F334" s="240" t="s">
        <v>4942</v>
      </c>
      <c r="G334" s="241" t="s">
        <v>596</v>
      </c>
      <c r="H334" s="242">
        <v>1.84</v>
      </c>
      <c r="I334" s="243"/>
      <c r="J334" s="244">
        <f>ROUND(I334*H334,2)</f>
        <v>0</v>
      </c>
      <c r="K334" s="240" t="s">
        <v>761</v>
      </c>
      <c r="L334" s="73"/>
      <c r="M334" s="245" t="s">
        <v>21</v>
      </c>
      <c r="N334" s="246" t="s">
        <v>47</v>
      </c>
      <c r="O334" s="48"/>
      <c r="P334" s="247">
        <f>O334*H334</f>
        <v>0</v>
      </c>
      <c r="Q334" s="247">
        <v>0</v>
      </c>
      <c r="R334" s="247">
        <f>Q334*H334</f>
        <v>0</v>
      </c>
      <c r="S334" s="247">
        <v>2.5</v>
      </c>
      <c r="T334" s="248">
        <f>S334*H334</f>
        <v>4.6000000000000005</v>
      </c>
      <c r="AR334" s="25" t="s">
        <v>98</v>
      </c>
      <c r="AT334" s="25" t="s">
        <v>206</v>
      </c>
      <c r="AU334" s="25" t="s">
        <v>85</v>
      </c>
      <c r="AY334" s="25" t="s">
        <v>203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25" t="s">
        <v>83</v>
      </c>
      <c r="BK334" s="249">
        <f>ROUND(I334*H334,2)</f>
        <v>0</v>
      </c>
      <c r="BL334" s="25" t="s">
        <v>98</v>
      </c>
      <c r="BM334" s="25" t="s">
        <v>4943</v>
      </c>
    </row>
    <row r="335" spans="2:51" s="12" customFormat="1" ht="13.5">
      <c r="B335" s="265"/>
      <c r="C335" s="266"/>
      <c r="D335" s="267" t="s">
        <v>592</v>
      </c>
      <c r="E335" s="268" t="s">
        <v>21</v>
      </c>
      <c r="F335" s="269" t="s">
        <v>4944</v>
      </c>
      <c r="G335" s="266"/>
      <c r="H335" s="270">
        <v>1.84</v>
      </c>
      <c r="I335" s="271"/>
      <c r="J335" s="266"/>
      <c r="K335" s="266"/>
      <c r="L335" s="272"/>
      <c r="M335" s="273"/>
      <c r="N335" s="274"/>
      <c r="O335" s="274"/>
      <c r="P335" s="274"/>
      <c r="Q335" s="274"/>
      <c r="R335" s="274"/>
      <c r="S335" s="274"/>
      <c r="T335" s="275"/>
      <c r="AT335" s="276" t="s">
        <v>592</v>
      </c>
      <c r="AU335" s="276" t="s">
        <v>85</v>
      </c>
      <c r="AV335" s="12" t="s">
        <v>85</v>
      </c>
      <c r="AW335" s="12" t="s">
        <v>39</v>
      </c>
      <c r="AX335" s="12" t="s">
        <v>83</v>
      </c>
      <c r="AY335" s="276" t="s">
        <v>203</v>
      </c>
    </row>
    <row r="336" spans="2:65" s="1" customFormat="1" ht="25.5" customHeight="1">
      <c r="B336" s="47"/>
      <c r="C336" s="238" t="s">
        <v>430</v>
      </c>
      <c r="D336" s="238" t="s">
        <v>206</v>
      </c>
      <c r="E336" s="239" t="s">
        <v>1909</v>
      </c>
      <c r="F336" s="240" t="s">
        <v>1910</v>
      </c>
      <c r="G336" s="241" t="s">
        <v>215</v>
      </c>
      <c r="H336" s="242">
        <v>41.85</v>
      </c>
      <c r="I336" s="243"/>
      <c r="J336" s="244">
        <f>ROUND(I336*H336,2)</f>
        <v>0</v>
      </c>
      <c r="K336" s="240" t="s">
        <v>761</v>
      </c>
      <c r="L336" s="73"/>
      <c r="M336" s="245" t="s">
        <v>21</v>
      </c>
      <c r="N336" s="246" t="s">
        <v>47</v>
      </c>
      <c r="O336" s="48"/>
      <c r="P336" s="247">
        <f>O336*H336</f>
        <v>0</v>
      </c>
      <c r="Q336" s="247">
        <v>0</v>
      </c>
      <c r="R336" s="247">
        <f>Q336*H336</f>
        <v>0</v>
      </c>
      <c r="S336" s="247">
        <v>0.072</v>
      </c>
      <c r="T336" s="248">
        <f>S336*H336</f>
        <v>3.0132</v>
      </c>
      <c r="AR336" s="25" t="s">
        <v>98</v>
      </c>
      <c r="AT336" s="25" t="s">
        <v>206</v>
      </c>
      <c r="AU336" s="25" t="s">
        <v>85</v>
      </c>
      <c r="AY336" s="25" t="s">
        <v>203</v>
      </c>
      <c r="BE336" s="249">
        <f>IF(N336="základní",J336,0)</f>
        <v>0</v>
      </c>
      <c r="BF336" s="249">
        <f>IF(N336="snížená",J336,0)</f>
        <v>0</v>
      </c>
      <c r="BG336" s="249">
        <f>IF(N336="zákl. přenesená",J336,0)</f>
        <v>0</v>
      </c>
      <c r="BH336" s="249">
        <f>IF(N336="sníž. přenesená",J336,0)</f>
        <v>0</v>
      </c>
      <c r="BI336" s="249">
        <f>IF(N336="nulová",J336,0)</f>
        <v>0</v>
      </c>
      <c r="BJ336" s="25" t="s">
        <v>83</v>
      </c>
      <c r="BK336" s="249">
        <f>ROUND(I336*H336,2)</f>
        <v>0</v>
      </c>
      <c r="BL336" s="25" t="s">
        <v>98</v>
      </c>
      <c r="BM336" s="25" t="s">
        <v>4945</v>
      </c>
    </row>
    <row r="337" spans="2:51" s="12" customFormat="1" ht="13.5">
      <c r="B337" s="265"/>
      <c r="C337" s="266"/>
      <c r="D337" s="267" t="s">
        <v>592</v>
      </c>
      <c r="E337" s="268" t="s">
        <v>21</v>
      </c>
      <c r="F337" s="269" t="s">
        <v>4946</v>
      </c>
      <c r="G337" s="266"/>
      <c r="H337" s="270">
        <v>10.25</v>
      </c>
      <c r="I337" s="271"/>
      <c r="J337" s="266"/>
      <c r="K337" s="266"/>
      <c r="L337" s="272"/>
      <c r="M337" s="273"/>
      <c r="N337" s="274"/>
      <c r="O337" s="274"/>
      <c r="P337" s="274"/>
      <c r="Q337" s="274"/>
      <c r="R337" s="274"/>
      <c r="S337" s="274"/>
      <c r="T337" s="275"/>
      <c r="AT337" s="276" t="s">
        <v>592</v>
      </c>
      <c r="AU337" s="276" t="s">
        <v>85</v>
      </c>
      <c r="AV337" s="12" t="s">
        <v>85</v>
      </c>
      <c r="AW337" s="12" t="s">
        <v>39</v>
      </c>
      <c r="AX337" s="12" t="s">
        <v>76</v>
      </c>
      <c r="AY337" s="276" t="s">
        <v>203</v>
      </c>
    </row>
    <row r="338" spans="2:51" s="12" customFormat="1" ht="13.5">
      <c r="B338" s="265"/>
      <c r="C338" s="266"/>
      <c r="D338" s="267" t="s">
        <v>592</v>
      </c>
      <c r="E338" s="268" t="s">
        <v>21</v>
      </c>
      <c r="F338" s="269" t="s">
        <v>4947</v>
      </c>
      <c r="G338" s="266"/>
      <c r="H338" s="270">
        <v>4.8</v>
      </c>
      <c r="I338" s="271"/>
      <c r="J338" s="266"/>
      <c r="K338" s="266"/>
      <c r="L338" s="272"/>
      <c r="M338" s="273"/>
      <c r="N338" s="274"/>
      <c r="O338" s="274"/>
      <c r="P338" s="274"/>
      <c r="Q338" s="274"/>
      <c r="R338" s="274"/>
      <c r="S338" s="274"/>
      <c r="T338" s="275"/>
      <c r="AT338" s="276" t="s">
        <v>592</v>
      </c>
      <c r="AU338" s="276" t="s">
        <v>85</v>
      </c>
      <c r="AV338" s="12" t="s">
        <v>85</v>
      </c>
      <c r="AW338" s="12" t="s">
        <v>39</v>
      </c>
      <c r="AX338" s="12" t="s">
        <v>76</v>
      </c>
      <c r="AY338" s="276" t="s">
        <v>203</v>
      </c>
    </row>
    <row r="339" spans="2:51" s="12" customFormat="1" ht="13.5">
      <c r="B339" s="265"/>
      <c r="C339" s="266"/>
      <c r="D339" s="267" t="s">
        <v>592</v>
      </c>
      <c r="E339" s="268" t="s">
        <v>21</v>
      </c>
      <c r="F339" s="269" t="s">
        <v>4948</v>
      </c>
      <c r="G339" s="266"/>
      <c r="H339" s="270">
        <v>17</v>
      </c>
      <c r="I339" s="271"/>
      <c r="J339" s="266"/>
      <c r="K339" s="266"/>
      <c r="L339" s="272"/>
      <c r="M339" s="273"/>
      <c r="N339" s="274"/>
      <c r="O339" s="274"/>
      <c r="P339" s="274"/>
      <c r="Q339" s="274"/>
      <c r="R339" s="274"/>
      <c r="S339" s="274"/>
      <c r="T339" s="275"/>
      <c r="AT339" s="276" t="s">
        <v>592</v>
      </c>
      <c r="AU339" s="276" t="s">
        <v>85</v>
      </c>
      <c r="AV339" s="12" t="s">
        <v>85</v>
      </c>
      <c r="AW339" s="12" t="s">
        <v>39</v>
      </c>
      <c r="AX339" s="12" t="s">
        <v>76</v>
      </c>
      <c r="AY339" s="276" t="s">
        <v>203</v>
      </c>
    </row>
    <row r="340" spans="2:51" s="12" customFormat="1" ht="13.5">
      <c r="B340" s="265"/>
      <c r="C340" s="266"/>
      <c r="D340" s="267" t="s">
        <v>592</v>
      </c>
      <c r="E340" s="268" t="s">
        <v>21</v>
      </c>
      <c r="F340" s="269" t="s">
        <v>4949</v>
      </c>
      <c r="G340" s="266"/>
      <c r="H340" s="270">
        <v>9.8</v>
      </c>
      <c r="I340" s="271"/>
      <c r="J340" s="266"/>
      <c r="K340" s="266"/>
      <c r="L340" s="272"/>
      <c r="M340" s="273"/>
      <c r="N340" s="274"/>
      <c r="O340" s="274"/>
      <c r="P340" s="274"/>
      <c r="Q340" s="274"/>
      <c r="R340" s="274"/>
      <c r="S340" s="274"/>
      <c r="T340" s="275"/>
      <c r="AT340" s="276" t="s">
        <v>592</v>
      </c>
      <c r="AU340" s="276" t="s">
        <v>85</v>
      </c>
      <c r="AV340" s="12" t="s">
        <v>85</v>
      </c>
      <c r="AW340" s="12" t="s">
        <v>39</v>
      </c>
      <c r="AX340" s="12" t="s">
        <v>76</v>
      </c>
      <c r="AY340" s="276" t="s">
        <v>203</v>
      </c>
    </row>
    <row r="341" spans="2:65" s="1" customFormat="1" ht="38.25" customHeight="1">
      <c r="B341" s="47"/>
      <c r="C341" s="238" t="s">
        <v>434</v>
      </c>
      <c r="D341" s="238" t="s">
        <v>206</v>
      </c>
      <c r="E341" s="239" t="s">
        <v>4950</v>
      </c>
      <c r="F341" s="240" t="s">
        <v>4951</v>
      </c>
      <c r="G341" s="241" t="s">
        <v>215</v>
      </c>
      <c r="H341" s="242">
        <v>2.9</v>
      </c>
      <c r="I341" s="243"/>
      <c r="J341" s="244">
        <f>ROUND(I341*H341,2)</f>
        <v>0</v>
      </c>
      <c r="K341" s="240" t="s">
        <v>761</v>
      </c>
      <c r="L341" s="73"/>
      <c r="M341" s="245" t="s">
        <v>21</v>
      </c>
      <c r="N341" s="246" t="s">
        <v>47</v>
      </c>
      <c r="O341" s="48"/>
      <c r="P341" s="247">
        <f>O341*H341</f>
        <v>0</v>
      </c>
      <c r="Q341" s="247">
        <v>0.04938</v>
      </c>
      <c r="R341" s="247">
        <f>Q341*H341</f>
        <v>0.143202</v>
      </c>
      <c r="S341" s="247">
        <v>0</v>
      </c>
      <c r="T341" s="248">
        <f>S341*H341</f>
        <v>0</v>
      </c>
      <c r="AR341" s="25" t="s">
        <v>98</v>
      </c>
      <c r="AT341" s="25" t="s">
        <v>206</v>
      </c>
      <c r="AU341" s="25" t="s">
        <v>85</v>
      </c>
      <c r="AY341" s="25" t="s">
        <v>203</v>
      </c>
      <c r="BE341" s="249">
        <f>IF(N341="základní",J341,0)</f>
        <v>0</v>
      </c>
      <c r="BF341" s="249">
        <f>IF(N341="snížená",J341,0)</f>
        <v>0</v>
      </c>
      <c r="BG341" s="249">
        <f>IF(N341="zákl. přenesená",J341,0)</f>
        <v>0</v>
      </c>
      <c r="BH341" s="249">
        <f>IF(N341="sníž. přenesená",J341,0)</f>
        <v>0</v>
      </c>
      <c r="BI341" s="249">
        <f>IF(N341="nulová",J341,0)</f>
        <v>0</v>
      </c>
      <c r="BJ341" s="25" t="s">
        <v>83</v>
      </c>
      <c r="BK341" s="249">
        <f>ROUND(I341*H341,2)</f>
        <v>0</v>
      </c>
      <c r="BL341" s="25" t="s">
        <v>98</v>
      </c>
      <c r="BM341" s="25" t="s">
        <v>4952</v>
      </c>
    </row>
    <row r="342" spans="2:51" s="12" customFormat="1" ht="13.5">
      <c r="B342" s="265"/>
      <c r="C342" s="266"/>
      <c r="D342" s="267" t="s">
        <v>592</v>
      </c>
      <c r="E342" s="268" t="s">
        <v>21</v>
      </c>
      <c r="F342" s="269" t="s">
        <v>4953</v>
      </c>
      <c r="G342" s="266"/>
      <c r="H342" s="270">
        <v>1.7</v>
      </c>
      <c r="I342" s="271"/>
      <c r="J342" s="266"/>
      <c r="K342" s="266"/>
      <c r="L342" s="272"/>
      <c r="M342" s="273"/>
      <c r="N342" s="274"/>
      <c r="O342" s="274"/>
      <c r="P342" s="274"/>
      <c r="Q342" s="274"/>
      <c r="R342" s="274"/>
      <c r="S342" s="274"/>
      <c r="T342" s="275"/>
      <c r="AT342" s="276" t="s">
        <v>592</v>
      </c>
      <c r="AU342" s="276" t="s">
        <v>85</v>
      </c>
      <c r="AV342" s="12" t="s">
        <v>85</v>
      </c>
      <c r="AW342" s="12" t="s">
        <v>39</v>
      </c>
      <c r="AX342" s="12" t="s">
        <v>76</v>
      </c>
      <c r="AY342" s="276" t="s">
        <v>203</v>
      </c>
    </row>
    <row r="343" spans="2:51" s="12" customFormat="1" ht="13.5">
      <c r="B343" s="265"/>
      <c r="C343" s="266"/>
      <c r="D343" s="267" t="s">
        <v>592</v>
      </c>
      <c r="E343" s="268" t="s">
        <v>21</v>
      </c>
      <c r="F343" s="269" t="s">
        <v>4954</v>
      </c>
      <c r="G343" s="266"/>
      <c r="H343" s="270">
        <v>1.2</v>
      </c>
      <c r="I343" s="271"/>
      <c r="J343" s="266"/>
      <c r="K343" s="266"/>
      <c r="L343" s="272"/>
      <c r="M343" s="273"/>
      <c r="N343" s="274"/>
      <c r="O343" s="274"/>
      <c r="P343" s="274"/>
      <c r="Q343" s="274"/>
      <c r="R343" s="274"/>
      <c r="S343" s="274"/>
      <c r="T343" s="275"/>
      <c r="AT343" s="276" t="s">
        <v>592</v>
      </c>
      <c r="AU343" s="276" t="s">
        <v>85</v>
      </c>
      <c r="AV343" s="12" t="s">
        <v>85</v>
      </c>
      <c r="AW343" s="12" t="s">
        <v>39</v>
      </c>
      <c r="AX343" s="12" t="s">
        <v>76</v>
      </c>
      <c r="AY343" s="276" t="s">
        <v>203</v>
      </c>
    </row>
    <row r="344" spans="2:51" s="13" customFormat="1" ht="13.5">
      <c r="B344" s="277"/>
      <c r="C344" s="278"/>
      <c r="D344" s="267" t="s">
        <v>592</v>
      </c>
      <c r="E344" s="279" t="s">
        <v>21</v>
      </c>
      <c r="F344" s="280" t="s">
        <v>618</v>
      </c>
      <c r="G344" s="278"/>
      <c r="H344" s="281">
        <v>2.9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AT344" s="287" t="s">
        <v>592</v>
      </c>
      <c r="AU344" s="287" t="s">
        <v>85</v>
      </c>
      <c r="AV344" s="13" t="s">
        <v>98</v>
      </c>
      <c r="AW344" s="13" t="s">
        <v>39</v>
      </c>
      <c r="AX344" s="13" t="s">
        <v>83</v>
      </c>
      <c r="AY344" s="287" t="s">
        <v>203</v>
      </c>
    </row>
    <row r="345" spans="2:65" s="1" customFormat="1" ht="38.25" customHeight="1">
      <c r="B345" s="47"/>
      <c r="C345" s="238" t="s">
        <v>438</v>
      </c>
      <c r="D345" s="238" t="s">
        <v>206</v>
      </c>
      <c r="E345" s="239" t="s">
        <v>1924</v>
      </c>
      <c r="F345" s="240" t="s">
        <v>1925</v>
      </c>
      <c r="G345" s="241" t="s">
        <v>215</v>
      </c>
      <c r="H345" s="242">
        <v>4.6</v>
      </c>
      <c r="I345" s="243"/>
      <c r="J345" s="244">
        <f>ROUND(I345*H345,2)</f>
        <v>0</v>
      </c>
      <c r="K345" s="240" t="s">
        <v>761</v>
      </c>
      <c r="L345" s="73"/>
      <c r="M345" s="245" t="s">
        <v>21</v>
      </c>
      <c r="N345" s="246" t="s">
        <v>47</v>
      </c>
      <c r="O345" s="48"/>
      <c r="P345" s="247">
        <f>O345*H345</f>
        <v>0</v>
      </c>
      <c r="Q345" s="247">
        <v>0.11903</v>
      </c>
      <c r="R345" s="247">
        <f>Q345*H345</f>
        <v>0.547538</v>
      </c>
      <c r="S345" s="247">
        <v>0</v>
      </c>
      <c r="T345" s="248">
        <f>S345*H345</f>
        <v>0</v>
      </c>
      <c r="AR345" s="25" t="s">
        <v>98</v>
      </c>
      <c r="AT345" s="25" t="s">
        <v>206</v>
      </c>
      <c r="AU345" s="25" t="s">
        <v>85</v>
      </c>
      <c r="AY345" s="25" t="s">
        <v>203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25" t="s">
        <v>83</v>
      </c>
      <c r="BK345" s="249">
        <f>ROUND(I345*H345,2)</f>
        <v>0</v>
      </c>
      <c r="BL345" s="25" t="s">
        <v>98</v>
      </c>
      <c r="BM345" s="25" t="s">
        <v>4955</v>
      </c>
    </row>
    <row r="346" spans="2:51" s="12" customFormat="1" ht="13.5">
      <c r="B346" s="265"/>
      <c r="C346" s="266"/>
      <c r="D346" s="267" t="s">
        <v>592</v>
      </c>
      <c r="E346" s="268" t="s">
        <v>21</v>
      </c>
      <c r="F346" s="269" t="s">
        <v>4956</v>
      </c>
      <c r="G346" s="266"/>
      <c r="H346" s="270">
        <v>1.2</v>
      </c>
      <c r="I346" s="271"/>
      <c r="J346" s="266"/>
      <c r="K346" s="266"/>
      <c r="L346" s="272"/>
      <c r="M346" s="273"/>
      <c r="N346" s="274"/>
      <c r="O346" s="274"/>
      <c r="P346" s="274"/>
      <c r="Q346" s="274"/>
      <c r="R346" s="274"/>
      <c r="S346" s="274"/>
      <c r="T346" s="275"/>
      <c r="AT346" s="276" t="s">
        <v>592</v>
      </c>
      <c r="AU346" s="276" t="s">
        <v>85</v>
      </c>
      <c r="AV346" s="12" t="s">
        <v>85</v>
      </c>
      <c r="AW346" s="12" t="s">
        <v>39</v>
      </c>
      <c r="AX346" s="12" t="s">
        <v>76</v>
      </c>
      <c r="AY346" s="276" t="s">
        <v>203</v>
      </c>
    </row>
    <row r="347" spans="2:51" s="12" customFormat="1" ht="13.5">
      <c r="B347" s="265"/>
      <c r="C347" s="266"/>
      <c r="D347" s="267" t="s">
        <v>592</v>
      </c>
      <c r="E347" s="268" t="s">
        <v>21</v>
      </c>
      <c r="F347" s="269" t="s">
        <v>4957</v>
      </c>
      <c r="G347" s="266"/>
      <c r="H347" s="270">
        <v>2.4</v>
      </c>
      <c r="I347" s="271"/>
      <c r="J347" s="266"/>
      <c r="K347" s="266"/>
      <c r="L347" s="272"/>
      <c r="M347" s="273"/>
      <c r="N347" s="274"/>
      <c r="O347" s="274"/>
      <c r="P347" s="274"/>
      <c r="Q347" s="274"/>
      <c r="R347" s="274"/>
      <c r="S347" s="274"/>
      <c r="T347" s="275"/>
      <c r="AT347" s="276" t="s">
        <v>592</v>
      </c>
      <c r="AU347" s="276" t="s">
        <v>85</v>
      </c>
      <c r="AV347" s="12" t="s">
        <v>85</v>
      </c>
      <c r="AW347" s="12" t="s">
        <v>39</v>
      </c>
      <c r="AX347" s="12" t="s">
        <v>76</v>
      </c>
      <c r="AY347" s="276" t="s">
        <v>203</v>
      </c>
    </row>
    <row r="348" spans="2:51" s="12" customFormat="1" ht="13.5">
      <c r="B348" s="265"/>
      <c r="C348" s="266"/>
      <c r="D348" s="267" t="s">
        <v>592</v>
      </c>
      <c r="E348" s="268" t="s">
        <v>21</v>
      </c>
      <c r="F348" s="269" t="s">
        <v>4958</v>
      </c>
      <c r="G348" s="266"/>
      <c r="H348" s="270">
        <v>1</v>
      </c>
      <c r="I348" s="271"/>
      <c r="J348" s="266"/>
      <c r="K348" s="266"/>
      <c r="L348" s="272"/>
      <c r="M348" s="273"/>
      <c r="N348" s="274"/>
      <c r="O348" s="274"/>
      <c r="P348" s="274"/>
      <c r="Q348" s="274"/>
      <c r="R348" s="274"/>
      <c r="S348" s="274"/>
      <c r="T348" s="275"/>
      <c r="AT348" s="276" t="s">
        <v>592</v>
      </c>
      <c r="AU348" s="276" t="s">
        <v>85</v>
      </c>
      <c r="AV348" s="12" t="s">
        <v>85</v>
      </c>
      <c r="AW348" s="12" t="s">
        <v>39</v>
      </c>
      <c r="AX348" s="12" t="s">
        <v>76</v>
      </c>
      <c r="AY348" s="276" t="s">
        <v>203</v>
      </c>
    </row>
    <row r="349" spans="2:65" s="1" customFormat="1" ht="25.5" customHeight="1">
      <c r="B349" s="47"/>
      <c r="C349" s="238" t="s">
        <v>442</v>
      </c>
      <c r="D349" s="238" t="s">
        <v>206</v>
      </c>
      <c r="E349" s="239" t="s">
        <v>1930</v>
      </c>
      <c r="F349" s="240" t="s">
        <v>1931</v>
      </c>
      <c r="G349" s="241" t="s">
        <v>463</v>
      </c>
      <c r="H349" s="242">
        <v>523.69</v>
      </c>
      <c r="I349" s="243"/>
      <c r="J349" s="244">
        <f>ROUND(I349*H349,2)</f>
        <v>0</v>
      </c>
      <c r="K349" s="240" t="s">
        <v>761</v>
      </c>
      <c r="L349" s="73"/>
      <c r="M349" s="245" t="s">
        <v>21</v>
      </c>
      <c r="N349" s="246" t="s">
        <v>47</v>
      </c>
      <c r="O349" s="48"/>
      <c r="P349" s="247">
        <f>O349*H349</f>
        <v>0</v>
      </c>
      <c r="Q349" s="247">
        <v>0</v>
      </c>
      <c r="R349" s="247">
        <f>Q349*H349</f>
        <v>0</v>
      </c>
      <c r="S349" s="247">
        <v>0.046</v>
      </c>
      <c r="T349" s="248">
        <f>S349*H349</f>
        <v>24.089740000000003</v>
      </c>
      <c r="AR349" s="25" t="s">
        <v>98</v>
      </c>
      <c r="AT349" s="25" t="s">
        <v>206</v>
      </c>
      <c r="AU349" s="25" t="s">
        <v>85</v>
      </c>
      <c r="AY349" s="25" t="s">
        <v>203</v>
      </c>
      <c r="BE349" s="249">
        <f>IF(N349="základní",J349,0)</f>
        <v>0</v>
      </c>
      <c r="BF349" s="249">
        <f>IF(N349="snížená",J349,0)</f>
        <v>0</v>
      </c>
      <c r="BG349" s="249">
        <f>IF(N349="zákl. přenesená",J349,0)</f>
        <v>0</v>
      </c>
      <c r="BH349" s="249">
        <f>IF(N349="sníž. přenesená",J349,0)</f>
        <v>0</v>
      </c>
      <c r="BI349" s="249">
        <f>IF(N349="nulová",J349,0)</f>
        <v>0</v>
      </c>
      <c r="BJ349" s="25" t="s">
        <v>83</v>
      </c>
      <c r="BK349" s="249">
        <f>ROUND(I349*H349,2)</f>
        <v>0</v>
      </c>
      <c r="BL349" s="25" t="s">
        <v>98</v>
      </c>
      <c r="BM349" s="25" t="s">
        <v>4959</v>
      </c>
    </row>
    <row r="350" spans="2:51" s="12" customFormat="1" ht="13.5">
      <c r="B350" s="265"/>
      <c r="C350" s="266"/>
      <c r="D350" s="267" t="s">
        <v>592</v>
      </c>
      <c r="E350" s="268" t="s">
        <v>21</v>
      </c>
      <c r="F350" s="269" t="s">
        <v>4851</v>
      </c>
      <c r="G350" s="266"/>
      <c r="H350" s="270">
        <v>1.5</v>
      </c>
      <c r="I350" s="271"/>
      <c r="J350" s="266"/>
      <c r="K350" s="266"/>
      <c r="L350" s="272"/>
      <c r="M350" s="273"/>
      <c r="N350" s="274"/>
      <c r="O350" s="274"/>
      <c r="P350" s="274"/>
      <c r="Q350" s="274"/>
      <c r="R350" s="274"/>
      <c r="S350" s="274"/>
      <c r="T350" s="275"/>
      <c r="AT350" s="276" t="s">
        <v>592</v>
      </c>
      <c r="AU350" s="276" t="s">
        <v>85</v>
      </c>
      <c r="AV350" s="12" t="s">
        <v>85</v>
      </c>
      <c r="AW350" s="12" t="s">
        <v>39</v>
      </c>
      <c r="AX350" s="12" t="s">
        <v>76</v>
      </c>
      <c r="AY350" s="276" t="s">
        <v>203</v>
      </c>
    </row>
    <row r="351" spans="2:51" s="12" customFormat="1" ht="13.5">
      <c r="B351" s="265"/>
      <c r="C351" s="266"/>
      <c r="D351" s="267" t="s">
        <v>592</v>
      </c>
      <c r="E351" s="268" t="s">
        <v>21</v>
      </c>
      <c r="F351" s="269" t="s">
        <v>4855</v>
      </c>
      <c r="G351" s="266"/>
      <c r="H351" s="270">
        <v>1.5</v>
      </c>
      <c r="I351" s="271"/>
      <c r="J351" s="266"/>
      <c r="K351" s="266"/>
      <c r="L351" s="272"/>
      <c r="M351" s="273"/>
      <c r="N351" s="274"/>
      <c r="O351" s="274"/>
      <c r="P351" s="274"/>
      <c r="Q351" s="274"/>
      <c r="R351" s="274"/>
      <c r="S351" s="274"/>
      <c r="T351" s="275"/>
      <c r="AT351" s="276" t="s">
        <v>592</v>
      </c>
      <c r="AU351" s="276" t="s">
        <v>85</v>
      </c>
      <c r="AV351" s="12" t="s">
        <v>85</v>
      </c>
      <c r="AW351" s="12" t="s">
        <v>39</v>
      </c>
      <c r="AX351" s="12" t="s">
        <v>76</v>
      </c>
      <c r="AY351" s="276" t="s">
        <v>203</v>
      </c>
    </row>
    <row r="352" spans="2:51" s="12" customFormat="1" ht="13.5">
      <c r="B352" s="265"/>
      <c r="C352" s="266"/>
      <c r="D352" s="267" t="s">
        <v>592</v>
      </c>
      <c r="E352" s="268" t="s">
        <v>21</v>
      </c>
      <c r="F352" s="269" t="s">
        <v>4858</v>
      </c>
      <c r="G352" s="266"/>
      <c r="H352" s="270">
        <v>3.3</v>
      </c>
      <c r="I352" s="271"/>
      <c r="J352" s="266"/>
      <c r="K352" s="266"/>
      <c r="L352" s="272"/>
      <c r="M352" s="273"/>
      <c r="N352" s="274"/>
      <c r="O352" s="274"/>
      <c r="P352" s="274"/>
      <c r="Q352" s="274"/>
      <c r="R352" s="274"/>
      <c r="S352" s="274"/>
      <c r="T352" s="275"/>
      <c r="AT352" s="276" t="s">
        <v>592</v>
      </c>
      <c r="AU352" s="276" t="s">
        <v>85</v>
      </c>
      <c r="AV352" s="12" t="s">
        <v>85</v>
      </c>
      <c r="AW352" s="12" t="s">
        <v>39</v>
      </c>
      <c r="AX352" s="12" t="s">
        <v>76</v>
      </c>
      <c r="AY352" s="276" t="s">
        <v>203</v>
      </c>
    </row>
    <row r="353" spans="2:51" s="12" customFormat="1" ht="13.5">
      <c r="B353" s="265"/>
      <c r="C353" s="266"/>
      <c r="D353" s="267" t="s">
        <v>592</v>
      </c>
      <c r="E353" s="268" t="s">
        <v>21</v>
      </c>
      <c r="F353" s="269" t="s">
        <v>4860</v>
      </c>
      <c r="G353" s="266"/>
      <c r="H353" s="270">
        <v>3.3</v>
      </c>
      <c r="I353" s="271"/>
      <c r="J353" s="266"/>
      <c r="K353" s="266"/>
      <c r="L353" s="272"/>
      <c r="M353" s="273"/>
      <c r="N353" s="274"/>
      <c r="O353" s="274"/>
      <c r="P353" s="274"/>
      <c r="Q353" s="274"/>
      <c r="R353" s="274"/>
      <c r="S353" s="274"/>
      <c r="T353" s="275"/>
      <c r="AT353" s="276" t="s">
        <v>592</v>
      </c>
      <c r="AU353" s="276" t="s">
        <v>85</v>
      </c>
      <c r="AV353" s="12" t="s">
        <v>85</v>
      </c>
      <c r="AW353" s="12" t="s">
        <v>39</v>
      </c>
      <c r="AX353" s="12" t="s">
        <v>76</v>
      </c>
      <c r="AY353" s="276" t="s">
        <v>203</v>
      </c>
    </row>
    <row r="354" spans="2:51" s="12" customFormat="1" ht="13.5">
      <c r="B354" s="265"/>
      <c r="C354" s="266"/>
      <c r="D354" s="267" t="s">
        <v>592</v>
      </c>
      <c r="E354" s="268" t="s">
        <v>21</v>
      </c>
      <c r="F354" s="269" t="s">
        <v>4861</v>
      </c>
      <c r="G354" s="266"/>
      <c r="H354" s="270">
        <v>1.5</v>
      </c>
      <c r="I354" s="271"/>
      <c r="J354" s="266"/>
      <c r="K354" s="266"/>
      <c r="L354" s="272"/>
      <c r="M354" s="273"/>
      <c r="N354" s="274"/>
      <c r="O354" s="274"/>
      <c r="P354" s="274"/>
      <c r="Q354" s="274"/>
      <c r="R354" s="274"/>
      <c r="S354" s="274"/>
      <c r="T354" s="275"/>
      <c r="AT354" s="276" t="s">
        <v>592</v>
      </c>
      <c r="AU354" s="276" t="s">
        <v>85</v>
      </c>
      <c r="AV354" s="12" t="s">
        <v>85</v>
      </c>
      <c r="AW354" s="12" t="s">
        <v>39</v>
      </c>
      <c r="AX354" s="12" t="s">
        <v>76</v>
      </c>
      <c r="AY354" s="276" t="s">
        <v>203</v>
      </c>
    </row>
    <row r="355" spans="2:51" s="15" customFormat="1" ht="13.5">
      <c r="B355" s="298"/>
      <c r="C355" s="299"/>
      <c r="D355" s="267" t="s">
        <v>592</v>
      </c>
      <c r="E355" s="300" t="s">
        <v>21</v>
      </c>
      <c r="F355" s="301" t="s">
        <v>1415</v>
      </c>
      <c r="G355" s="299"/>
      <c r="H355" s="302">
        <v>11.1</v>
      </c>
      <c r="I355" s="303"/>
      <c r="J355" s="299"/>
      <c r="K355" s="299"/>
      <c r="L355" s="304"/>
      <c r="M355" s="305"/>
      <c r="N355" s="306"/>
      <c r="O355" s="306"/>
      <c r="P355" s="306"/>
      <c r="Q355" s="306"/>
      <c r="R355" s="306"/>
      <c r="S355" s="306"/>
      <c r="T355" s="307"/>
      <c r="AT355" s="308" t="s">
        <v>592</v>
      </c>
      <c r="AU355" s="308" t="s">
        <v>85</v>
      </c>
      <c r="AV355" s="15" t="s">
        <v>92</v>
      </c>
      <c r="AW355" s="15" t="s">
        <v>39</v>
      </c>
      <c r="AX355" s="15" t="s">
        <v>76</v>
      </c>
      <c r="AY355" s="308" t="s">
        <v>203</v>
      </c>
    </row>
    <row r="356" spans="2:51" s="12" customFormat="1" ht="13.5">
      <c r="B356" s="265"/>
      <c r="C356" s="266"/>
      <c r="D356" s="267" t="s">
        <v>592</v>
      </c>
      <c r="E356" s="268" t="s">
        <v>21</v>
      </c>
      <c r="F356" s="269" t="s">
        <v>4960</v>
      </c>
      <c r="G356" s="266"/>
      <c r="H356" s="270">
        <v>51.385</v>
      </c>
      <c r="I356" s="271"/>
      <c r="J356" s="266"/>
      <c r="K356" s="266"/>
      <c r="L356" s="272"/>
      <c r="M356" s="273"/>
      <c r="N356" s="274"/>
      <c r="O356" s="274"/>
      <c r="P356" s="274"/>
      <c r="Q356" s="274"/>
      <c r="R356" s="274"/>
      <c r="S356" s="274"/>
      <c r="T356" s="275"/>
      <c r="AT356" s="276" t="s">
        <v>592</v>
      </c>
      <c r="AU356" s="276" t="s">
        <v>85</v>
      </c>
      <c r="AV356" s="12" t="s">
        <v>85</v>
      </c>
      <c r="AW356" s="12" t="s">
        <v>39</v>
      </c>
      <c r="AX356" s="12" t="s">
        <v>76</v>
      </c>
      <c r="AY356" s="276" t="s">
        <v>203</v>
      </c>
    </row>
    <row r="357" spans="2:51" s="12" customFormat="1" ht="13.5">
      <c r="B357" s="265"/>
      <c r="C357" s="266"/>
      <c r="D357" s="267" t="s">
        <v>592</v>
      </c>
      <c r="E357" s="268" t="s">
        <v>21</v>
      </c>
      <c r="F357" s="269" t="s">
        <v>4961</v>
      </c>
      <c r="G357" s="266"/>
      <c r="H357" s="270">
        <v>16.425</v>
      </c>
      <c r="I357" s="271"/>
      <c r="J357" s="266"/>
      <c r="K357" s="266"/>
      <c r="L357" s="272"/>
      <c r="M357" s="273"/>
      <c r="N357" s="274"/>
      <c r="O357" s="274"/>
      <c r="P357" s="274"/>
      <c r="Q357" s="274"/>
      <c r="R357" s="274"/>
      <c r="S357" s="274"/>
      <c r="T357" s="275"/>
      <c r="AT357" s="276" t="s">
        <v>592</v>
      </c>
      <c r="AU357" s="276" t="s">
        <v>85</v>
      </c>
      <c r="AV357" s="12" t="s">
        <v>85</v>
      </c>
      <c r="AW357" s="12" t="s">
        <v>39</v>
      </c>
      <c r="AX357" s="12" t="s">
        <v>76</v>
      </c>
      <c r="AY357" s="276" t="s">
        <v>203</v>
      </c>
    </row>
    <row r="358" spans="2:51" s="12" customFormat="1" ht="13.5">
      <c r="B358" s="265"/>
      <c r="C358" s="266"/>
      <c r="D358" s="267" t="s">
        <v>592</v>
      </c>
      <c r="E358" s="268" t="s">
        <v>21</v>
      </c>
      <c r="F358" s="269" t="s">
        <v>4962</v>
      </c>
      <c r="G358" s="266"/>
      <c r="H358" s="270">
        <v>8.28</v>
      </c>
      <c r="I358" s="271"/>
      <c r="J358" s="266"/>
      <c r="K358" s="266"/>
      <c r="L358" s="272"/>
      <c r="M358" s="273"/>
      <c r="N358" s="274"/>
      <c r="O358" s="274"/>
      <c r="P358" s="274"/>
      <c r="Q358" s="274"/>
      <c r="R358" s="274"/>
      <c r="S358" s="274"/>
      <c r="T358" s="275"/>
      <c r="AT358" s="276" t="s">
        <v>592</v>
      </c>
      <c r="AU358" s="276" t="s">
        <v>85</v>
      </c>
      <c r="AV358" s="12" t="s">
        <v>85</v>
      </c>
      <c r="AW358" s="12" t="s">
        <v>39</v>
      </c>
      <c r="AX358" s="12" t="s">
        <v>76</v>
      </c>
      <c r="AY358" s="276" t="s">
        <v>203</v>
      </c>
    </row>
    <row r="359" spans="2:51" s="12" customFormat="1" ht="13.5">
      <c r="B359" s="265"/>
      <c r="C359" s="266"/>
      <c r="D359" s="267" t="s">
        <v>592</v>
      </c>
      <c r="E359" s="268" t="s">
        <v>21</v>
      </c>
      <c r="F359" s="269" t="s">
        <v>4963</v>
      </c>
      <c r="G359" s="266"/>
      <c r="H359" s="270">
        <v>18.345</v>
      </c>
      <c r="I359" s="271"/>
      <c r="J359" s="266"/>
      <c r="K359" s="266"/>
      <c r="L359" s="272"/>
      <c r="M359" s="273"/>
      <c r="N359" s="274"/>
      <c r="O359" s="274"/>
      <c r="P359" s="274"/>
      <c r="Q359" s="274"/>
      <c r="R359" s="274"/>
      <c r="S359" s="274"/>
      <c r="T359" s="275"/>
      <c r="AT359" s="276" t="s">
        <v>592</v>
      </c>
      <c r="AU359" s="276" t="s">
        <v>85</v>
      </c>
      <c r="AV359" s="12" t="s">
        <v>85</v>
      </c>
      <c r="AW359" s="12" t="s">
        <v>39</v>
      </c>
      <c r="AX359" s="12" t="s">
        <v>76</v>
      </c>
      <c r="AY359" s="276" t="s">
        <v>203</v>
      </c>
    </row>
    <row r="360" spans="2:51" s="12" customFormat="1" ht="13.5">
      <c r="B360" s="265"/>
      <c r="C360" s="266"/>
      <c r="D360" s="267" t="s">
        <v>592</v>
      </c>
      <c r="E360" s="268" t="s">
        <v>21</v>
      </c>
      <c r="F360" s="269" t="s">
        <v>4964</v>
      </c>
      <c r="G360" s="266"/>
      <c r="H360" s="270">
        <v>16.8</v>
      </c>
      <c r="I360" s="271"/>
      <c r="J360" s="266"/>
      <c r="K360" s="266"/>
      <c r="L360" s="272"/>
      <c r="M360" s="273"/>
      <c r="N360" s="274"/>
      <c r="O360" s="274"/>
      <c r="P360" s="274"/>
      <c r="Q360" s="274"/>
      <c r="R360" s="274"/>
      <c r="S360" s="274"/>
      <c r="T360" s="275"/>
      <c r="AT360" s="276" t="s">
        <v>592</v>
      </c>
      <c r="AU360" s="276" t="s">
        <v>85</v>
      </c>
      <c r="AV360" s="12" t="s">
        <v>85</v>
      </c>
      <c r="AW360" s="12" t="s">
        <v>39</v>
      </c>
      <c r="AX360" s="12" t="s">
        <v>76</v>
      </c>
      <c r="AY360" s="276" t="s">
        <v>203</v>
      </c>
    </row>
    <row r="361" spans="2:51" s="12" customFormat="1" ht="13.5">
      <c r="B361" s="265"/>
      <c r="C361" s="266"/>
      <c r="D361" s="267" t="s">
        <v>592</v>
      </c>
      <c r="E361" s="268" t="s">
        <v>21</v>
      </c>
      <c r="F361" s="269" t="s">
        <v>4965</v>
      </c>
      <c r="G361" s="266"/>
      <c r="H361" s="270">
        <v>37.68</v>
      </c>
      <c r="I361" s="271"/>
      <c r="J361" s="266"/>
      <c r="K361" s="266"/>
      <c r="L361" s="272"/>
      <c r="M361" s="273"/>
      <c r="N361" s="274"/>
      <c r="O361" s="274"/>
      <c r="P361" s="274"/>
      <c r="Q361" s="274"/>
      <c r="R361" s="274"/>
      <c r="S361" s="274"/>
      <c r="T361" s="275"/>
      <c r="AT361" s="276" t="s">
        <v>592</v>
      </c>
      <c r="AU361" s="276" t="s">
        <v>85</v>
      </c>
      <c r="AV361" s="12" t="s">
        <v>85</v>
      </c>
      <c r="AW361" s="12" t="s">
        <v>39</v>
      </c>
      <c r="AX361" s="12" t="s">
        <v>76</v>
      </c>
      <c r="AY361" s="276" t="s">
        <v>203</v>
      </c>
    </row>
    <row r="362" spans="2:51" s="12" customFormat="1" ht="13.5">
      <c r="B362" s="265"/>
      <c r="C362" s="266"/>
      <c r="D362" s="267" t="s">
        <v>592</v>
      </c>
      <c r="E362" s="268" t="s">
        <v>21</v>
      </c>
      <c r="F362" s="269" t="s">
        <v>4966</v>
      </c>
      <c r="G362" s="266"/>
      <c r="H362" s="270">
        <v>30.15</v>
      </c>
      <c r="I362" s="271"/>
      <c r="J362" s="266"/>
      <c r="K362" s="266"/>
      <c r="L362" s="272"/>
      <c r="M362" s="273"/>
      <c r="N362" s="274"/>
      <c r="O362" s="274"/>
      <c r="P362" s="274"/>
      <c r="Q362" s="274"/>
      <c r="R362" s="274"/>
      <c r="S362" s="274"/>
      <c r="T362" s="275"/>
      <c r="AT362" s="276" t="s">
        <v>592</v>
      </c>
      <c r="AU362" s="276" t="s">
        <v>85</v>
      </c>
      <c r="AV362" s="12" t="s">
        <v>85</v>
      </c>
      <c r="AW362" s="12" t="s">
        <v>39</v>
      </c>
      <c r="AX362" s="12" t="s">
        <v>76</v>
      </c>
      <c r="AY362" s="276" t="s">
        <v>203</v>
      </c>
    </row>
    <row r="363" spans="2:51" s="12" customFormat="1" ht="13.5">
      <c r="B363" s="265"/>
      <c r="C363" s="266"/>
      <c r="D363" s="267" t="s">
        <v>592</v>
      </c>
      <c r="E363" s="268" t="s">
        <v>21</v>
      </c>
      <c r="F363" s="269" t="s">
        <v>4967</v>
      </c>
      <c r="G363" s="266"/>
      <c r="H363" s="270">
        <v>67.86</v>
      </c>
      <c r="I363" s="271"/>
      <c r="J363" s="266"/>
      <c r="K363" s="266"/>
      <c r="L363" s="272"/>
      <c r="M363" s="273"/>
      <c r="N363" s="274"/>
      <c r="O363" s="274"/>
      <c r="P363" s="274"/>
      <c r="Q363" s="274"/>
      <c r="R363" s="274"/>
      <c r="S363" s="274"/>
      <c r="T363" s="275"/>
      <c r="AT363" s="276" t="s">
        <v>592</v>
      </c>
      <c r="AU363" s="276" t="s">
        <v>85</v>
      </c>
      <c r="AV363" s="12" t="s">
        <v>85</v>
      </c>
      <c r="AW363" s="12" t="s">
        <v>39</v>
      </c>
      <c r="AX363" s="12" t="s">
        <v>76</v>
      </c>
      <c r="AY363" s="276" t="s">
        <v>203</v>
      </c>
    </row>
    <row r="364" spans="2:51" s="12" customFormat="1" ht="13.5">
      <c r="B364" s="265"/>
      <c r="C364" s="266"/>
      <c r="D364" s="267" t="s">
        <v>592</v>
      </c>
      <c r="E364" s="268" t="s">
        <v>21</v>
      </c>
      <c r="F364" s="269" t="s">
        <v>4968</v>
      </c>
      <c r="G364" s="266"/>
      <c r="H364" s="270">
        <v>42.21</v>
      </c>
      <c r="I364" s="271"/>
      <c r="J364" s="266"/>
      <c r="K364" s="266"/>
      <c r="L364" s="272"/>
      <c r="M364" s="273"/>
      <c r="N364" s="274"/>
      <c r="O364" s="274"/>
      <c r="P364" s="274"/>
      <c r="Q364" s="274"/>
      <c r="R364" s="274"/>
      <c r="S364" s="274"/>
      <c r="T364" s="275"/>
      <c r="AT364" s="276" t="s">
        <v>592</v>
      </c>
      <c r="AU364" s="276" t="s">
        <v>85</v>
      </c>
      <c r="AV364" s="12" t="s">
        <v>85</v>
      </c>
      <c r="AW364" s="12" t="s">
        <v>39</v>
      </c>
      <c r="AX364" s="12" t="s">
        <v>76</v>
      </c>
      <c r="AY364" s="276" t="s">
        <v>203</v>
      </c>
    </row>
    <row r="365" spans="2:51" s="12" customFormat="1" ht="13.5">
      <c r="B365" s="265"/>
      <c r="C365" s="266"/>
      <c r="D365" s="267" t="s">
        <v>592</v>
      </c>
      <c r="E365" s="268" t="s">
        <v>21</v>
      </c>
      <c r="F365" s="269" t="s">
        <v>4863</v>
      </c>
      <c r="G365" s="266"/>
      <c r="H365" s="270">
        <v>47.625</v>
      </c>
      <c r="I365" s="271"/>
      <c r="J365" s="266"/>
      <c r="K365" s="266"/>
      <c r="L365" s="272"/>
      <c r="M365" s="273"/>
      <c r="N365" s="274"/>
      <c r="O365" s="274"/>
      <c r="P365" s="274"/>
      <c r="Q365" s="274"/>
      <c r="R365" s="274"/>
      <c r="S365" s="274"/>
      <c r="T365" s="275"/>
      <c r="AT365" s="276" t="s">
        <v>592</v>
      </c>
      <c r="AU365" s="276" t="s">
        <v>85</v>
      </c>
      <c r="AV365" s="12" t="s">
        <v>85</v>
      </c>
      <c r="AW365" s="12" t="s">
        <v>39</v>
      </c>
      <c r="AX365" s="12" t="s">
        <v>76</v>
      </c>
      <c r="AY365" s="276" t="s">
        <v>203</v>
      </c>
    </row>
    <row r="366" spans="2:51" s="12" customFormat="1" ht="13.5">
      <c r="B366" s="265"/>
      <c r="C366" s="266"/>
      <c r="D366" s="267" t="s">
        <v>592</v>
      </c>
      <c r="E366" s="268" t="s">
        <v>21</v>
      </c>
      <c r="F366" s="269" t="s">
        <v>4864</v>
      </c>
      <c r="G366" s="266"/>
      <c r="H366" s="270">
        <v>37.14</v>
      </c>
      <c r="I366" s="271"/>
      <c r="J366" s="266"/>
      <c r="K366" s="266"/>
      <c r="L366" s="272"/>
      <c r="M366" s="273"/>
      <c r="N366" s="274"/>
      <c r="O366" s="274"/>
      <c r="P366" s="274"/>
      <c r="Q366" s="274"/>
      <c r="R366" s="274"/>
      <c r="S366" s="274"/>
      <c r="T366" s="275"/>
      <c r="AT366" s="276" t="s">
        <v>592</v>
      </c>
      <c r="AU366" s="276" t="s">
        <v>85</v>
      </c>
      <c r="AV366" s="12" t="s">
        <v>85</v>
      </c>
      <c r="AW366" s="12" t="s">
        <v>39</v>
      </c>
      <c r="AX366" s="12" t="s">
        <v>76</v>
      </c>
      <c r="AY366" s="276" t="s">
        <v>203</v>
      </c>
    </row>
    <row r="367" spans="2:51" s="12" customFormat="1" ht="13.5">
      <c r="B367" s="265"/>
      <c r="C367" s="266"/>
      <c r="D367" s="267" t="s">
        <v>592</v>
      </c>
      <c r="E367" s="268" t="s">
        <v>21</v>
      </c>
      <c r="F367" s="269" t="s">
        <v>4865</v>
      </c>
      <c r="G367" s="266"/>
      <c r="H367" s="270">
        <v>20.295</v>
      </c>
      <c r="I367" s="271"/>
      <c r="J367" s="266"/>
      <c r="K367" s="266"/>
      <c r="L367" s="272"/>
      <c r="M367" s="273"/>
      <c r="N367" s="274"/>
      <c r="O367" s="274"/>
      <c r="P367" s="274"/>
      <c r="Q367" s="274"/>
      <c r="R367" s="274"/>
      <c r="S367" s="274"/>
      <c r="T367" s="275"/>
      <c r="AT367" s="276" t="s">
        <v>592</v>
      </c>
      <c r="AU367" s="276" t="s">
        <v>85</v>
      </c>
      <c r="AV367" s="12" t="s">
        <v>85</v>
      </c>
      <c r="AW367" s="12" t="s">
        <v>39</v>
      </c>
      <c r="AX367" s="12" t="s">
        <v>76</v>
      </c>
      <c r="AY367" s="276" t="s">
        <v>203</v>
      </c>
    </row>
    <row r="368" spans="2:51" s="12" customFormat="1" ht="13.5">
      <c r="B368" s="265"/>
      <c r="C368" s="266"/>
      <c r="D368" s="267" t="s">
        <v>592</v>
      </c>
      <c r="E368" s="268" t="s">
        <v>21</v>
      </c>
      <c r="F368" s="269" t="s">
        <v>4866</v>
      </c>
      <c r="G368" s="266"/>
      <c r="H368" s="270">
        <v>80.97</v>
      </c>
      <c r="I368" s="271"/>
      <c r="J368" s="266"/>
      <c r="K368" s="266"/>
      <c r="L368" s="272"/>
      <c r="M368" s="273"/>
      <c r="N368" s="274"/>
      <c r="O368" s="274"/>
      <c r="P368" s="274"/>
      <c r="Q368" s="274"/>
      <c r="R368" s="274"/>
      <c r="S368" s="274"/>
      <c r="T368" s="275"/>
      <c r="AT368" s="276" t="s">
        <v>592</v>
      </c>
      <c r="AU368" s="276" t="s">
        <v>85</v>
      </c>
      <c r="AV368" s="12" t="s">
        <v>85</v>
      </c>
      <c r="AW368" s="12" t="s">
        <v>39</v>
      </c>
      <c r="AX368" s="12" t="s">
        <v>76</v>
      </c>
      <c r="AY368" s="276" t="s">
        <v>203</v>
      </c>
    </row>
    <row r="369" spans="2:51" s="12" customFormat="1" ht="13.5">
      <c r="B369" s="265"/>
      <c r="C369" s="266"/>
      <c r="D369" s="267" t="s">
        <v>592</v>
      </c>
      <c r="E369" s="268" t="s">
        <v>21</v>
      </c>
      <c r="F369" s="269" t="s">
        <v>4867</v>
      </c>
      <c r="G369" s="266"/>
      <c r="H369" s="270">
        <v>37.425</v>
      </c>
      <c r="I369" s="271"/>
      <c r="J369" s="266"/>
      <c r="K369" s="266"/>
      <c r="L369" s="272"/>
      <c r="M369" s="273"/>
      <c r="N369" s="274"/>
      <c r="O369" s="274"/>
      <c r="P369" s="274"/>
      <c r="Q369" s="274"/>
      <c r="R369" s="274"/>
      <c r="S369" s="274"/>
      <c r="T369" s="275"/>
      <c r="AT369" s="276" t="s">
        <v>592</v>
      </c>
      <c r="AU369" s="276" t="s">
        <v>85</v>
      </c>
      <c r="AV369" s="12" t="s">
        <v>85</v>
      </c>
      <c r="AW369" s="12" t="s">
        <v>39</v>
      </c>
      <c r="AX369" s="12" t="s">
        <v>76</v>
      </c>
      <c r="AY369" s="276" t="s">
        <v>203</v>
      </c>
    </row>
    <row r="370" spans="2:51" s="13" customFormat="1" ht="13.5">
      <c r="B370" s="277"/>
      <c r="C370" s="278"/>
      <c r="D370" s="267" t="s">
        <v>592</v>
      </c>
      <c r="E370" s="279" t="s">
        <v>21</v>
      </c>
      <c r="F370" s="280" t="s">
        <v>618</v>
      </c>
      <c r="G370" s="278"/>
      <c r="H370" s="281">
        <v>523.69</v>
      </c>
      <c r="I370" s="282"/>
      <c r="J370" s="278"/>
      <c r="K370" s="278"/>
      <c r="L370" s="283"/>
      <c r="M370" s="284"/>
      <c r="N370" s="285"/>
      <c r="O370" s="285"/>
      <c r="P370" s="285"/>
      <c r="Q370" s="285"/>
      <c r="R370" s="285"/>
      <c r="S370" s="285"/>
      <c r="T370" s="286"/>
      <c r="AT370" s="287" t="s">
        <v>592</v>
      </c>
      <c r="AU370" s="287" t="s">
        <v>85</v>
      </c>
      <c r="AV370" s="13" t="s">
        <v>98</v>
      </c>
      <c r="AW370" s="13" t="s">
        <v>39</v>
      </c>
      <c r="AX370" s="13" t="s">
        <v>83</v>
      </c>
      <c r="AY370" s="287" t="s">
        <v>203</v>
      </c>
    </row>
    <row r="371" spans="2:65" s="1" customFormat="1" ht="16.5" customHeight="1">
      <c r="B371" s="47"/>
      <c r="C371" s="238" t="s">
        <v>446</v>
      </c>
      <c r="D371" s="238" t="s">
        <v>206</v>
      </c>
      <c r="E371" s="239" t="s">
        <v>1949</v>
      </c>
      <c r="F371" s="240" t="s">
        <v>1950</v>
      </c>
      <c r="G371" s="241" t="s">
        <v>463</v>
      </c>
      <c r="H371" s="242">
        <v>512.59</v>
      </c>
      <c r="I371" s="243"/>
      <c r="J371" s="244">
        <f>ROUND(I371*H371,2)</f>
        <v>0</v>
      </c>
      <c r="K371" s="240" t="s">
        <v>761</v>
      </c>
      <c r="L371" s="73"/>
      <c r="M371" s="245" t="s">
        <v>21</v>
      </c>
      <c r="N371" s="246" t="s">
        <v>47</v>
      </c>
      <c r="O371" s="48"/>
      <c r="P371" s="247">
        <f>O371*H371</f>
        <v>0</v>
      </c>
      <c r="Q371" s="247">
        <v>0</v>
      </c>
      <c r="R371" s="247">
        <f>Q371*H371</f>
        <v>0</v>
      </c>
      <c r="S371" s="247">
        <v>0</v>
      </c>
      <c r="T371" s="248">
        <f>S371*H371</f>
        <v>0</v>
      </c>
      <c r="AR371" s="25" t="s">
        <v>98</v>
      </c>
      <c r="AT371" s="25" t="s">
        <v>206</v>
      </c>
      <c r="AU371" s="25" t="s">
        <v>85</v>
      </c>
      <c r="AY371" s="25" t="s">
        <v>203</v>
      </c>
      <c r="BE371" s="249">
        <f>IF(N371="základní",J371,0)</f>
        <v>0</v>
      </c>
      <c r="BF371" s="249">
        <f>IF(N371="snížená",J371,0)</f>
        <v>0</v>
      </c>
      <c r="BG371" s="249">
        <f>IF(N371="zákl. přenesená",J371,0)</f>
        <v>0</v>
      </c>
      <c r="BH371" s="249">
        <f>IF(N371="sníž. přenesená",J371,0)</f>
        <v>0</v>
      </c>
      <c r="BI371" s="249">
        <f>IF(N371="nulová",J371,0)</f>
        <v>0</v>
      </c>
      <c r="BJ371" s="25" t="s">
        <v>83</v>
      </c>
      <c r="BK371" s="249">
        <f>ROUND(I371*H371,2)</f>
        <v>0</v>
      </c>
      <c r="BL371" s="25" t="s">
        <v>98</v>
      </c>
      <c r="BM371" s="25" t="s">
        <v>4969</v>
      </c>
    </row>
    <row r="372" spans="2:51" s="12" customFormat="1" ht="13.5">
      <c r="B372" s="265"/>
      <c r="C372" s="266"/>
      <c r="D372" s="267" t="s">
        <v>592</v>
      </c>
      <c r="E372" s="268" t="s">
        <v>21</v>
      </c>
      <c r="F372" s="269" t="s">
        <v>4960</v>
      </c>
      <c r="G372" s="266"/>
      <c r="H372" s="270">
        <v>51.385</v>
      </c>
      <c r="I372" s="271"/>
      <c r="J372" s="266"/>
      <c r="K372" s="266"/>
      <c r="L372" s="272"/>
      <c r="M372" s="273"/>
      <c r="N372" s="274"/>
      <c r="O372" s="274"/>
      <c r="P372" s="274"/>
      <c r="Q372" s="274"/>
      <c r="R372" s="274"/>
      <c r="S372" s="274"/>
      <c r="T372" s="275"/>
      <c r="AT372" s="276" t="s">
        <v>592</v>
      </c>
      <c r="AU372" s="276" t="s">
        <v>85</v>
      </c>
      <c r="AV372" s="12" t="s">
        <v>85</v>
      </c>
      <c r="AW372" s="12" t="s">
        <v>39</v>
      </c>
      <c r="AX372" s="12" t="s">
        <v>76</v>
      </c>
      <c r="AY372" s="276" t="s">
        <v>203</v>
      </c>
    </row>
    <row r="373" spans="2:51" s="12" customFormat="1" ht="13.5">
      <c r="B373" s="265"/>
      <c r="C373" s="266"/>
      <c r="D373" s="267" t="s">
        <v>592</v>
      </c>
      <c r="E373" s="268" t="s">
        <v>21</v>
      </c>
      <c r="F373" s="269" t="s">
        <v>4961</v>
      </c>
      <c r="G373" s="266"/>
      <c r="H373" s="270">
        <v>16.425</v>
      </c>
      <c r="I373" s="271"/>
      <c r="J373" s="266"/>
      <c r="K373" s="266"/>
      <c r="L373" s="272"/>
      <c r="M373" s="273"/>
      <c r="N373" s="274"/>
      <c r="O373" s="274"/>
      <c r="P373" s="274"/>
      <c r="Q373" s="274"/>
      <c r="R373" s="274"/>
      <c r="S373" s="274"/>
      <c r="T373" s="275"/>
      <c r="AT373" s="276" t="s">
        <v>592</v>
      </c>
      <c r="AU373" s="276" t="s">
        <v>85</v>
      </c>
      <c r="AV373" s="12" t="s">
        <v>85</v>
      </c>
      <c r="AW373" s="12" t="s">
        <v>39</v>
      </c>
      <c r="AX373" s="12" t="s">
        <v>76</v>
      </c>
      <c r="AY373" s="276" t="s">
        <v>203</v>
      </c>
    </row>
    <row r="374" spans="2:51" s="12" customFormat="1" ht="13.5">
      <c r="B374" s="265"/>
      <c r="C374" s="266"/>
      <c r="D374" s="267" t="s">
        <v>592</v>
      </c>
      <c r="E374" s="268" t="s">
        <v>21</v>
      </c>
      <c r="F374" s="269" t="s">
        <v>4962</v>
      </c>
      <c r="G374" s="266"/>
      <c r="H374" s="270">
        <v>8.28</v>
      </c>
      <c r="I374" s="271"/>
      <c r="J374" s="266"/>
      <c r="K374" s="266"/>
      <c r="L374" s="272"/>
      <c r="M374" s="273"/>
      <c r="N374" s="274"/>
      <c r="O374" s="274"/>
      <c r="P374" s="274"/>
      <c r="Q374" s="274"/>
      <c r="R374" s="274"/>
      <c r="S374" s="274"/>
      <c r="T374" s="275"/>
      <c r="AT374" s="276" t="s">
        <v>592</v>
      </c>
      <c r="AU374" s="276" t="s">
        <v>85</v>
      </c>
      <c r="AV374" s="12" t="s">
        <v>85</v>
      </c>
      <c r="AW374" s="12" t="s">
        <v>39</v>
      </c>
      <c r="AX374" s="12" t="s">
        <v>76</v>
      </c>
      <c r="AY374" s="276" t="s">
        <v>203</v>
      </c>
    </row>
    <row r="375" spans="2:51" s="12" customFormat="1" ht="13.5">
      <c r="B375" s="265"/>
      <c r="C375" s="266"/>
      <c r="D375" s="267" t="s">
        <v>592</v>
      </c>
      <c r="E375" s="268" t="s">
        <v>21</v>
      </c>
      <c r="F375" s="269" t="s">
        <v>4963</v>
      </c>
      <c r="G375" s="266"/>
      <c r="H375" s="270">
        <v>18.345</v>
      </c>
      <c r="I375" s="271"/>
      <c r="J375" s="266"/>
      <c r="K375" s="266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592</v>
      </c>
      <c r="AU375" s="276" t="s">
        <v>85</v>
      </c>
      <c r="AV375" s="12" t="s">
        <v>85</v>
      </c>
      <c r="AW375" s="12" t="s">
        <v>39</v>
      </c>
      <c r="AX375" s="12" t="s">
        <v>76</v>
      </c>
      <c r="AY375" s="276" t="s">
        <v>203</v>
      </c>
    </row>
    <row r="376" spans="2:51" s="12" customFormat="1" ht="13.5">
      <c r="B376" s="265"/>
      <c r="C376" s="266"/>
      <c r="D376" s="267" t="s">
        <v>592</v>
      </c>
      <c r="E376" s="268" t="s">
        <v>21</v>
      </c>
      <c r="F376" s="269" t="s">
        <v>4964</v>
      </c>
      <c r="G376" s="266"/>
      <c r="H376" s="270">
        <v>16.8</v>
      </c>
      <c r="I376" s="271"/>
      <c r="J376" s="266"/>
      <c r="K376" s="266"/>
      <c r="L376" s="272"/>
      <c r="M376" s="273"/>
      <c r="N376" s="274"/>
      <c r="O376" s="274"/>
      <c r="P376" s="274"/>
      <c r="Q376" s="274"/>
      <c r="R376" s="274"/>
      <c r="S376" s="274"/>
      <c r="T376" s="275"/>
      <c r="AT376" s="276" t="s">
        <v>592</v>
      </c>
      <c r="AU376" s="276" t="s">
        <v>85</v>
      </c>
      <c r="AV376" s="12" t="s">
        <v>85</v>
      </c>
      <c r="AW376" s="12" t="s">
        <v>39</v>
      </c>
      <c r="AX376" s="12" t="s">
        <v>76</v>
      </c>
      <c r="AY376" s="276" t="s">
        <v>203</v>
      </c>
    </row>
    <row r="377" spans="2:51" s="12" customFormat="1" ht="13.5">
      <c r="B377" s="265"/>
      <c r="C377" s="266"/>
      <c r="D377" s="267" t="s">
        <v>592</v>
      </c>
      <c r="E377" s="268" t="s">
        <v>21</v>
      </c>
      <c r="F377" s="269" t="s">
        <v>4965</v>
      </c>
      <c r="G377" s="266"/>
      <c r="H377" s="270">
        <v>37.68</v>
      </c>
      <c r="I377" s="271"/>
      <c r="J377" s="266"/>
      <c r="K377" s="266"/>
      <c r="L377" s="272"/>
      <c r="M377" s="273"/>
      <c r="N377" s="274"/>
      <c r="O377" s="274"/>
      <c r="P377" s="274"/>
      <c r="Q377" s="274"/>
      <c r="R377" s="274"/>
      <c r="S377" s="274"/>
      <c r="T377" s="275"/>
      <c r="AT377" s="276" t="s">
        <v>592</v>
      </c>
      <c r="AU377" s="276" t="s">
        <v>85</v>
      </c>
      <c r="AV377" s="12" t="s">
        <v>85</v>
      </c>
      <c r="AW377" s="12" t="s">
        <v>39</v>
      </c>
      <c r="AX377" s="12" t="s">
        <v>76</v>
      </c>
      <c r="AY377" s="276" t="s">
        <v>203</v>
      </c>
    </row>
    <row r="378" spans="2:51" s="12" customFormat="1" ht="13.5">
      <c r="B378" s="265"/>
      <c r="C378" s="266"/>
      <c r="D378" s="267" t="s">
        <v>592</v>
      </c>
      <c r="E378" s="268" t="s">
        <v>21</v>
      </c>
      <c r="F378" s="269" t="s">
        <v>4966</v>
      </c>
      <c r="G378" s="266"/>
      <c r="H378" s="270">
        <v>30.15</v>
      </c>
      <c r="I378" s="271"/>
      <c r="J378" s="266"/>
      <c r="K378" s="266"/>
      <c r="L378" s="272"/>
      <c r="M378" s="273"/>
      <c r="N378" s="274"/>
      <c r="O378" s="274"/>
      <c r="P378" s="274"/>
      <c r="Q378" s="274"/>
      <c r="R378" s="274"/>
      <c r="S378" s="274"/>
      <c r="T378" s="275"/>
      <c r="AT378" s="276" t="s">
        <v>592</v>
      </c>
      <c r="AU378" s="276" t="s">
        <v>85</v>
      </c>
      <c r="AV378" s="12" t="s">
        <v>85</v>
      </c>
      <c r="AW378" s="12" t="s">
        <v>39</v>
      </c>
      <c r="AX378" s="12" t="s">
        <v>76</v>
      </c>
      <c r="AY378" s="276" t="s">
        <v>203</v>
      </c>
    </row>
    <row r="379" spans="2:51" s="12" customFormat="1" ht="13.5">
      <c r="B379" s="265"/>
      <c r="C379" s="266"/>
      <c r="D379" s="267" t="s">
        <v>592</v>
      </c>
      <c r="E379" s="268" t="s">
        <v>21</v>
      </c>
      <c r="F379" s="269" t="s">
        <v>4967</v>
      </c>
      <c r="G379" s="266"/>
      <c r="H379" s="270">
        <v>67.86</v>
      </c>
      <c r="I379" s="271"/>
      <c r="J379" s="266"/>
      <c r="K379" s="266"/>
      <c r="L379" s="272"/>
      <c r="M379" s="273"/>
      <c r="N379" s="274"/>
      <c r="O379" s="274"/>
      <c r="P379" s="274"/>
      <c r="Q379" s="274"/>
      <c r="R379" s="274"/>
      <c r="S379" s="274"/>
      <c r="T379" s="275"/>
      <c r="AT379" s="276" t="s">
        <v>592</v>
      </c>
      <c r="AU379" s="276" t="s">
        <v>85</v>
      </c>
      <c r="AV379" s="12" t="s">
        <v>85</v>
      </c>
      <c r="AW379" s="12" t="s">
        <v>39</v>
      </c>
      <c r="AX379" s="12" t="s">
        <v>76</v>
      </c>
      <c r="AY379" s="276" t="s">
        <v>203</v>
      </c>
    </row>
    <row r="380" spans="2:51" s="12" customFormat="1" ht="13.5">
      <c r="B380" s="265"/>
      <c r="C380" s="266"/>
      <c r="D380" s="267" t="s">
        <v>592</v>
      </c>
      <c r="E380" s="268" t="s">
        <v>21</v>
      </c>
      <c r="F380" s="269" t="s">
        <v>4968</v>
      </c>
      <c r="G380" s="266"/>
      <c r="H380" s="270">
        <v>42.21</v>
      </c>
      <c r="I380" s="271"/>
      <c r="J380" s="266"/>
      <c r="K380" s="266"/>
      <c r="L380" s="272"/>
      <c r="M380" s="273"/>
      <c r="N380" s="274"/>
      <c r="O380" s="274"/>
      <c r="P380" s="274"/>
      <c r="Q380" s="274"/>
      <c r="R380" s="274"/>
      <c r="S380" s="274"/>
      <c r="T380" s="275"/>
      <c r="AT380" s="276" t="s">
        <v>592</v>
      </c>
      <c r="AU380" s="276" t="s">
        <v>85</v>
      </c>
      <c r="AV380" s="12" t="s">
        <v>85</v>
      </c>
      <c r="AW380" s="12" t="s">
        <v>39</v>
      </c>
      <c r="AX380" s="12" t="s">
        <v>76</v>
      </c>
      <c r="AY380" s="276" t="s">
        <v>203</v>
      </c>
    </row>
    <row r="381" spans="2:51" s="12" customFormat="1" ht="13.5">
      <c r="B381" s="265"/>
      <c r="C381" s="266"/>
      <c r="D381" s="267" t="s">
        <v>592</v>
      </c>
      <c r="E381" s="268" t="s">
        <v>21</v>
      </c>
      <c r="F381" s="269" t="s">
        <v>4863</v>
      </c>
      <c r="G381" s="266"/>
      <c r="H381" s="270">
        <v>47.625</v>
      </c>
      <c r="I381" s="271"/>
      <c r="J381" s="266"/>
      <c r="K381" s="266"/>
      <c r="L381" s="272"/>
      <c r="M381" s="273"/>
      <c r="N381" s="274"/>
      <c r="O381" s="274"/>
      <c r="P381" s="274"/>
      <c r="Q381" s="274"/>
      <c r="R381" s="274"/>
      <c r="S381" s="274"/>
      <c r="T381" s="275"/>
      <c r="AT381" s="276" t="s">
        <v>592</v>
      </c>
      <c r="AU381" s="276" t="s">
        <v>85</v>
      </c>
      <c r="AV381" s="12" t="s">
        <v>85</v>
      </c>
      <c r="AW381" s="12" t="s">
        <v>39</v>
      </c>
      <c r="AX381" s="12" t="s">
        <v>76</v>
      </c>
      <c r="AY381" s="276" t="s">
        <v>203</v>
      </c>
    </row>
    <row r="382" spans="2:51" s="12" customFormat="1" ht="13.5">
      <c r="B382" s="265"/>
      <c r="C382" s="266"/>
      <c r="D382" s="267" t="s">
        <v>592</v>
      </c>
      <c r="E382" s="268" t="s">
        <v>21</v>
      </c>
      <c r="F382" s="269" t="s">
        <v>4864</v>
      </c>
      <c r="G382" s="266"/>
      <c r="H382" s="270">
        <v>37.14</v>
      </c>
      <c r="I382" s="271"/>
      <c r="J382" s="266"/>
      <c r="K382" s="266"/>
      <c r="L382" s="272"/>
      <c r="M382" s="273"/>
      <c r="N382" s="274"/>
      <c r="O382" s="274"/>
      <c r="P382" s="274"/>
      <c r="Q382" s="274"/>
      <c r="R382" s="274"/>
      <c r="S382" s="274"/>
      <c r="T382" s="275"/>
      <c r="AT382" s="276" t="s">
        <v>592</v>
      </c>
      <c r="AU382" s="276" t="s">
        <v>85</v>
      </c>
      <c r="AV382" s="12" t="s">
        <v>85</v>
      </c>
      <c r="AW382" s="12" t="s">
        <v>39</v>
      </c>
      <c r="AX382" s="12" t="s">
        <v>76</v>
      </c>
      <c r="AY382" s="276" t="s">
        <v>203</v>
      </c>
    </row>
    <row r="383" spans="2:51" s="12" customFormat="1" ht="13.5">
      <c r="B383" s="265"/>
      <c r="C383" s="266"/>
      <c r="D383" s="267" t="s">
        <v>592</v>
      </c>
      <c r="E383" s="268" t="s">
        <v>21</v>
      </c>
      <c r="F383" s="269" t="s">
        <v>4865</v>
      </c>
      <c r="G383" s="266"/>
      <c r="H383" s="270">
        <v>20.295</v>
      </c>
      <c r="I383" s="271"/>
      <c r="J383" s="266"/>
      <c r="K383" s="266"/>
      <c r="L383" s="272"/>
      <c r="M383" s="273"/>
      <c r="N383" s="274"/>
      <c r="O383" s="274"/>
      <c r="P383" s="274"/>
      <c r="Q383" s="274"/>
      <c r="R383" s="274"/>
      <c r="S383" s="274"/>
      <c r="T383" s="275"/>
      <c r="AT383" s="276" t="s">
        <v>592</v>
      </c>
      <c r="AU383" s="276" t="s">
        <v>85</v>
      </c>
      <c r="AV383" s="12" t="s">
        <v>85</v>
      </c>
      <c r="AW383" s="12" t="s">
        <v>39</v>
      </c>
      <c r="AX383" s="12" t="s">
        <v>76</v>
      </c>
      <c r="AY383" s="276" t="s">
        <v>203</v>
      </c>
    </row>
    <row r="384" spans="2:51" s="12" customFormat="1" ht="13.5">
      <c r="B384" s="265"/>
      <c r="C384" s="266"/>
      <c r="D384" s="267" t="s">
        <v>592</v>
      </c>
      <c r="E384" s="268" t="s">
        <v>21</v>
      </c>
      <c r="F384" s="269" t="s">
        <v>4866</v>
      </c>
      <c r="G384" s="266"/>
      <c r="H384" s="270">
        <v>80.97</v>
      </c>
      <c r="I384" s="271"/>
      <c r="J384" s="266"/>
      <c r="K384" s="266"/>
      <c r="L384" s="272"/>
      <c r="M384" s="273"/>
      <c r="N384" s="274"/>
      <c r="O384" s="274"/>
      <c r="P384" s="274"/>
      <c r="Q384" s="274"/>
      <c r="R384" s="274"/>
      <c r="S384" s="274"/>
      <c r="T384" s="275"/>
      <c r="AT384" s="276" t="s">
        <v>592</v>
      </c>
      <c r="AU384" s="276" t="s">
        <v>85</v>
      </c>
      <c r="AV384" s="12" t="s">
        <v>85</v>
      </c>
      <c r="AW384" s="12" t="s">
        <v>39</v>
      </c>
      <c r="AX384" s="12" t="s">
        <v>76</v>
      </c>
      <c r="AY384" s="276" t="s">
        <v>203</v>
      </c>
    </row>
    <row r="385" spans="2:51" s="12" customFormat="1" ht="13.5">
      <c r="B385" s="265"/>
      <c r="C385" s="266"/>
      <c r="D385" s="267" t="s">
        <v>592</v>
      </c>
      <c r="E385" s="268" t="s">
        <v>21</v>
      </c>
      <c r="F385" s="269" t="s">
        <v>4867</v>
      </c>
      <c r="G385" s="266"/>
      <c r="H385" s="270">
        <v>37.425</v>
      </c>
      <c r="I385" s="271"/>
      <c r="J385" s="266"/>
      <c r="K385" s="266"/>
      <c r="L385" s="272"/>
      <c r="M385" s="273"/>
      <c r="N385" s="274"/>
      <c r="O385" s="274"/>
      <c r="P385" s="274"/>
      <c r="Q385" s="274"/>
      <c r="R385" s="274"/>
      <c r="S385" s="274"/>
      <c r="T385" s="275"/>
      <c r="AT385" s="276" t="s">
        <v>592</v>
      </c>
      <c r="AU385" s="276" t="s">
        <v>85</v>
      </c>
      <c r="AV385" s="12" t="s">
        <v>85</v>
      </c>
      <c r="AW385" s="12" t="s">
        <v>39</v>
      </c>
      <c r="AX385" s="12" t="s">
        <v>76</v>
      </c>
      <c r="AY385" s="276" t="s">
        <v>203</v>
      </c>
    </row>
    <row r="386" spans="2:65" s="1" customFormat="1" ht="16.5" customHeight="1">
      <c r="B386" s="47"/>
      <c r="C386" s="238" t="s">
        <v>450</v>
      </c>
      <c r="D386" s="238" t="s">
        <v>206</v>
      </c>
      <c r="E386" s="239" t="s">
        <v>4970</v>
      </c>
      <c r="F386" s="240" t="s">
        <v>4971</v>
      </c>
      <c r="G386" s="241" t="s">
        <v>463</v>
      </c>
      <c r="H386" s="242">
        <v>512.59</v>
      </c>
      <c r="I386" s="243"/>
      <c r="J386" s="244">
        <f>ROUND(I386*H386,2)</f>
        <v>0</v>
      </c>
      <c r="K386" s="240" t="s">
        <v>761</v>
      </c>
      <c r="L386" s="73"/>
      <c r="M386" s="245" t="s">
        <v>21</v>
      </c>
      <c r="N386" s="246" t="s">
        <v>47</v>
      </c>
      <c r="O386" s="48"/>
      <c r="P386" s="247">
        <f>O386*H386</f>
        <v>0</v>
      </c>
      <c r="Q386" s="247">
        <v>0</v>
      </c>
      <c r="R386" s="247">
        <f>Q386*H386</f>
        <v>0</v>
      </c>
      <c r="S386" s="247">
        <v>0</v>
      </c>
      <c r="T386" s="248">
        <f>S386*H386</f>
        <v>0</v>
      </c>
      <c r="AR386" s="25" t="s">
        <v>98</v>
      </c>
      <c r="AT386" s="25" t="s">
        <v>206</v>
      </c>
      <c r="AU386" s="25" t="s">
        <v>85</v>
      </c>
      <c r="AY386" s="25" t="s">
        <v>203</v>
      </c>
      <c r="BE386" s="249">
        <f>IF(N386="základní",J386,0)</f>
        <v>0</v>
      </c>
      <c r="BF386" s="249">
        <f>IF(N386="snížená",J386,0)</f>
        <v>0</v>
      </c>
      <c r="BG386" s="249">
        <f>IF(N386="zákl. přenesená",J386,0)</f>
        <v>0</v>
      </c>
      <c r="BH386" s="249">
        <f>IF(N386="sníž. přenesená",J386,0)</f>
        <v>0</v>
      </c>
      <c r="BI386" s="249">
        <f>IF(N386="nulová",J386,0)</f>
        <v>0</v>
      </c>
      <c r="BJ386" s="25" t="s">
        <v>83</v>
      </c>
      <c r="BK386" s="249">
        <f>ROUND(I386*H386,2)</f>
        <v>0</v>
      </c>
      <c r="BL386" s="25" t="s">
        <v>98</v>
      </c>
      <c r="BM386" s="25" t="s">
        <v>4972</v>
      </c>
    </row>
    <row r="387" spans="2:63" s="11" customFormat="1" ht="29.85" customHeight="1">
      <c r="B387" s="222"/>
      <c r="C387" s="223"/>
      <c r="D387" s="224" t="s">
        <v>75</v>
      </c>
      <c r="E387" s="236" t="s">
        <v>1982</v>
      </c>
      <c r="F387" s="236" t="s">
        <v>1983</v>
      </c>
      <c r="G387" s="223"/>
      <c r="H387" s="223"/>
      <c r="I387" s="226"/>
      <c r="J387" s="237">
        <f>BK387</f>
        <v>0</v>
      </c>
      <c r="K387" s="223"/>
      <c r="L387" s="228"/>
      <c r="M387" s="229"/>
      <c r="N387" s="230"/>
      <c r="O387" s="230"/>
      <c r="P387" s="231">
        <f>SUM(P388:P398)</f>
        <v>0</v>
      </c>
      <c r="Q387" s="230"/>
      <c r="R387" s="231">
        <f>SUM(R388:R398)</f>
        <v>0</v>
      </c>
      <c r="S387" s="230"/>
      <c r="T387" s="232">
        <f>SUM(T388:T398)</f>
        <v>0</v>
      </c>
      <c r="AR387" s="233" t="s">
        <v>83</v>
      </c>
      <c r="AT387" s="234" t="s">
        <v>75</v>
      </c>
      <c r="AU387" s="234" t="s">
        <v>83</v>
      </c>
      <c r="AY387" s="233" t="s">
        <v>203</v>
      </c>
      <c r="BK387" s="235">
        <f>SUM(BK388:BK398)</f>
        <v>0</v>
      </c>
    </row>
    <row r="388" spans="2:65" s="1" customFormat="1" ht="25.5" customHeight="1">
      <c r="B388" s="47"/>
      <c r="C388" s="238" t="s">
        <v>456</v>
      </c>
      <c r="D388" s="238" t="s">
        <v>206</v>
      </c>
      <c r="E388" s="239" t="s">
        <v>1984</v>
      </c>
      <c r="F388" s="240" t="s">
        <v>1985</v>
      </c>
      <c r="G388" s="241" t="s">
        <v>241</v>
      </c>
      <c r="H388" s="242">
        <v>111.66</v>
      </c>
      <c r="I388" s="243"/>
      <c r="J388" s="244">
        <f>ROUND(I388*H388,2)</f>
        <v>0</v>
      </c>
      <c r="K388" s="240" t="s">
        <v>761</v>
      </c>
      <c r="L388" s="73"/>
      <c r="M388" s="245" t="s">
        <v>21</v>
      </c>
      <c r="N388" s="246" t="s">
        <v>47</v>
      </c>
      <c r="O388" s="48"/>
      <c r="P388" s="247">
        <f>O388*H388</f>
        <v>0</v>
      </c>
      <c r="Q388" s="247">
        <v>0</v>
      </c>
      <c r="R388" s="247">
        <f>Q388*H388</f>
        <v>0</v>
      </c>
      <c r="S388" s="247">
        <v>0</v>
      </c>
      <c r="T388" s="248">
        <f>S388*H388</f>
        <v>0</v>
      </c>
      <c r="AR388" s="25" t="s">
        <v>98</v>
      </c>
      <c r="AT388" s="25" t="s">
        <v>206</v>
      </c>
      <c r="AU388" s="25" t="s">
        <v>85</v>
      </c>
      <c r="AY388" s="25" t="s">
        <v>203</v>
      </c>
      <c r="BE388" s="249">
        <f>IF(N388="základní",J388,0)</f>
        <v>0</v>
      </c>
      <c r="BF388" s="249">
        <f>IF(N388="snížená",J388,0)</f>
        <v>0</v>
      </c>
      <c r="BG388" s="249">
        <f>IF(N388="zákl. přenesená",J388,0)</f>
        <v>0</v>
      </c>
      <c r="BH388" s="249">
        <f>IF(N388="sníž. přenesená",J388,0)</f>
        <v>0</v>
      </c>
      <c r="BI388" s="249">
        <f>IF(N388="nulová",J388,0)</f>
        <v>0</v>
      </c>
      <c r="BJ388" s="25" t="s">
        <v>83</v>
      </c>
      <c r="BK388" s="249">
        <f>ROUND(I388*H388,2)</f>
        <v>0</v>
      </c>
      <c r="BL388" s="25" t="s">
        <v>98</v>
      </c>
      <c r="BM388" s="25" t="s">
        <v>4973</v>
      </c>
    </row>
    <row r="389" spans="2:65" s="1" customFormat="1" ht="38.25" customHeight="1">
      <c r="B389" s="47"/>
      <c r="C389" s="238" t="s">
        <v>460</v>
      </c>
      <c r="D389" s="238" t="s">
        <v>206</v>
      </c>
      <c r="E389" s="239" t="s">
        <v>1987</v>
      </c>
      <c r="F389" s="240" t="s">
        <v>1988</v>
      </c>
      <c r="G389" s="241" t="s">
        <v>241</v>
      </c>
      <c r="H389" s="242">
        <v>669.96</v>
      </c>
      <c r="I389" s="243"/>
      <c r="J389" s="244">
        <f>ROUND(I389*H389,2)</f>
        <v>0</v>
      </c>
      <c r="K389" s="240" t="s">
        <v>761</v>
      </c>
      <c r="L389" s="73"/>
      <c r="M389" s="245" t="s">
        <v>21</v>
      </c>
      <c r="N389" s="246" t="s">
        <v>47</v>
      </c>
      <c r="O389" s="48"/>
      <c r="P389" s="247">
        <f>O389*H389</f>
        <v>0</v>
      </c>
      <c r="Q389" s="247">
        <v>0</v>
      </c>
      <c r="R389" s="247">
        <f>Q389*H389</f>
        <v>0</v>
      </c>
      <c r="S389" s="247">
        <v>0</v>
      </c>
      <c r="T389" s="248">
        <f>S389*H389</f>
        <v>0</v>
      </c>
      <c r="AR389" s="25" t="s">
        <v>98</v>
      </c>
      <c r="AT389" s="25" t="s">
        <v>206</v>
      </c>
      <c r="AU389" s="25" t="s">
        <v>85</v>
      </c>
      <c r="AY389" s="25" t="s">
        <v>203</v>
      </c>
      <c r="BE389" s="249">
        <f>IF(N389="základní",J389,0)</f>
        <v>0</v>
      </c>
      <c r="BF389" s="249">
        <f>IF(N389="snížená",J389,0)</f>
        <v>0</v>
      </c>
      <c r="BG389" s="249">
        <f>IF(N389="zákl. přenesená",J389,0)</f>
        <v>0</v>
      </c>
      <c r="BH389" s="249">
        <f>IF(N389="sníž. přenesená",J389,0)</f>
        <v>0</v>
      </c>
      <c r="BI389" s="249">
        <f>IF(N389="nulová",J389,0)</f>
        <v>0</v>
      </c>
      <c r="BJ389" s="25" t="s">
        <v>83</v>
      </c>
      <c r="BK389" s="249">
        <f>ROUND(I389*H389,2)</f>
        <v>0</v>
      </c>
      <c r="BL389" s="25" t="s">
        <v>98</v>
      </c>
      <c r="BM389" s="25" t="s">
        <v>4974</v>
      </c>
    </row>
    <row r="390" spans="2:51" s="12" customFormat="1" ht="13.5">
      <c r="B390" s="265"/>
      <c r="C390" s="266"/>
      <c r="D390" s="267" t="s">
        <v>592</v>
      </c>
      <c r="E390" s="266"/>
      <c r="F390" s="269" t="s">
        <v>4975</v>
      </c>
      <c r="G390" s="266"/>
      <c r="H390" s="270">
        <v>669.96</v>
      </c>
      <c r="I390" s="271"/>
      <c r="J390" s="266"/>
      <c r="K390" s="266"/>
      <c r="L390" s="272"/>
      <c r="M390" s="273"/>
      <c r="N390" s="274"/>
      <c r="O390" s="274"/>
      <c r="P390" s="274"/>
      <c r="Q390" s="274"/>
      <c r="R390" s="274"/>
      <c r="S390" s="274"/>
      <c r="T390" s="275"/>
      <c r="AT390" s="276" t="s">
        <v>592</v>
      </c>
      <c r="AU390" s="276" t="s">
        <v>85</v>
      </c>
      <c r="AV390" s="12" t="s">
        <v>85</v>
      </c>
      <c r="AW390" s="12" t="s">
        <v>6</v>
      </c>
      <c r="AX390" s="12" t="s">
        <v>83</v>
      </c>
      <c r="AY390" s="276" t="s">
        <v>203</v>
      </c>
    </row>
    <row r="391" spans="2:65" s="1" customFormat="1" ht="16.5" customHeight="1">
      <c r="B391" s="47"/>
      <c r="C391" s="238" t="s">
        <v>465</v>
      </c>
      <c r="D391" s="238" t="s">
        <v>206</v>
      </c>
      <c r="E391" s="239" t="s">
        <v>4976</v>
      </c>
      <c r="F391" s="240" t="s">
        <v>4977</v>
      </c>
      <c r="G391" s="241" t="s">
        <v>215</v>
      </c>
      <c r="H391" s="242">
        <v>27</v>
      </c>
      <c r="I391" s="243"/>
      <c r="J391" s="244">
        <f>ROUND(I391*H391,2)</f>
        <v>0</v>
      </c>
      <c r="K391" s="240" t="s">
        <v>761</v>
      </c>
      <c r="L391" s="73"/>
      <c r="M391" s="245" t="s">
        <v>21</v>
      </c>
      <c r="N391" s="246" t="s">
        <v>47</v>
      </c>
      <c r="O391" s="48"/>
      <c r="P391" s="247">
        <f>O391*H391</f>
        <v>0</v>
      </c>
      <c r="Q391" s="247">
        <v>0</v>
      </c>
      <c r="R391" s="247">
        <f>Q391*H391</f>
        <v>0</v>
      </c>
      <c r="S391" s="247">
        <v>0</v>
      </c>
      <c r="T391" s="248">
        <f>S391*H391</f>
        <v>0</v>
      </c>
      <c r="AR391" s="25" t="s">
        <v>98</v>
      </c>
      <c r="AT391" s="25" t="s">
        <v>206</v>
      </c>
      <c r="AU391" s="25" t="s">
        <v>85</v>
      </c>
      <c r="AY391" s="25" t="s">
        <v>203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25" t="s">
        <v>83</v>
      </c>
      <c r="BK391" s="249">
        <f>ROUND(I391*H391,2)</f>
        <v>0</v>
      </c>
      <c r="BL391" s="25" t="s">
        <v>98</v>
      </c>
      <c r="BM391" s="25" t="s">
        <v>4978</v>
      </c>
    </row>
    <row r="392" spans="2:65" s="1" customFormat="1" ht="25.5" customHeight="1">
      <c r="B392" s="47"/>
      <c r="C392" s="238" t="s">
        <v>469</v>
      </c>
      <c r="D392" s="238" t="s">
        <v>206</v>
      </c>
      <c r="E392" s="239" t="s">
        <v>4979</v>
      </c>
      <c r="F392" s="240" t="s">
        <v>4980</v>
      </c>
      <c r="G392" s="241" t="s">
        <v>215</v>
      </c>
      <c r="H392" s="242">
        <v>810</v>
      </c>
      <c r="I392" s="243"/>
      <c r="J392" s="244">
        <f>ROUND(I392*H392,2)</f>
        <v>0</v>
      </c>
      <c r="K392" s="240" t="s">
        <v>761</v>
      </c>
      <c r="L392" s="73"/>
      <c r="M392" s="245" t="s">
        <v>21</v>
      </c>
      <c r="N392" s="246" t="s">
        <v>47</v>
      </c>
      <c r="O392" s="48"/>
      <c r="P392" s="247">
        <f>O392*H392</f>
        <v>0</v>
      </c>
      <c r="Q392" s="247">
        <v>0</v>
      </c>
      <c r="R392" s="247">
        <f>Q392*H392</f>
        <v>0</v>
      </c>
      <c r="S392" s="247">
        <v>0</v>
      </c>
      <c r="T392" s="248">
        <f>S392*H392</f>
        <v>0</v>
      </c>
      <c r="AR392" s="25" t="s">
        <v>98</v>
      </c>
      <c r="AT392" s="25" t="s">
        <v>206</v>
      </c>
      <c r="AU392" s="25" t="s">
        <v>85</v>
      </c>
      <c r="AY392" s="25" t="s">
        <v>203</v>
      </c>
      <c r="BE392" s="249">
        <f>IF(N392="základní",J392,0)</f>
        <v>0</v>
      </c>
      <c r="BF392" s="249">
        <f>IF(N392="snížená",J392,0)</f>
        <v>0</v>
      </c>
      <c r="BG392" s="249">
        <f>IF(N392="zákl. přenesená",J392,0)</f>
        <v>0</v>
      </c>
      <c r="BH392" s="249">
        <f>IF(N392="sníž. přenesená",J392,0)</f>
        <v>0</v>
      </c>
      <c r="BI392" s="249">
        <f>IF(N392="nulová",J392,0)</f>
        <v>0</v>
      </c>
      <c r="BJ392" s="25" t="s">
        <v>83</v>
      </c>
      <c r="BK392" s="249">
        <f>ROUND(I392*H392,2)</f>
        <v>0</v>
      </c>
      <c r="BL392" s="25" t="s">
        <v>98</v>
      </c>
      <c r="BM392" s="25" t="s">
        <v>4981</v>
      </c>
    </row>
    <row r="393" spans="2:51" s="12" customFormat="1" ht="13.5">
      <c r="B393" s="265"/>
      <c r="C393" s="266"/>
      <c r="D393" s="267" t="s">
        <v>592</v>
      </c>
      <c r="E393" s="266"/>
      <c r="F393" s="269" t="s">
        <v>4982</v>
      </c>
      <c r="G393" s="266"/>
      <c r="H393" s="270">
        <v>810</v>
      </c>
      <c r="I393" s="271"/>
      <c r="J393" s="266"/>
      <c r="K393" s="266"/>
      <c r="L393" s="272"/>
      <c r="M393" s="273"/>
      <c r="N393" s="274"/>
      <c r="O393" s="274"/>
      <c r="P393" s="274"/>
      <c r="Q393" s="274"/>
      <c r="R393" s="274"/>
      <c r="S393" s="274"/>
      <c r="T393" s="275"/>
      <c r="AT393" s="276" t="s">
        <v>592</v>
      </c>
      <c r="AU393" s="276" t="s">
        <v>85</v>
      </c>
      <c r="AV393" s="12" t="s">
        <v>85</v>
      </c>
      <c r="AW393" s="12" t="s">
        <v>6</v>
      </c>
      <c r="AX393" s="12" t="s">
        <v>83</v>
      </c>
      <c r="AY393" s="276" t="s">
        <v>203</v>
      </c>
    </row>
    <row r="394" spans="2:65" s="1" customFormat="1" ht="25.5" customHeight="1">
      <c r="B394" s="47"/>
      <c r="C394" s="238" t="s">
        <v>473</v>
      </c>
      <c r="D394" s="238" t="s">
        <v>206</v>
      </c>
      <c r="E394" s="239" t="s">
        <v>1998</v>
      </c>
      <c r="F394" s="240" t="s">
        <v>1999</v>
      </c>
      <c r="G394" s="241" t="s">
        <v>241</v>
      </c>
      <c r="H394" s="242">
        <v>111.66</v>
      </c>
      <c r="I394" s="243"/>
      <c r="J394" s="244">
        <f>ROUND(I394*H394,2)</f>
        <v>0</v>
      </c>
      <c r="K394" s="240" t="s">
        <v>761</v>
      </c>
      <c r="L394" s="73"/>
      <c r="M394" s="245" t="s">
        <v>21</v>
      </c>
      <c r="N394" s="246" t="s">
        <v>47</v>
      </c>
      <c r="O394" s="48"/>
      <c r="P394" s="247">
        <f>O394*H394</f>
        <v>0</v>
      </c>
      <c r="Q394" s="247">
        <v>0</v>
      </c>
      <c r="R394" s="247">
        <f>Q394*H394</f>
        <v>0</v>
      </c>
      <c r="S394" s="247">
        <v>0</v>
      </c>
      <c r="T394" s="248">
        <f>S394*H394</f>
        <v>0</v>
      </c>
      <c r="AR394" s="25" t="s">
        <v>98</v>
      </c>
      <c r="AT394" s="25" t="s">
        <v>206</v>
      </c>
      <c r="AU394" s="25" t="s">
        <v>85</v>
      </c>
      <c r="AY394" s="25" t="s">
        <v>203</v>
      </c>
      <c r="BE394" s="249">
        <f>IF(N394="základní",J394,0)</f>
        <v>0</v>
      </c>
      <c r="BF394" s="249">
        <f>IF(N394="snížená",J394,0)</f>
        <v>0</v>
      </c>
      <c r="BG394" s="249">
        <f>IF(N394="zákl. přenesená",J394,0)</f>
        <v>0</v>
      </c>
      <c r="BH394" s="249">
        <f>IF(N394="sníž. přenesená",J394,0)</f>
        <v>0</v>
      </c>
      <c r="BI394" s="249">
        <f>IF(N394="nulová",J394,0)</f>
        <v>0</v>
      </c>
      <c r="BJ394" s="25" t="s">
        <v>83</v>
      </c>
      <c r="BK394" s="249">
        <f>ROUND(I394*H394,2)</f>
        <v>0</v>
      </c>
      <c r="BL394" s="25" t="s">
        <v>98</v>
      </c>
      <c r="BM394" s="25" t="s">
        <v>4983</v>
      </c>
    </row>
    <row r="395" spans="2:65" s="1" customFormat="1" ht="25.5" customHeight="1">
      <c r="B395" s="47"/>
      <c r="C395" s="238" t="s">
        <v>477</v>
      </c>
      <c r="D395" s="238" t="s">
        <v>206</v>
      </c>
      <c r="E395" s="239" t="s">
        <v>2001</v>
      </c>
      <c r="F395" s="240" t="s">
        <v>2002</v>
      </c>
      <c r="G395" s="241" t="s">
        <v>241</v>
      </c>
      <c r="H395" s="242">
        <v>1339.92</v>
      </c>
      <c r="I395" s="243"/>
      <c r="J395" s="244">
        <f>ROUND(I395*H395,2)</f>
        <v>0</v>
      </c>
      <c r="K395" s="240" t="s">
        <v>761</v>
      </c>
      <c r="L395" s="73"/>
      <c r="M395" s="245" t="s">
        <v>21</v>
      </c>
      <c r="N395" s="246" t="s">
        <v>47</v>
      </c>
      <c r="O395" s="48"/>
      <c r="P395" s="247">
        <f>O395*H395</f>
        <v>0</v>
      </c>
      <c r="Q395" s="247">
        <v>0</v>
      </c>
      <c r="R395" s="247">
        <f>Q395*H395</f>
        <v>0</v>
      </c>
      <c r="S395" s="247">
        <v>0</v>
      </c>
      <c r="T395" s="248">
        <f>S395*H395</f>
        <v>0</v>
      </c>
      <c r="AR395" s="25" t="s">
        <v>98</v>
      </c>
      <c r="AT395" s="25" t="s">
        <v>206</v>
      </c>
      <c r="AU395" s="25" t="s">
        <v>85</v>
      </c>
      <c r="AY395" s="25" t="s">
        <v>203</v>
      </c>
      <c r="BE395" s="249">
        <f>IF(N395="základní",J395,0)</f>
        <v>0</v>
      </c>
      <c r="BF395" s="249">
        <f>IF(N395="snížená",J395,0)</f>
        <v>0</v>
      </c>
      <c r="BG395" s="249">
        <f>IF(N395="zákl. přenesená",J395,0)</f>
        <v>0</v>
      </c>
      <c r="BH395" s="249">
        <f>IF(N395="sníž. přenesená",J395,0)</f>
        <v>0</v>
      </c>
      <c r="BI395" s="249">
        <f>IF(N395="nulová",J395,0)</f>
        <v>0</v>
      </c>
      <c r="BJ395" s="25" t="s">
        <v>83</v>
      </c>
      <c r="BK395" s="249">
        <f>ROUND(I395*H395,2)</f>
        <v>0</v>
      </c>
      <c r="BL395" s="25" t="s">
        <v>98</v>
      </c>
      <c r="BM395" s="25" t="s">
        <v>4984</v>
      </c>
    </row>
    <row r="396" spans="2:51" s="12" customFormat="1" ht="13.5">
      <c r="B396" s="265"/>
      <c r="C396" s="266"/>
      <c r="D396" s="267" t="s">
        <v>592</v>
      </c>
      <c r="E396" s="266"/>
      <c r="F396" s="269" t="s">
        <v>4985</v>
      </c>
      <c r="G396" s="266"/>
      <c r="H396" s="270">
        <v>1339.92</v>
      </c>
      <c r="I396" s="271"/>
      <c r="J396" s="266"/>
      <c r="K396" s="266"/>
      <c r="L396" s="272"/>
      <c r="M396" s="273"/>
      <c r="N396" s="274"/>
      <c r="O396" s="274"/>
      <c r="P396" s="274"/>
      <c r="Q396" s="274"/>
      <c r="R396" s="274"/>
      <c r="S396" s="274"/>
      <c r="T396" s="275"/>
      <c r="AT396" s="276" t="s">
        <v>592</v>
      </c>
      <c r="AU396" s="276" t="s">
        <v>85</v>
      </c>
      <c r="AV396" s="12" t="s">
        <v>85</v>
      </c>
      <c r="AW396" s="12" t="s">
        <v>6</v>
      </c>
      <c r="AX396" s="12" t="s">
        <v>83</v>
      </c>
      <c r="AY396" s="276" t="s">
        <v>203</v>
      </c>
    </row>
    <row r="397" spans="2:65" s="1" customFormat="1" ht="16.5" customHeight="1">
      <c r="B397" s="47"/>
      <c r="C397" s="238" t="s">
        <v>481</v>
      </c>
      <c r="D397" s="238" t="s">
        <v>206</v>
      </c>
      <c r="E397" s="239" t="s">
        <v>2005</v>
      </c>
      <c r="F397" s="240" t="s">
        <v>2006</v>
      </c>
      <c r="G397" s="241" t="s">
        <v>241</v>
      </c>
      <c r="H397" s="242">
        <v>111.66</v>
      </c>
      <c r="I397" s="243"/>
      <c r="J397" s="244">
        <f>ROUND(I397*H397,2)</f>
        <v>0</v>
      </c>
      <c r="K397" s="240" t="s">
        <v>761</v>
      </c>
      <c r="L397" s="73"/>
      <c r="M397" s="245" t="s">
        <v>21</v>
      </c>
      <c r="N397" s="246" t="s">
        <v>47</v>
      </c>
      <c r="O397" s="48"/>
      <c r="P397" s="247">
        <f>O397*H397</f>
        <v>0</v>
      </c>
      <c r="Q397" s="247">
        <v>0</v>
      </c>
      <c r="R397" s="247">
        <f>Q397*H397</f>
        <v>0</v>
      </c>
      <c r="S397" s="247">
        <v>0</v>
      </c>
      <c r="T397" s="248">
        <f>S397*H397</f>
        <v>0</v>
      </c>
      <c r="AR397" s="25" t="s">
        <v>98</v>
      </c>
      <c r="AT397" s="25" t="s">
        <v>206</v>
      </c>
      <c r="AU397" s="25" t="s">
        <v>85</v>
      </c>
      <c r="AY397" s="25" t="s">
        <v>203</v>
      </c>
      <c r="BE397" s="249">
        <f>IF(N397="základní",J397,0)</f>
        <v>0</v>
      </c>
      <c r="BF397" s="249">
        <f>IF(N397="snížená",J397,0)</f>
        <v>0</v>
      </c>
      <c r="BG397" s="249">
        <f>IF(N397="zákl. přenesená",J397,0)</f>
        <v>0</v>
      </c>
      <c r="BH397" s="249">
        <f>IF(N397="sníž. přenesená",J397,0)</f>
        <v>0</v>
      </c>
      <c r="BI397" s="249">
        <f>IF(N397="nulová",J397,0)</f>
        <v>0</v>
      </c>
      <c r="BJ397" s="25" t="s">
        <v>83</v>
      </c>
      <c r="BK397" s="249">
        <f>ROUND(I397*H397,2)</f>
        <v>0</v>
      </c>
      <c r="BL397" s="25" t="s">
        <v>98</v>
      </c>
      <c r="BM397" s="25" t="s">
        <v>4986</v>
      </c>
    </row>
    <row r="398" spans="2:65" s="1" customFormat="1" ht="16.5" customHeight="1">
      <c r="B398" s="47"/>
      <c r="C398" s="238" t="s">
        <v>485</v>
      </c>
      <c r="D398" s="238" t="s">
        <v>206</v>
      </c>
      <c r="E398" s="239" t="s">
        <v>2008</v>
      </c>
      <c r="F398" s="240" t="s">
        <v>2009</v>
      </c>
      <c r="G398" s="241" t="s">
        <v>241</v>
      </c>
      <c r="H398" s="242">
        <v>111.66</v>
      </c>
      <c r="I398" s="243"/>
      <c r="J398" s="244">
        <f>ROUND(I398*H398,2)</f>
        <v>0</v>
      </c>
      <c r="K398" s="240" t="s">
        <v>761</v>
      </c>
      <c r="L398" s="73"/>
      <c r="M398" s="245" t="s">
        <v>21</v>
      </c>
      <c r="N398" s="246" t="s">
        <v>47</v>
      </c>
      <c r="O398" s="48"/>
      <c r="P398" s="247">
        <f>O398*H398</f>
        <v>0</v>
      </c>
      <c r="Q398" s="247">
        <v>0</v>
      </c>
      <c r="R398" s="247">
        <f>Q398*H398</f>
        <v>0</v>
      </c>
      <c r="S398" s="247">
        <v>0</v>
      </c>
      <c r="T398" s="248">
        <f>S398*H398</f>
        <v>0</v>
      </c>
      <c r="AR398" s="25" t="s">
        <v>98</v>
      </c>
      <c r="AT398" s="25" t="s">
        <v>206</v>
      </c>
      <c r="AU398" s="25" t="s">
        <v>85</v>
      </c>
      <c r="AY398" s="25" t="s">
        <v>203</v>
      </c>
      <c r="BE398" s="249">
        <f>IF(N398="základní",J398,0)</f>
        <v>0</v>
      </c>
      <c r="BF398" s="249">
        <f>IF(N398="snížená",J398,0)</f>
        <v>0</v>
      </c>
      <c r="BG398" s="249">
        <f>IF(N398="zákl. přenesená",J398,0)</f>
        <v>0</v>
      </c>
      <c r="BH398" s="249">
        <f>IF(N398="sníž. přenesená",J398,0)</f>
        <v>0</v>
      </c>
      <c r="BI398" s="249">
        <f>IF(N398="nulová",J398,0)</f>
        <v>0</v>
      </c>
      <c r="BJ398" s="25" t="s">
        <v>83</v>
      </c>
      <c r="BK398" s="249">
        <f>ROUND(I398*H398,2)</f>
        <v>0</v>
      </c>
      <c r="BL398" s="25" t="s">
        <v>98</v>
      </c>
      <c r="BM398" s="25" t="s">
        <v>4987</v>
      </c>
    </row>
    <row r="399" spans="2:63" s="11" customFormat="1" ht="29.85" customHeight="1">
      <c r="B399" s="222"/>
      <c r="C399" s="223"/>
      <c r="D399" s="224" t="s">
        <v>75</v>
      </c>
      <c r="E399" s="236" t="s">
        <v>2011</v>
      </c>
      <c r="F399" s="236" t="s">
        <v>773</v>
      </c>
      <c r="G399" s="223"/>
      <c r="H399" s="223"/>
      <c r="I399" s="226"/>
      <c r="J399" s="237">
        <f>BK399</f>
        <v>0</v>
      </c>
      <c r="K399" s="223"/>
      <c r="L399" s="228"/>
      <c r="M399" s="229"/>
      <c r="N399" s="230"/>
      <c r="O399" s="230"/>
      <c r="P399" s="231">
        <f>P400</f>
        <v>0</v>
      </c>
      <c r="Q399" s="230"/>
      <c r="R399" s="231">
        <f>R400</f>
        <v>0</v>
      </c>
      <c r="S399" s="230"/>
      <c r="T399" s="232">
        <f>T400</f>
        <v>0</v>
      </c>
      <c r="AR399" s="233" t="s">
        <v>83</v>
      </c>
      <c r="AT399" s="234" t="s">
        <v>75</v>
      </c>
      <c r="AU399" s="234" t="s">
        <v>83</v>
      </c>
      <c r="AY399" s="233" t="s">
        <v>203</v>
      </c>
      <c r="BK399" s="235">
        <f>BK400</f>
        <v>0</v>
      </c>
    </row>
    <row r="400" spans="2:65" s="1" customFormat="1" ht="38.25" customHeight="1">
      <c r="B400" s="47"/>
      <c r="C400" s="238" t="s">
        <v>489</v>
      </c>
      <c r="D400" s="238" t="s">
        <v>206</v>
      </c>
      <c r="E400" s="239" t="s">
        <v>2012</v>
      </c>
      <c r="F400" s="240" t="s">
        <v>2013</v>
      </c>
      <c r="G400" s="241" t="s">
        <v>241</v>
      </c>
      <c r="H400" s="242">
        <v>187.083</v>
      </c>
      <c r="I400" s="243"/>
      <c r="J400" s="244">
        <f>ROUND(I400*H400,2)</f>
        <v>0</v>
      </c>
      <c r="K400" s="240" t="s">
        <v>761</v>
      </c>
      <c r="L400" s="73"/>
      <c r="M400" s="245" t="s">
        <v>21</v>
      </c>
      <c r="N400" s="246" t="s">
        <v>47</v>
      </c>
      <c r="O400" s="48"/>
      <c r="P400" s="247">
        <f>O400*H400</f>
        <v>0</v>
      </c>
      <c r="Q400" s="247">
        <v>0</v>
      </c>
      <c r="R400" s="247">
        <f>Q400*H400</f>
        <v>0</v>
      </c>
      <c r="S400" s="247">
        <v>0</v>
      </c>
      <c r="T400" s="248">
        <f>S400*H400</f>
        <v>0</v>
      </c>
      <c r="AR400" s="25" t="s">
        <v>98</v>
      </c>
      <c r="AT400" s="25" t="s">
        <v>206</v>
      </c>
      <c r="AU400" s="25" t="s">
        <v>85</v>
      </c>
      <c r="AY400" s="25" t="s">
        <v>203</v>
      </c>
      <c r="BE400" s="249">
        <f>IF(N400="základní",J400,0)</f>
        <v>0</v>
      </c>
      <c r="BF400" s="249">
        <f>IF(N400="snížená",J400,0)</f>
        <v>0</v>
      </c>
      <c r="BG400" s="249">
        <f>IF(N400="zákl. přenesená",J400,0)</f>
        <v>0</v>
      </c>
      <c r="BH400" s="249">
        <f>IF(N400="sníž. přenesená",J400,0)</f>
        <v>0</v>
      </c>
      <c r="BI400" s="249">
        <f>IF(N400="nulová",J400,0)</f>
        <v>0</v>
      </c>
      <c r="BJ400" s="25" t="s">
        <v>83</v>
      </c>
      <c r="BK400" s="249">
        <f>ROUND(I400*H400,2)</f>
        <v>0</v>
      </c>
      <c r="BL400" s="25" t="s">
        <v>98</v>
      </c>
      <c r="BM400" s="25" t="s">
        <v>4988</v>
      </c>
    </row>
    <row r="401" spans="2:63" s="11" customFormat="1" ht="37.4" customHeight="1">
      <c r="B401" s="222"/>
      <c r="C401" s="223"/>
      <c r="D401" s="224" t="s">
        <v>75</v>
      </c>
      <c r="E401" s="225" t="s">
        <v>201</v>
      </c>
      <c r="F401" s="225" t="s">
        <v>202</v>
      </c>
      <c r="G401" s="223"/>
      <c r="H401" s="223"/>
      <c r="I401" s="226"/>
      <c r="J401" s="227">
        <f>BK401</f>
        <v>0</v>
      </c>
      <c r="K401" s="223"/>
      <c r="L401" s="228"/>
      <c r="M401" s="229"/>
      <c r="N401" s="230"/>
      <c r="O401" s="230"/>
      <c r="P401" s="231">
        <f>P402+P410+P430+P447+P483+P503+P634+P680+P683</f>
        <v>0</v>
      </c>
      <c r="Q401" s="230"/>
      <c r="R401" s="231">
        <f>R402+R410+R430+R447+R483+R503+R634+R680+R683</f>
        <v>50.661983649999996</v>
      </c>
      <c r="S401" s="230"/>
      <c r="T401" s="232">
        <f>T402+T410+T430+T447+T483+T503+T634+T680+T683</f>
        <v>22.11425309</v>
      </c>
      <c r="AR401" s="233" t="s">
        <v>85</v>
      </c>
      <c r="AT401" s="234" t="s">
        <v>75</v>
      </c>
      <c r="AU401" s="234" t="s">
        <v>76</v>
      </c>
      <c r="AY401" s="233" t="s">
        <v>203</v>
      </c>
      <c r="BK401" s="235">
        <f>BK402+BK410+BK430+BK447+BK483+BK503+BK634+BK680+BK683</f>
        <v>0</v>
      </c>
    </row>
    <row r="402" spans="2:63" s="11" customFormat="1" ht="19.9" customHeight="1">
      <c r="B402" s="222"/>
      <c r="C402" s="223"/>
      <c r="D402" s="224" t="s">
        <v>75</v>
      </c>
      <c r="E402" s="236" t="s">
        <v>2015</v>
      </c>
      <c r="F402" s="236" t="s">
        <v>2016</v>
      </c>
      <c r="G402" s="223"/>
      <c r="H402" s="223"/>
      <c r="I402" s="226"/>
      <c r="J402" s="237">
        <f>BK402</f>
        <v>0</v>
      </c>
      <c r="K402" s="223"/>
      <c r="L402" s="228"/>
      <c r="M402" s="229"/>
      <c r="N402" s="230"/>
      <c r="O402" s="230"/>
      <c r="P402" s="231">
        <f>SUM(P403:P409)</f>
        <v>0</v>
      </c>
      <c r="Q402" s="230"/>
      <c r="R402" s="231">
        <f>SUM(R403:R409)</f>
        <v>0.053682999999999995</v>
      </c>
      <c r="S402" s="230"/>
      <c r="T402" s="232">
        <f>SUM(T403:T409)</f>
        <v>0</v>
      </c>
      <c r="AR402" s="233" t="s">
        <v>85</v>
      </c>
      <c r="AT402" s="234" t="s">
        <v>75</v>
      </c>
      <c r="AU402" s="234" t="s">
        <v>83</v>
      </c>
      <c r="AY402" s="233" t="s">
        <v>203</v>
      </c>
      <c r="BK402" s="235">
        <f>SUM(BK403:BK409)</f>
        <v>0</v>
      </c>
    </row>
    <row r="403" spans="2:65" s="1" customFormat="1" ht="16.5" customHeight="1">
      <c r="B403" s="47"/>
      <c r="C403" s="238" t="s">
        <v>493</v>
      </c>
      <c r="D403" s="238" t="s">
        <v>206</v>
      </c>
      <c r="E403" s="239" t="s">
        <v>4989</v>
      </c>
      <c r="F403" s="240" t="s">
        <v>4990</v>
      </c>
      <c r="G403" s="241" t="s">
        <v>463</v>
      </c>
      <c r="H403" s="242">
        <v>10.778</v>
      </c>
      <c r="I403" s="243"/>
      <c r="J403" s="244">
        <f>ROUND(I403*H403,2)</f>
        <v>0</v>
      </c>
      <c r="K403" s="240" t="s">
        <v>761</v>
      </c>
      <c r="L403" s="73"/>
      <c r="M403" s="245" t="s">
        <v>21</v>
      </c>
      <c r="N403" s="246" t="s">
        <v>47</v>
      </c>
      <c r="O403" s="48"/>
      <c r="P403" s="247">
        <f>O403*H403</f>
        <v>0</v>
      </c>
      <c r="Q403" s="247">
        <v>0.0035</v>
      </c>
      <c r="R403" s="247">
        <f>Q403*H403</f>
        <v>0.037723</v>
      </c>
      <c r="S403" s="247">
        <v>0</v>
      </c>
      <c r="T403" s="248">
        <f>S403*H403</f>
        <v>0</v>
      </c>
      <c r="AR403" s="25" t="s">
        <v>211</v>
      </c>
      <c r="AT403" s="25" t="s">
        <v>206</v>
      </c>
      <c r="AU403" s="25" t="s">
        <v>85</v>
      </c>
      <c r="AY403" s="25" t="s">
        <v>203</v>
      </c>
      <c r="BE403" s="249">
        <f>IF(N403="základní",J403,0)</f>
        <v>0</v>
      </c>
      <c r="BF403" s="249">
        <f>IF(N403="snížená",J403,0)</f>
        <v>0</v>
      </c>
      <c r="BG403" s="249">
        <f>IF(N403="zákl. přenesená",J403,0)</f>
        <v>0</v>
      </c>
      <c r="BH403" s="249">
        <f>IF(N403="sníž. přenesená",J403,0)</f>
        <v>0</v>
      </c>
      <c r="BI403" s="249">
        <f>IF(N403="nulová",J403,0)</f>
        <v>0</v>
      </c>
      <c r="BJ403" s="25" t="s">
        <v>83</v>
      </c>
      <c r="BK403" s="249">
        <f>ROUND(I403*H403,2)</f>
        <v>0</v>
      </c>
      <c r="BL403" s="25" t="s">
        <v>211</v>
      </c>
      <c r="BM403" s="25" t="s">
        <v>4991</v>
      </c>
    </row>
    <row r="404" spans="2:51" s="14" customFormat="1" ht="13.5">
      <c r="B404" s="288"/>
      <c r="C404" s="289"/>
      <c r="D404" s="267" t="s">
        <v>592</v>
      </c>
      <c r="E404" s="290" t="s">
        <v>21</v>
      </c>
      <c r="F404" s="291" t="s">
        <v>4883</v>
      </c>
      <c r="G404" s="289"/>
      <c r="H404" s="290" t="s">
        <v>21</v>
      </c>
      <c r="I404" s="292"/>
      <c r="J404" s="289"/>
      <c r="K404" s="289"/>
      <c r="L404" s="293"/>
      <c r="M404" s="294"/>
      <c r="N404" s="295"/>
      <c r="O404" s="295"/>
      <c r="P404" s="295"/>
      <c r="Q404" s="295"/>
      <c r="R404" s="295"/>
      <c r="S404" s="295"/>
      <c r="T404" s="296"/>
      <c r="AT404" s="297" t="s">
        <v>592</v>
      </c>
      <c r="AU404" s="297" t="s">
        <v>85</v>
      </c>
      <c r="AV404" s="14" t="s">
        <v>83</v>
      </c>
      <c r="AW404" s="14" t="s">
        <v>39</v>
      </c>
      <c r="AX404" s="14" t="s">
        <v>76</v>
      </c>
      <c r="AY404" s="297" t="s">
        <v>203</v>
      </c>
    </row>
    <row r="405" spans="2:51" s="12" customFormat="1" ht="13.5">
      <c r="B405" s="265"/>
      <c r="C405" s="266"/>
      <c r="D405" s="267" t="s">
        <v>592</v>
      </c>
      <c r="E405" s="268" t="s">
        <v>21</v>
      </c>
      <c r="F405" s="269" t="s">
        <v>4992</v>
      </c>
      <c r="G405" s="266"/>
      <c r="H405" s="270">
        <v>5.138</v>
      </c>
      <c r="I405" s="271"/>
      <c r="J405" s="266"/>
      <c r="K405" s="266"/>
      <c r="L405" s="272"/>
      <c r="M405" s="273"/>
      <c r="N405" s="274"/>
      <c r="O405" s="274"/>
      <c r="P405" s="274"/>
      <c r="Q405" s="274"/>
      <c r="R405" s="274"/>
      <c r="S405" s="274"/>
      <c r="T405" s="275"/>
      <c r="AT405" s="276" t="s">
        <v>592</v>
      </c>
      <c r="AU405" s="276" t="s">
        <v>85</v>
      </c>
      <c r="AV405" s="12" t="s">
        <v>85</v>
      </c>
      <c r="AW405" s="12" t="s">
        <v>39</v>
      </c>
      <c r="AX405" s="12" t="s">
        <v>76</v>
      </c>
      <c r="AY405" s="276" t="s">
        <v>203</v>
      </c>
    </row>
    <row r="406" spans="2:51" s="12" customFormat="1" ht="13.5">
      <c r="B406" s="265"/>
      <c r="C406" s="266"/>
      <c r="D406" s="267" t="s">
        <v>592</v>
      </c>
      <c r="E406" s="268" t="s">
        <v>21</v>
      </c>
      <c r="F406" s="269" t="s">
        <v>4993</v>
      </c>
      <c r="G406" s="266"/>
      <c r="H406" s="270">
        <v>5.64</v>
      </c>
      <c r="I406" s="271"/>
      <c r="J406" s="266"/>
      <c r="K406" s="266"/>
      <c r="L406" s="272"/>
      <c r="M406" s="273"/>
      <c r="N406" s="274"/>
      <c r="O406" s="274"/>
      <c r="P406" s="274"/>
      <c r="Q406" s="274"/>
      <c r="R406" s="274"/>
      <c r="S406" s="274"/>
      <c r="T406" s="275"/>
      <c r="AT406" s="276" t="s">
        <v>592</v>
      </c>
      <c r="AU406" s="276" t="s">
        <v>85</v>
      </c>
      <c r="AV406" s="12" t="s">
        <v>85</v>
      </c>
      <c r="AW406" s="12" t="s">
        <v>39</v>
      </c>
      <c r="AX406" s="12" t="s">
        <v>76</v>
      </c>
      <c r="AY406" s="276" t="s">
        <v>203</v>
      </c>
    </row>
    <row r="407" spans="2:65" s="1" customFormat="1" ht="16.5" customHeight="1">
      <c r="B407" s="47"/>
      <c r="C407" s="238" t="s">
        <v>497</v>
      </c>
      <c r="D407" s="238" t="s">
        <v>206</v>
      </c>
      <c r="E407" s="239" t="s">
        <v>4994</v>
      </c>
      <c r="F407" s="240" t="s">
        <v>4995</v>
      </c>
      <c r="G407" s="241" t="s">
        <v>463</v>
      </c>
      <c r="H407" s="242">
        <v>4.56</v>
      </c>
      <c r="I407" s="243"/>
      <c r="J407" s="244">
        <f>ROUND(I407*H407,2)</f>
        <v>0</v>
      </c>
      <c r="K407" s="240" t="s">
        <v>761</v>
      </c>
      <c r="L407" s="73"/>
      <c r="M407" s="245" t="s">
        <v>21</v>
      </c>
      <c r="N407" s="246" t="s">
        <v>47</v>
      </c>
      <c r="O407" s="48"/>
      <c r="P407" s="247">
        <f>O407*H407</f>
        <v>0</v>
      </c>
      <c r="Q407" s="247">
        <v>0.0035</v>
      </c>
      <c r="R407" s="247">
        <f>Q407*H407</f>
        <v>0.01596</v>
      </c>
      <c r="S407" s="247">
        <v>0</v>
      </c>
      <c r="T407" s="248">
        <f>S407*H407</f>
        <v>0</v>
      </c>
      <c r="AR407" s="25" t="s">
        <v>211</v>
      </c>
      <c r="AT407" s="25" t="s">
        <v>206</v>
      </c>
      <c r="AU407" s="25" t="s">
        <v>85</v>
      </c>
      <c r="AY407" s="25" t="s">
        <v>203</v>
      </c>
      <c r="BE407" s="249">
        <f>IF(N407="základní",J407,0)</f>
        <v>0</v>
      </c>
      <c r="BF407" s="249">
        <f>IF(N407="snížená",J407,0)</f>
        <v>0</v>
      </c>
      <c r="BG407" s="249">
        <f>IF(N407="zákl. přenesená",J407,0)</f>
        <v>0</v>
      </c>
      <c r="BH407" s="249">
        <f>IF(N407="sníž. přenesená",J407,0)</f>
        <v>0</v>
      </c>
      <c r="BI407" s="249">
        <f>IF(N407="nulová",J407,0)</f>
        <v>0</v>
      </c>
      <c r="BJ407" s="25" t="s">
        <v>83</v>
      </c>
      <c r="BK407" s="249">
        <f>ROUND(I407*H407,2)</f>
        <v>0</v>
      </c>
      <c r="BL407" s="25" t="s">
        <v>211</v>
      </c>
      <c r="BM407" s="25" t="s">
        <v>4996</v>
      </c>
    </row>
    <row r="408" spans="2:51" s="12" customFormat="1" ht="13.5">
      <c r="B408" s="265"/>
      <c r="C408" s="266"/>
      <c r="D408" s="267" t="s">
        <v>592</v>
      </c>
      <c r="E408" s="268" t="s">
        <v>21</v>
      </c>
      <c r="F408" s="269" t="s">
        <v>4997</v>
      </c>
      <c r="G408" s="266"/>
      <c r="H408" s="270">
        <v>4.56</v>
      </c>
      <c r="I408" s="271"/>
      <c r="J408" s="266"/>
      <c r="K408" s="266"/>
      <c r="L408" s="272"/>
      <c r="M408" s="273"/>
      <c r="N408" s="274"/>
      <c r="O408" s="274"/>
      <c r="P408" s="274"/>
      <c r="Q408" s="274"/>
      <c r="R408" s="274"/>
      <c r="S408" s="274"/>
      <c r="T408" s="275"/>
      <c r="AT408" s="276" t="s">
        <v>592</v>
      </c>
      <c r="AU408" s="276" t="s">
        <v>85</v>
      </c>
      <c r="AV408" s="12" t="s">
        <v>85</v>
      </c>
      <c r="AW408" s="12" t="s">
        <v>39</v>
      </c>
      <c r="AX408" s="12" t="s">
        <v>83</v>
      </c>
      <c r="AY408" s="276" t="s">
        <v>203</v>
      </c>
    </row>
    <row r="409" spans="2:65" s="1" customFormat="1" ht="38.25" customHeight="1">
      <c r="B409" s="47"/>
      <c r="C409" s="238" t="s">
        <v>501</v>
      </c>
      <c r="D409" s="238" t="s">
        <v>206</v>
      </c>
      <c r="E409" s="239" t="s">
        <v>2070</v>
      </c>
      <c r="F409" s="240" t="s">
        <v>2071</v>
      </c>
      <c r="G409" s="241" t="s">
        <v>246</v>
      </c>
      <c r="H409" s="250"/>
      <c r="I409" s="243"/>
      <c r="J409" s="244">
        <f>ROUND(I409*H409,2)</f>
        <v>0</v>
      </c>
      <c r="K409" s="240" t="s">
        <v>761</v>
      </c>
      <c r="L409" s="73"/>
      <c r="M409" s="245" t="s">
        <v>21</v>
      </c>
      <c r="N409" s="246" t="s">
        <v>47</v>
      </c>
      <c r="O409" s="48"/>
      <c r="P409" s="247">
        <f>O409*H409</f>
        <v>0</v>
      </c>
      <c r="Q409" s="247">
        <v>0</v>
      </c>
      <c r="R409" s="247">
        <f>Q409*H409</f>
        <v>0</v>
      </c>
      <c r="S409" s="247">
        <v>0</v>
      </c>
      <c r="T409" s="248">
        <f>S409*H409</f>
        <v>0</v>
      </c>
      <c r="AR409" s="25" t="s">
        <v>211</v>
      </c>
      <c r="AT409" s="25" t="s">
        <v>206</v>
      </c>
      <c r="AU409" s="25" t="s">
        <v>85</v>
      </c>
      <c r="AY409" s="25" t="s">
        <v>203</v>
      </c>
      <c r="BE409" s="249">
        <f>IF(N409="základní",J409,0)</f>
        <v>0</v>
      </c>
      <c r="BF409" s="249">
        <f>IF(N409="snížená",J409,0)</f>
        <v>0</v>
      </c>
      <c r="BG409" s="249">
        <f>IF(N409="zákl. přenesená",J409,0)</f>
        <v>0</v>
      </c>
      <c r="BH409" s="249">
        <f>IF(N409="sníž. přenesená",J409,0)</f>
        <v>0</v>
      </c>
      <c r="BI409" s="249">
        <f>IF(N409="nulová",J409,0)</f>
        <v>0</v>
      </c>
      <c r="BJ409" s="25" t="s">
        <v>83</v>
      </c>
      <c r="BK409" s="249">
        <f>ROUND(I409*H409,2)</f>
        <v>0</v>
      </c>
      <c r="BL409" s="25" t="s">
        <v>211</v>
      </c>
      <c r="BM409" s="25" t="s">
        <v>4998</v>
      </c>
    </row>
    <row r="410" spans="2:63" s="11" customFormat="1" ht="29.85" customHeight="1">
      <c r="B410" s="222"/>
      <c r="C410" s="223"/>
      <c r="D410" s="224" t="s">
        <v>75</v>
      </c>
      <c r="E410" s="236" t="s">
        <v>279</v>
      </c>
      <c r="F410" s="236" t="s">
        <v>280</v>
      </c>
      <c r="G410" s="223"/>
      <c r="H410" s="223"/>
      <c r="I410" s="226"/>
      <c r="J410" s="237">
        <f>BK410</f>
        <v>0</v>
      </c>
      <c r="K410" s="223"/>
      <c r="L410" s="228"/>
      <c r="M410" s="229"/>
      <c r="N410" s="230"/>
      <c r="O410" s="230"/>
      <c r="P410" s="231">
        <f>SUM(P411:P429)</f>
        <v>0</v>
      </c>
      <c r="Q410" s="230"/>
      <c r="R410" s="231">
        <f>SUM(R411:R429)</f>
        <v>0.16523474999999999</v>
      </c>
      <c r="S410" s="230"/>
      <c r="T410" s="232">
        <f>SUM(T411:T429)</f>
        <v>0</v>
      </c>
      <c r="AR410" s="233" t="s">
        <v>85</v>
      </c>
      <c r="AT410" s="234" t="s">
        <v>75</v>
      </c>
      <c r="AU410" s="234" t="s">
        <v>83</v>
      </c>
      <c r="AY410" s="233" t="s">
        <v>203</v>
      </c>
      <c r="BK410" s="235">
        <f>SUM(BK411:BK429)</f>
        <v>0</v>
      </c>
    </row>
    <row r="411" spans="2:65" s="1" customFormat="1" ht="25.5" customHeight="1">
      <c r="B411" s="47"/>
      <c r="C411" s="238" t="s">
        <v>505</v>
      </c>
      <c r="D411" s="238" t="s">
        <v>206</v>
      </c>
      <c r="E411" s="239" t="s">
        <v>2138</v>
      </c>
      <c r="F411" s="240" t="s">
        <v>2139</v>
      </c>
      <c r="G411" s="241" t="s">
        <v>463</v>
      </c>
      <c r="H411" s="242">
        <v>43.5</v>
      </c>
      <c r="I411" s="243"/>
      <c r="J411" s="244">
        <f>ROUND(I411*H411,2)</f>
        <v>0</v>
      </c>
      <c r="K411" s="240" t="s">
        <v>761</v>
      </c>
      <c r="L411" s="73"/>
      <c r="M411" s="245" t="s">
        <v>21</v>
      </c>
      <c r="N411" s="246" t="s">
        <v>47</v>
      </c>
      <c r="O411" s="48"/>
      <c r="P411" s="247">
        <f>O411*H411</f>
        <v>0</v>
      </c>
      <c r="Q411" s="247">
        <v>0</v>
      </c>
      <c r="R411" s="247">
        <f>Q411*H411</f>
        <v>0</v>
      </c>
      <c r="S411" s="247">
        <v>0</v>
      </c>
      <c r="T411" s="248">
        <f>S411*H411</f>
        <v>0</v>
      </c>
      <c r="AR411" s="25" t="s">
        <v>211</v>
      </c>
      <c r="AT411" s="25" t="s">
        <v>206</v>
      </c>
      <c r="AU411" s="25" t="s">
        <v>85</v>
      </c>
      <c r="AY411" s="25" t="s">
        <v>203</v>
      </c>
      <c r="BE411" s="249">
        <f>IF(N411="základní",J411,0)</f>
        <v>0</v>
      </c>
      <c r="BF411" s="249">
        <f>IF(N411="snížená",J411,0)</f>
        <v>0</v>
      </c>
      <c r="BG411" s="249">
        <f>IF(N411="zákl. přenesená",J411,0)</f>
        <v>0</v>
      </c>
      <c r="BH411" s="249">
        <f>IF(N411="sníž. přenesená",J411,0)</f>
        <v>0</v>
      </c>
      <c r="BI411" s="249">
        <f>IF(N411="nulová",J411,0)</f>
        <v>0</v>
      </c>
      <c r="BJ411" s="25" t="s">
        <v>83</v>
      </c>
      <c r="BK411" s="249">
        <f>ROUND(I411*H411,2)</f>
        <v>0</v>
      </c>
      <c r="BL411" s="25" t="s">
        <v>211</v>
      </c>
      <c r="BM411" s="25" t="s">
        <v>4999</v>
      </c>
    </row>
    <row r="412" spans="2:51" s="14" customFormat="1" ht="13.5">
      <c r="B412" s="288"/>
      <c r="C412" s="289"/>
      <c r="D412" s="267" t="s">
        <v>592</v>
      </c>
      <c r="E412" s="290" t="s">
        <v>21</v>
      </c>
      <c r="F412" s="291" t="s">
        <v>4882</v>
      </c>
      <c r="G412" s="289"/>
      <c r="H412" s="290" t="s">
        <v>21</v>
      </c>
      <c r="I412" s="292"/>
      <c r="J412" s="289"/>
      <c r="K412" s="289"/>
      <c r="L412" s="293"/>
      <c r="M412" s="294"/>
      <c r="N412" s="295"/>
      <c r="O412" s="295"/>
      <c r="P412" s="295"/>
      <c r="Q412" s="295"/>
      <c r="R412" s="295"/>
      <c r="S412" s="295"/>
      <c r="T412" s="296"/>
      <c r="AT412" s="297" t="s">
        <v>592</v>
      </c>
      <c r="AU412" s="297" t="s">
        <v>85</v>
      </c>
      <c r="AV412" s="14" t="s">
        <v>83</v>
      </c>
      <c r="AW412" s="14" t="s">
        <v>39</v>
      </c>
      <c r="AX412" s="14" t="s">
        <v>76</v>
      </c>
      <c r="AY412" s="297" t="s">
        <v>203</v>
      </c>
    </row>
    <row r="413" spans="2:51" s="12" customFormat="1" ht="13.5">
      <c r="B413" s="265"/>
      <c r="C413" s="266"/>
      <c r="D413" s="267" t="s">
        <v>592</v>
      </c>
      <c r="E413" s="268" t="s">
        <v>21</v>
      </c>
      <c r="F413" s="269" t="s">
        <v>4877</v>
      </c>
      <c r="G413" s="266"/>
      <c r="H413" s="270">
        <v>14.8</v>
      </c>
      <c r="I413" s="271"/>
      <c r="J413" s="266"/>
      <c r="K413" s="266"/>
      <c r="L413" s="272"/>
      <c r="M413" s="273"/>
      <c r="N413" s="274"/>
      <c r="O413" s="274"/>
      <c r="P413" s="274"/>
      <c r="Q413" s="274"/>
      <c r="R413" s="274"/>
      <c r="S413" s="274"/>
      <c r="T413" s="275"/>
      <c r="AT413" s="276" t="s">
        <v>592</v>
      </c>
      <c r="AU413" s="276" t="s">
        <v>85</v>
      </c>
      <c r="AV413" s="12" t="s">
        <v>85</v>
      </c>
      <c r="AW413" s="12" t="s">
        <v>39</v>
      </c>
      <c r="AX413" s="12" t="s">
        <v>76</v>
      </c>
      <c r="AY413" s="276" t="s">
        <v>203</v>
      </c>
    </row>
    <row r="414" spans="2:51" s="14" customFormat="1" ht="13.5">
      <c r="B414" s="288"/>
      <c r="C414" s="289"/>
      <c r="D414" s="267" t="s">
        <v>592</v>
      </c>
      <c r="E414" s="290" t="s">
        <v>21</v>
      </c>
      <c r="F414" s="291" t="s">
        <v>4883</v>
      </c>
      <c r="G414" s="289"/>
      <c r="H414" s="290" t="s">
        <v>21</v>
      </c>
      <c r="I414" s="292"/>
      <c r="J414" s="289"/>
      <c r="K414" s="289"/>
      <c r="L414" s="293"/>
      <c r="M414" s="294"/>
      <c r="N414" s="295"/>
      <c r="O414" s="295"/>
      <c r="P414" s="295"/>
      <c r="Q414" s="295"/>
      <c r="R414" s="295"/>
      <c r="S414" s="295"/>
      <c r="T414" s="296"/>
      <c r="AT414" s="297" t="s">
        <v>592</v>
      </c>
      <c r="AU414" s="297" t="s">
        <v>85</v>
      </c>
      <c r="AV414" s="14" t="s">
        <v>83</v>
      </c>
      <c r="AW414" s="14" t="s">
        <v>39</v>
      </c>
      <c r="AX414" s="14" t="s">
        <v>76</v>
      </c>
      <c r="AY414" s="297" t="s">
        <v>203</v>
      </c>
    </row>
    <row r="415" spans="2:51" s="12" customFormat="1" ht="13.5">
      <c r="B415" s="265"/>
      <c r="C415" s="266"/>
      <c r="D415" s="267" t="s">
        <v>592</v>
      </c>
      <c r="E415" s="268" t="s">
        <v>21</v>
      </c>
      <c r="F415" s="269" t="s">
        <v>5000</v>
      </c>
      <c r="G415" s="266"/>
      <c r="H415" s="270">
        <v>28.7</v>
      </c>
      <c r="I415" s="271"/>
      <c r="J415" s="266"/>
      <c r="K415" s="266"/>
      <c r="L415" s="272"/>
      <c r="M415" s="273"/>
      <c r="N415" s="274"/>
      <c r="O415" s="274"/>
      <c r="P415" s="274"/>
      <c r="Q415" s="274"/>
      <c r="R415" s="274"/>
      <c r="S415" s="274"/>
      <c r="T415" s="275"/>
      <c r="AT415" s="276" t="s">
        <v>592</v>
      </c>
      <c r="AU415" s="276" t="s">
        <v>85</v>
      </c>
      <c r="AV415" s="12" t="s">
        <v>85</v>
      </c>
      <c r="AW415" s="12" t="s">
        <v>39</v>
      </c>
      <c r="AX415" s="12" t="s">
        <v>76</v>
      </c>
      <c r="AY415" s="276" t="s">
        <v>203</v>
      </c>
    </row>
    <row r="416" spans="2:51" s="13" customFormat="1" ht="13.5">
      <c r="B416" s="277"/>
      <c r="C416" s="278"/>
      <c r="D416" s="267" t="s">
        <v>592</v>
      </c>
      <c r="E416" s="279" t="s">
        <v>21</v>
      </c>
      <c r="F416" s="280" t="s">
        <v>618</v>
      </c>
      <c r="G416" s="278"/>
      <c r="H416" s="281">
        <v>43.5</v>
      </c>
      <c r="I416" s="282"/>
      <c r="J416" s="278"/>
      <c r="K416" s="278"/>
      <c r="L416" s="283"/>
      <c r="M416" s="284"/>
      <c r="N416" s="285"/>
      <c r="O416" s="285"/>
      <c r="P416" s="285"/>
      <c r="Q416" s="285"/>
      <c r="R416" s="285"/>
      <c r="S416" s="285"/>
      <c r="T416" s="286"/>
      <c r="AT416" s="287" t="s">
        <v>592</v>
      </c>
      <c r="AU416" s="287" t="s">
        <v>85</v>
      </c>
      <c r="AV416" s="13" t="s">
        <v>98</v>
      </c>
      <c r="AW416" s="13" t="s">
        <v>39</v>
      </c>
      <c r="AX416" s="13" t="s">
        <v>83</v>
      </c>
      <c r="AY416" s="287" t="s">
        <v>203</v>
      </c>
    </row>
    <row r="417" spans="2:65" s="1" customFormat="1" ht="38.25" customHeight="1">
      <c r="B417" s="47"/>
      <c r="C417" s="255" t="s">
        <v>509</v>
      </c>
      <c r="D417" s="255" t="s">
        <v>284</v>
      </c>
      <c r="E417" s="256" t="s">
        <v>2150</v>
      </c>
      <c r="F417" s="257" t="s">
        <v>5001</v>
      </c>
      <c r="G417" s="258" t="s">
        <v>463</v>
      </c>
      <c r="H417" s="259">
        <v>44.37</v>
      </c>
      <c r="I417" s="260"/>
      <c r="J417" s="261">
        <f>ROUND(I417*H417,2)</f>
        <v>0</v>
      </c>
      <c r="K417" s="257" t="s">
        <v>761</v>
      </c>
      <c r="L417" s="262"/>
      <c r="M417" s="263" t="s">
        <v>21</v>
      </c>
      <c r="N417" s="264" t="s">
        <v>47</v>
      </c>
      <c r="O417" s="48"/>
      <c r="P417" s="247">
        <f>O417*H417</f>
        <v>0</v>
      </c>
      <c r="Q417" s="247">
        <v>0.0036</v>
      </c>
      <c r="R417" s="247">
        <f>Q417*H417</f>
        <v>0.15973199999999999</v>
      </c>
      <c r="S417" s="247">
        <v>0</v>
      </c>
      <c r="T417" s="248">
        <f>S417*H417</f>
        <v>0</v>
      </c>
      <c r="AR417" s="25" t="s">
        <v>287</v>
      </c>
      <c r="AT417" s="25" t="s">
        <v>284</v>
      </c>
      <c r="AU417" s="25" t="s">
        <v>85</v>
      </c>
      <c r="AY417" s="25" t="s">
        <v>203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25" t="s">
        <v>83</v>
      </c>
      <c r="BK417" s="249">
        <f>ROUND(I417*H417,2)</f>
        <v>0</v>
      </c>
      <c r="BL417" s="25" t="s">
        <v>211</v>
      </c>
      <c r="BM417" s="25" t="s">
        <v>5002</v>
      </c>
    </row>
    <row r="418" spans="2:51" s="14" customFormat="1" ht="13.5">
      <c r="B418" s="288"/>
      <c r="C418" s="289"/>
      <c r="D418" s="267" t="s">
        <v>592</v>
      </c>
      <c r="E418" s="290" t="s">
        <v>21</v>
      </c>
      <c r="F418" s="291" t="s">
        <v>4882</v>
      </c>
      <c r="G418" s="289"/>
      <c r="H418" s="290" t="s">
        <v>21</v>
      </c>
      <c r="I418" s="292"/>
      <c r="J418" s="289"/>
      <c r="K418" s="289"/>
      <c r="L418" s="293"/>
      <c r="M418" s="294"/>
      <c r="N418" s="295"/>
      <c r="O418" s="295"/>
      <c r="P418" s="295"/>
      <c r="Q418" s="295"/>
      <c r="R418" s="295"/>
      <c r="S418" s="295"/>
      <c r="T418" s="296"/>
      <c r="AT418" s="297" t="s">
        <v>592</v>
      </c>
      <c r="AU418" s="297" t="s">
        <v>85</v>
      </c>
      <c r="AV418" s="14" t="s">
        <v>83</v>
      </c>
      <c r="AW418" s="14" t="s">
        <v>39</v>
      </c>
      <c r="AX418" s="14" t="s">
        <v>76</v>
      </c>
      <c r="AY418" s="297" t="s">
        <v>203</v>
      </c>
    </row>
    <row r="419" spans="2:51" s="12" customFormat="1" ht="13.5">
      <c r="B419" s="265"/>
      <c r="C419" s="266"/>
      <c r="D419" s="267" t="s">
        <v>592</v>
      </c>
      <c r="E419" s="268" t="s">
        <v>21</v>
      </c>
      <c r="F419" s="269" t="s">
        <v>5003</v>
      </c>
      <c r="G419" s="266"/>
      <c r="H419" s="270">
        <v>15.096</v>
      </c>
      <c r="I419" s="271"/>
      <c r="J419" s="266"/>
      <c r="K419" s="266"/>
      <c r="L419" s="272"/>
      <c r="M419" s="273"/>
      <c r="N419" s="274"/>
      <c r="O419" s="274"/>
      <c r="P419" s="274"/>
      <c r="Q419" s="274"/>
      <c r="R419" s="274"/>
      <c r="S419" s="274"/>
      <c r="T419" s="275"/>
      <c r="AT419" s="276" t="s">
        <v>592</v>
      </c>
      <c r="AU419" s="276" t="s">
        <v>85</v>
      </c>
      <c r="AV419" s="12" t="s">
        <v>85</v>
      </c>
      <c r="AW419" s="12" t="s">
        <v>39</v>
      </c>
      <c r="AX419" s="12" t="s">
        <v>76</v>
      </c>
      <c r="AY419" s="276" t="s">
        <v>203</v>
      </c>
    </row>
    <row r="420" spans="2:51" s="14" customFormat="1" ht="13.5">
      <c r="B420" s="288"/>
      <c r="C420" s="289"/>
      <c r="D420" s="267" t="s">
        <v>592</v>
      </c>
      <c r="E420" s="290" t="s">
        <v>21</v>
      </c>
      <c r="F420" s="291" t="s">
        <v>4883</v>
      </c>
      <c r="G420" s="289"/>
      <c r="H420" s="290" t="s">
        <v>21</v>
      </c>
      <c r="I420" s="292"/>
      <c r="J420" s="289"/>
      <c r="K420" s="289"/>
      <c r="L420" s="293"/>
      <c r="M420" s="294"/>
      <c r="N420" s="295"/>
      <c r="O420" s="295"/>
      <c r="P420" s="295"/>
      <c r="Q420" s="295"/>
      <c r="R420" s="295"/>
      <c r="S420" s="295"/>
      <c r="T420" s="296"/>
      <c r="AT420" s="297" t="s">
        <v>592</v>
      </c>
      <c r="AU420" s="297" t="s">
        <v>85</v>
      </c>
      <c r="AV420" s="14" t="s">
        <v>83</v>
      </c>
      <c r="AW420" s="14" t="s">
        <v>39</v>
      </c>
      <c r="AX420" s="14" t="s">
        <v>76</v>
      </c>
      <c r="AY420" s="297" t="s">
        <v>203</v>
      </c>
    </row>
    <row r="421" spans="2:51" s="12" customFormat="1" ht="13.5">
      <c r="B421" s="265"/>
      <c r="C421" s="266"/>
      <c r="D421" s="267" t="s">
        <v>592</v>
      </c>
      <c r="E421" s="268" t="s">
        <v>21</v>
      </c>
      <c r="F421" s="269" t="s">
        <v>5004</v>
      </c>
      <c r="G421" s="266"/>
      <c r="H421" s="270">
        <v>29.274</v>
      </c>
      <c r="I421" s="271"/>
      <c r="J421" s="266"/>
      <c r="K421" s="266"/>
      <c r="L421" s="272"/>
      <c r="M421" s="273"/>
      <c r="N421" s="274"/>
      <c r="O421" s="274"/>
      <c r="P421" s="274"/>
      <c r="Q421" s="274"/>
      <c r="R421" s="274"/>
      <c r="S421" s="274"/>
      <c r="T421" s="275"/>
      <c r="AT421" s="276" t="s">
        <v>592</v>
      </c>
      <c r="AU421" s="276" t="s">
        <v>85</v>
      </c>
      <c r="AV421" s="12" t="s">
        <v>85</v>
      </c>
      <c r="AW421" s="12" t="s">
        <v>39</v>
      </c>
      <c r="AX421" s="12" t="s">
        <v>76</v>
      </c>
      <c r="AY421" s="276" t="s">
        <v>203</v>
      </c>
    </row>
    <row r="422" spans="2:65" s="1" customFormat="1" ht="25.5" customHeight="1">
      <c r="B422" s="47"/>
      <c r="C422" s="238" t="s">
        <v>513</v>
      </c>
      <c r="D422" s="238" t="s">
        <v>206</v>
      </c>
      <c r="E422" s="239" t="s">
        <v>2166</v>
      </c>
      <c r="F422" s="240" t="s">
        <v>2167</v>
      </c>
      <c r="G422" s="241" t="s">
        <v>463</v>
      </c>
      <c r="H422" s="242">
        <v>43.5</v>
      </c>
      <c r="I422" s="243"/>
      <c r="J422" s="244">
        <f>ROUND(I422*H422,2)</f>
        <v>0</v>
      </c>
      <c r="K422" s="240" t="s">
        <v>761</v>
      </c>
      <c r="L422" s="73"/>
      <c r="M422" s="245" t="s">
        <v>21</v>
      </c>
      <c r="N422" s="246" t="s">
        <v>47</v>
      </c>
      <c r="O422" s="48"/>
      <c r="P422" s="247">
        <f>O422*H422</f>
        <v>0</v>
      </c>
      <c r="Q422" s="247">
        <v>0</v>
      </c>
      <c r="R422" s="247">
        <f>Q422*H422</f>
        <v>0</v>
      </c>
      <c r="S422" s="247">
        <v>0</v>
      </c>
      <c r="T422" s="248">
        <f>S422*H422</f>
        <v>0</v>
      </c>
      <c r="AR422" s="25" t="s">
        <v>98</v>
      </c>
      <c r="AT422" s="25" t="s">
        <v>206</v>
      </c>
      <c r="AU422" s="25" t="s">
        <v>85</v>
      </c>
      <c r="AY422" s="25" t="s">
        <v>203</v>
      </c>
      <c r="BE422" s="249">
        <f>IF(N422="základní",J422,0)</f>
        <v>0</v>
      </c>
      <c r="BF422" s="249">
        <f>IF(N422="snížená",J422,0)</f>
        <v>0</v>
      </c>
      <c r="BG422" s="249">
        <f>IF(N422="zákl. přenesená",J422,0)</f>
        <v>0</v>
      </c>
      <c r="BH422" s="249">
        <f>IF(N422="sníž. přenesená",J422,0)</f>
        <v>0</v>
      </c>
      <c r="BI422" s="249">
        <f>IF(N422="nulová",J422,0)</f>
        <v>0</v>
      </c>
      <c r="BJ422" s="25" t="s">
        <v>83</v>
      </c>
      <c r="BK422" s="249">
        <f>ROUND(I422*H422,2)</f>
        <v>0</v>
      </c>
      <c r="BL422" s="25" t="s">
        <v>98</v>
      </c>
      <c r="BM422" s="25" t="s">
        <v>5005</v>
      </c>
    </row>
    <row r="423" spans="2:51" s="14" customFormat="1" ht="13.5">
      <c r="B423" s="288"/>
      <c r="C423" s="289"/>
      <c r="D423" s="267" t="s">
        <v>592</v>
      </c>
      <c r="E423" s="290" t="s">
        <v>21</v>
      </c>
      <c r="F423" s="291" t="s">
        <v>4882</v>
      </c>
      <c r="G423" s="289"/>
      <c r="H423" s="290" t="s">
        <v>21</v>
      </c>
      <c r="I423" s="292"/>
      <c r="J423" s="289"/>
      <c r="K423" s="289"/>
      <c r="L423" s="293"/>
      <c r="M423" s="294"/>
      <c r="N423" s="295"/>
      <c r="O423" s="295"/>
      <c r="P423" s="295"/>
      <c r="Q423" s="295"/>
      <c r="R423" s="295"/>
      <c r="S423" s="295"/>
      <c r="T423" s="296"/>
      <c r="AT423" s="297" t="s">
        <v>592</v>
      </c>
      <c r="AU423" s="297" t="s">
        <v>85</v>
      </c>
      <c r="AV423" s="14" t="s">
        <v>83</v>
      </c>
      <c r="AW423" s="14" t="s">
        <v>39</v>
      </c>
      <c r="AX423" s="14" t="s">
        <v>76</v>
      </c>
      <c r="AY423" s="297" t="s">
        <v>203</v>
      </c>
    </row>
    <row r="424" spans="2:51" s="12" customFormat="1" ht="13.5">
      <c r="B424" s="265"/>
      <c r="C424" s="266"/>
      <c r="D424" s="267" t="s">
        <v>592</v>
      </c>
      <c r="E424" s="268" t="s">
        <v>21</v>
      </c>
      <c r="F424" s="269" t="s">
        <v>5006</v>
      </c>
      <c r="G424" s="266"/>
      <c r="H424" s="270">
        <v>14.8</v>
      </c>
      <c r="I424" s="271"/>
      <c r="J424" s="266"/>
      <c r="K424" s="266"/>
      <c r="L424" s="272"/>
      <c r="M424" s="273"/>
      <c r="N424" s="274"/>
      <c r="O424" s="274"/>
      <c r="P424" s="274"/>
      <c r="Q424" s="274"/>
      <c r="R424" s="274"/>
      <c r="S424" s="274"/>
      <c r="T424" s="275"/>
      <c r="AT424" s="276" t="s">
        <v>592</v>
      </c>
      <c r="AU424" s="276" t="s">
        <v>85</v>
      </c>
      <c r="AV424" s="12" t="s">
        <v>85</v>
      </c>
      <c r="AW424" s="12" t="s">
        <v>39</v>
      </c>
      <c r="AX424" s="12" t="s">
        <v>76</v>
      </c>
      <c r="AY424" s="276" t="s">
        <v>203</v>
      </c>
    </row>
    <row r="425" spans="2:51" s="14" customFormat="1" ht="13.5">
      <c r="B425" s="288"/>
      <c r="C425" s="289"/>
      <c r="D425" s="267" t="s">
        <v>592</v>
      </c>
      <c r="E425" s="290" t="s">
        <v>21</v>
      </c>
      <c r="F425" s="291" t="s">
        <v>4883</v>
      </c>
      <c r="G425" s="289"/>
      <c r="H425" s="290" t="s">
        <v>21</v>
      </c>
      <c r="I425" s="292"/>
      <c r="J425" s="289"/>
      <c r="K425" s="289"/>
      <c r="L425" s="293"/>
      <c r="M425" s="294"/>
      <c r="N425" s="295"/>
      <c r="O425" s="295"/>
      <c r="P425" s="295"/>
      <c r="Q425" s="295"/>
      <c r="R425" s="295"/>
      <c r="S425" s="295"/>
      <c r="T425" s="296"/>
      <c r="AT425" s="297" t="s">
        <v>592</v>
      </c>
      <c r="AU425" s="297" t="s">
        <v>85</v>
      </c>
      <c r="AV425" s="14" t="s">
        <v>83</v>
      </c>
      <c r="AW425" s="14" t="s">
        <v>39</v>
      </c>
      <c r="AX425" s="14" t="s">
        <v>76</v>
      </c>
      <c r="AY425" s="297" t="s">
        <v>203</v>
      </c>
    </row>
    <row r="426" spans="2:51" s="12" customFormat="1" ht="13.5">
      <c r="B426" s="265"/>
      <c r="C426" s="266"/>
      <c r="D426" s="267" t="s">
        <v>592</v>
      </c>
      <c r="E426" s="268" t="s">
        <v>21</v>
      </c>
      <c r="F426" s="269" t="s">
        <v>5000</v>
      </c>
      <c r="G426" s="266"/>
      <c r="H426" s="270">
        <v>28.7</v>
      </c>
      <c r="I426" s="271"/>
      <c r="J426" s="266"/>
      <c r="K426" s="266"/>
      <c r="L426" s="272"/>
      <c r="M426" s="273"/>
      <c r="N426" s="274"/>
      <c r="O426" s="274"/>
      <c r="P426" s="274"/>
      <c r="Q426" s="274"/>
      <c r="R426" s="274"/>
      <c r="S426" s="274"/>
      <c r="T426" s="275"/>
      <c r="AT426" s="276" t="s">
        <v>592</v>
      </c>
      <c r="AU426" s="276" t="s">
        <v>85</v>
      </c>
      <c r="AV426" s="12" t="s">
        <v>85</v>
      </c>
      <c r="AW426" s="12" t="s">
        <v>39</v>
      </c>
      <c r="AX426" s="12" t="s">
        <v>76</v>
      </c>
      <c r="AY426" s="276" t="s">
        <v>203</v>
      </c>
    </row>
    <row r="427" spans="2:65" s="1" customFormat="1" ht="25.5" customHeight="1">
      <c r="B427" s="47"/>
      <c r="C427" s="255" t="s">
        <v>517</v>
      </c>
      <c r="D427" s="255" t="s">
        <v>284</v>
      </c>
      <c r="E427" s="256" t="s">
        <v>2169</v>
      </c>
      <c r="F427" s="257" t="s">
        <v>5007</v>
      </c>
      <c r="G427" s="258" t="s">
        <v>463</v>
      </c>
      <c r="H427" s="259">
        <v>50.025</v>
      </c>
      <c r="I427" s="260"/>
      <c r="J427" s="261">
        <f>ROUND(I427*H427,2)</f>
        <v>0</v>
      </c>
      <c r="K427" s="257" t="s">
        <v>761</v>
      </c>
      <c r="L427" s="262"/>
      <c r="M427" s="263" t="s">
        <v>21</v>
      </c>
      <c r="N427" s="264" t="s">
        <v>47</v>
      </c>
      <c r="O427" s="48"/>
      <c r="P427" s="247">
        <f>O427*H427</f>
        <v>0</v>
      </c>
      <c r="Q427" s="247">
        <v>0.00011</v>
      </c>
      <c r="R427" s="247">
        <f>Q427*H427</f>
        <v>0.00550275</v>
      </c>
      <c r="S427" s="247">
        <v>0</v>
      </c>
      <c r="T427" s="248">
        <f>S427*H427</f>
        <v>0</v>
      </c>
      <c r="AR427" s="25" t="s">
        <v>287</v>
      </c>
      <c r="AT427" s="25" t="s">
        <v>284</v>
      </c>
      <c r="AU427" s="25" t="s">
        <v>85</v>
      </c>
      <c r="AY427" s="25" t="s">
        <v>203</v>
      </c>
      <c r="BE427" s="249">
        <f>IF(N427="základní",J427,0)</f>
        <v>0</v>
      </c>
      <c r="BF427" s="249">
        <f>IF(N427="snížená",J427,0)</f>
        <v>0</v>
      </c>
      <c r="BG427" s="249">
        <f>IF(N427="zákl. přenesená",J427,0)</f>
        <v>0</v>
      </c>
      <c r="BH427" s="249">
        <f>IF(N427="sníž. přenesená",J427,0)</f>
        <v>0</v>
      </c>
      <c r="BI427" s="249">
        <f>IF(N427="nulová",J427,0)</f>
        <v>0</v>
      </c>
      <c r="BJ427" s="25" t="s">
        <v>83</v>
      </c>
      <c r="BK427" s="249">
        <f>ROUND(I427*H427,2)</f>
        <v>0</v>
      </c>
      <c r="BL427" s="25" t="s">
        <v>211</v>
      </c>
      <c r="BM427" s="25" t="s">
        <v>5008</v>
      </c>
    </row>
    <row r="428" spans="2:51" s="12" customFormat="1" ht="13.5">
      <c r="B428" s="265"/>
      <c r="C428" s="266"/>
      <c r="D428" s="267" t="s">
        <v>592</v>
      </c>
      <c r="E428" s="268" t="s">
        <v>21</v>
      </c>
      <c r="F428" s="269" t="s">
        <v>5009</v>
      </c>
      <c r="G428" s="266"/>
      <c r="H428" s="270">
        <v>50.025</v>
      </c>
      <c r="I428" s="271"/>
      <c r="J428" s="266"/>
      <c r="K428" s="266"/>
      <c r="L428" s="272"/>
      <c r="M428" s="273"/>
      <c r="N428" s="274"/>
      <c r="O428" s="274"/>
      <c r="P428" s="274"/>
      <c r="Q428" s="274"/>
      <c r="R428" s="274"/>
      <c r="S428" s="274"/>
      <c r="T428" s="275"/>
      <c r="AT428" s="276" t="s">
        <v>592</v>
      </c>
      <c r="AU428" s="276" t="s">
        <v>85</v>
      </c>
      <c r="AV428" s="12" t="s">
        <v>85</v>
      </c>
      <c r="AW428" s="12" t="s">
        <v>39</v>
      </c>
      <c r="AX428" s="12" t="s">
        <v>83</v>
      </c>
      <c r="AY428" s="276" t="s">
        <v>203</v>
      </c>
    </row>
    <row r="429" spans="2:65" s="1" customFormat="1" ht="38.25" customHeight="1">
      <c r="B429" s="47"/>
      <c r="C429" s="238" t="s">
        <v>519</v>
      </c>
      <c r="D429" s="238" t="s">
        <v>206</v>
      </c>
      <c r="E429" s="239" t="s">
        <v>2181</v>
      </c>
      <c r="F429" s="240" t="s">
        <v>2182</v>
      </c>
      <c r="G429" s="241" t="s">
        <v>246</v>
      </c>
      <c r="H429" s="250"/>
      <c r="I429" s="243"/>
      <c r="J429" s="244">
        <f>ROUND(I429*H429,2)</f>
        <v>0</v>
      </c>
      <c r="K429" s="240" t="s">
        <v>761</v>
      </c>
      <c r="L429" s="73"/>
      <c r="M429" s="245" t="s">
        <v>21</v>
      </c>
      <c r="N429" s="246" t="s">
        <v>47</v>
      </c>
      <c r="O429" s="48"/>
      <c r="P429" s="247">
        <f>O429*H429</f>
        <v>0</v>
      </c>
      <c r="Q429" s="247">
        <v>0</v>
      </c>
      <c r="R429" s="247">
        <f>Q429*H429</f>
        <v>0</v>
      </c>
      <c r="S429" s="247">
        <v>0</v>
      </c>
      <c r="T429" s="248">
        <f>S429*H429</f>
        <v>0</v>
      </c>
      <c r="AR429" s="25" t="s">
        <v>211</v>
      </c>
      <c r="AT429" s="25" t="s">
        <v>206</v>
      </c>
      <c r="AU429" s="25" t="s">
        <v>85</v>
      </c>
      <c r="AY429" s="25" t="s">
        <v>203</v>
      </c>
      <c r="BE429" s="249">
        <f>IF(N429="základní",J429,0)</f>
        <v>0</v>
      </c>
      <c r="BF429" s="249">
        <f>IF(N429="snížená",J429,0)</f>
        <v>0</v>
      </c>
      <c r="BG429" s="249">
        <f>IF(N429="zákl. přenesená",J429,0)</f>
        <v>0</v>
      </c>
      <c r="BH429" s="249">
        <f>IF(N429="sníž. přenesená",J429,0)</f>
        <v>0</v>
      </c>
      <c r="BI429" s="249">
        <f>IF(N429="nulová",J429,0)</f>
        <v>0</v>
      </c>
      <c r="BJ429" s="25" t="s">
        <v>83</v>
      </c>
      <c r="BK429" s="249">
        <f>ROUND(I429*H429,2)</f>
        <v>0</v>
      </c>
      <c r="BL429" s="25" t="s">
        <v>211</v>
      </c>
      <c r="BM429" s="25" t="s">
        <v>5010</v>
      </c>
    </row>
    <row r="430" spans="2:63" s="11" customFormat="1" ht="29.85" customHeight="1">
      <c r="B430" s="222"/>
      <c r="C430" s="223"/>
      <c r="D430" s="224" t="s">
        <v>75</v>
      </c>
      <c r="E430" s="236" t="s">
        <v>2286</v>
      </c>
      <c r="F430" s="236" t="s">
        <v>2287</v>
      </c>
      <c r="G430" s="223"/>
      <c r="H430" s="223"/>
      <c r="I430" s="226"/>
      <c r="J430" s="237">
        <f>BK430</f>
        <v>0</v>
      </c>
      <c r="K430" s="223"/>
      <c r="L430" s="228"/>
      <c r="M430" s="229"/>
      <c r="N430" s="230"/>
      <c r="O430" s="230"/>
      <c r="P430" s="231">
        <f>SUM(P431:P446)</f>
        <v>0</v>
      </c>
      <c r="Q430" s="230"/>
      <c r="R430" s="231">
        <f>SUM(R431:R446)</f>
        <v>11.533659600000002</v>
      </c>
      <c r="S430" s="230"/>
      <c r="T430" s="232">
        <f>SUM(T431:T446)</f>
        <v>0</v>
      </c>
      <c r="AR430" s="233" t="s">
        <v>85</v>
      </c>
      <c r="AT430" s="234" t="s">
        <v>75</v>
      </c>
      <c r="AU430" s="234" t="s">
        <v>83</v>
      </c>
      <c r="AY430" s="233" t="s">
        <v>203</v>
      </c>
      <c r="BK430" s="235">
        <f>SUM(BK431:BK446)</f>
        <v>0</v>
      </c>
    </row>
    <row r="431" spans="2:65" s="1" customFormat="1" ht="51" customHeight="1">
      <c r="B431" s="47"/>
      <c r="C431" s="238" t="s">
        <v>799</v>
      </c>
      <c r="D431" s="238" t="s">
        <v>206</v>
      </c>
      <c r="E431" s="239" t="s">
        <v>5011</v>
      </c>
      <c r="F431" s="240" t="s">
        <v>5012</v>
      </c>
      <c r="G431" s="241" t="s">
        <v>463</v>
      </c>
      <c r="H431" s="242">
        <v>253.32</v>
      </c>
      <c r="I431" s="243"/>
      <c r="J431" s="244">
        <f>ROUND(I431*H431,2)</f>
        <v>0</v>
      </c>
      <c r="K431" s="240" t="s">
        <v>761</v>
      </c>
      <c r="L431" s="73"/>
      <c r="M431" s="245" t="s">
        <v>21</v>
      </c>
      <c r="N431" s="246" t="s">
        <v>47</v>
      </c>
      <c r="O431" s="48"/>
      <c r="P431" s="247">
        <f>O431*H431</f>
        <v>0</v>
      </c>
      <c r="Q431" s="247">
        <v>0.04513</v>
      </c>
      <c r="R431" s="247">
        <f>Q431*H431</f>
        <v>11.432331600000001</v>
      </c>
      <c r="S431" s="247">
        <v>0</v>
      </c>
      <c r="T431" s="248">
        <f>S431*H431</f>
        <v>0</v>
      </c>
      <c r="AR431" s="25" t="s">
        <v>211</v>
      </c>
      <c r="AT431" s="25" t="s">
        <v>206</v>
      </c>
      <c r="AU431" s="25" t="s">
        <v>85</v>
      </c>
      <c r="AY431" s="25" t="s">
        <v>203</v>
      </c>
      <c r="BE431" s="249">
        <f>IF(N431="základní",J431,0)</f>
        <v>0</v>
      </c>
      <c r="BF431" s="249">
        <f>IF(N431="snížená",J431,0)</f>
        <v>0</v>
      </c>
      <c r="BG431" s="249">
        <f>IF(N431="zákl. přenesená",J431,0)</f>
        <v>0</v>
      </c>
      <c r="BH431" s="249">
        <f>IF(N431="sníž. přenesená",J431,0)</f>
        <v>0</v>
      </c>
      <c r="BI431" s="249">
        <f>IF(N431="nulová",J431,0)</f>
        <v>0</v>
      </c>
      <c r="BJ431" s="25" t="s">
        <v>83</v>
      </c>
      <c r="BK431" s="249">
        <f>ROUND(I431*H431,2)</f>
        <v>0</v>
      </c>
      <c r="BL431" s="25" t="s">
        <v>211</v>
      </c>
      <c r="BM431" s="25" t="s">
        <v>5013</v>
      </c>
    </row>
    <row r="432" spans="2:51" s="12" customFormat="1" ht="13.5">
      <c r="B432" s="265"/>
      <c r="C432" s="266"/>
      <c r="D432" s="267" t="s">
        <v>592</v>
      </c>
      <c r="E432" s="268" t="s">
        <v>21</v>
      </c>
      <c r="F432" s="269" t="s">
        <v>5014</v>
      </c>
      <c r="G432" s="266"/>
      <c r="H432" s="270">
        <v>48.36</v>
      </c>
      <c r="I432" s="271"/>
      <c r="J432" s="266"/>
      <c r="K432" s="266"/>
      <c r="L432" s="272"/>
      <c r="M432" s="273"/>
      <c r="N432" s="274"/>
      <c r="O432" s="274"/>
      <c r="P432" s="274"/>
      <c r="Q432" s="274"/>
      <c r="R432" s="274"/>
      <c r="S432" s="274"/>
      <c r="T432" s="275"/>
      <c r="AT432" s="276" t="s">
        <v>592</v>
      </c>
      <c r="AU432" s="276" t="s">
        <v>85</v>
      </c>
      <c r="AV432" s="12" t="s">
        <v>85</v>
      </c>
      <c r="AW432" s="12" t="s">
        <v>39</v>
      </c>
      <c r="AX432" s="12" t="s">
        <v>76</v>
      </c>
      <c r="AY432" s="276" t="s">
        <v>203</v>
      </c>
    </row>
    <row r="433" spans="2:51" s="12" customFormat="1" ht="13.5">
      <c r="B433" s="265"/>
      <c r="C433" s="266"/>
      <c r="D433" s="267" t="s">
        <v>592</v>
      </c>
      <c r="E433" s="268" t="s">
        <v>21</v>
      </c>
      <c r="F433" s="269" t="s">
        <v>5015</v>
      </c>
      <c r="G433" s="266"/>
      <c r="H433" s="270">
        <v>48.32</v>
      </c>
      <c r="I433" s="271"/>
      <c r="J433" s="266"/>
      <c r="K433" s="266"/>
      <c r="L433" s="272"/>
      <c r="M433" s="273"/>
      <c r="N433" s="274"/>
      <c r="O433" s="274"/>
      <c r="P433" s="274"/>
      <c r="Q433" s="274"/>
      <c r="R433" s="274"/>
      <c r="S433" s="274"/>
      <c r="T433" s="275"/>
      <c r="AT433" s="276" t="s">
        <v>592</v>
      </c>
      <c r="AU433" s="276" t="s">
        <v>85</v>
      </c>
      <c r="AV433" s="12" t="s">
        <v>85</v>
      </c>
      <c r="AW433" s="12" t="s">
        <v>39</v>
      </c>
      <c r="AX433" s="12" t="s">
        <v>76</v>
      </c>
      <c r="AY433" s="276" t="s">
        <v>203</v>
      </c>
    </row>
    <row r="434" spans="2:51" s="12" customFormat="1" ht="13.5">
      <c r="B434" s="265"/>
      <c r="C434" s="266"/>
      <c r="D434" s="267" t="s">
        <v>592</v>
      </c>
      <c r="E434" s="268" t="s">
        <v>21</v>
      </c>
      <c r="F434" s="269" t="s">
        <v>5016</v>
      </c>
      <c r="G434" s="266"/>
      <c r="H434" s="270">
        <v>14.08</v>
      </c>
      <c r="I434" s="271"/>
      <c r="J434" s="266"/>
      <c r="K434" s="266"/>
      <c r="L434" s="272"/>
      <c r="M434" s="273"/>
      <c r="N434" s="274"/>
      <c r="O434" s="274"/>
      <c r="P434" s="274"/>
      <c r="Q434" s="274"/>
      <c r="R434" s="274"/>
      <c r="S434" s="274"/>
      <c r="T434" s="275"/>
      <c r="AT434" s="276" t="s">
        <v>592</v>
      </c>
      <c r="AU434" s="276" t="s">
        <v>85</v>
      </c>
      <c r="AV434" s="12" t="s">
        <v>85</v>
      </c>
      <c r="AW434" s="12" t="s">
        <v>39</v>
      </c>
      <c r="AX434" s="12" t="s">
        <v>76</v>
      </c>
      <c r="AY434" s="276" t="s">
        <v>203</v>
      </c>
    </row>
    <row r="435" spans="2:51" s="12" customFormat="1" ht="13.5">
      <c r="B435" s="265"/>
      <c r="C435" s="266"/>
      <c r="D435" s="267" t="s">
        <v>592</v>
      </c>
      <c r="E435" s="268" t="s">
        <v>21</v>
      </c>
      <c r="F435" s="269" t="s">
        <v>5017</v>
      </c>
      <c r="G435" s="266"/>
      <c r="H435" s="270">
        <v>47.601</v>
      </c>
      <c r="I435" s="271"/>
      <c r="J435" s="266"/>
      <c r="K435" s="266"/>
      <c r="L435" s="272"/>
      <c r="M435" s="273"/>
      <c r="N435" s="274"/>
      <c r="O435" s="274"/>
      <c r="P435" s="274"/>
      <c r="Q435" s="274"/>
      <c r="R435" s="274"/>
      <c r="S435" s="274"/>
      <c r="T435" s="275"/>
      <c r="AT435" s="276" t="s">
        <v>592</v>
      </c>
      <c r="AU435" s="276" t="s">
        <v>85</v>
      </c>
      <c r="AV435" s="12" t="s">
        <v>85</v>
      </c>
      <c r="AW435" s="12" t="s">
        <v>39</v>
      </c>
      <c r="AX435" s="12" t="s">
        <v>76</v>
      </c>
      <c r="AY435" s="276" t="s">
        <v>203</v>
      </c>
    </row>
    <row r="436" spans="2:51" s="12" customFormat="1" ht="13.5">
      <c r="B436" s="265"/>
      <c r="C436" s="266"/>
      <c r="D436" s="267" t="s">
        <v>592</v>
      </c>
      <c r="E436" s="268" t="s">
        <v>21</v>
      </c>
      <c r="F436" s="269" t="s">
        <v>5018</v>
      </c>
      <c r="G436" s="266"/>
      <c r="H436" s="270">
        <v>24.559</v>
      </c>
      <c r="I436" s="271"/>
      <c r="J436" s="266"/>
      <c r="K436" s="266"/>
      <c r="L436" s="272"/>
      <c r="M436" s="273"/>
      <c r="N436" s="274"/>
      <c r="O436" s="274"/>
      <c r="P436" s="274"/>
      <c r="Q436" s="274"/>
      <c r="R436" s="274"/>
      <c r="S436" s="274"/>
      <c r="T436" s="275"/>
      <c r="AT436" s="276" t="s">
        <v>592</v>
      </c>
      <c r="AU436" s="276" t="s">
        <v>85</v>
      </c>
      <c r="AV436" s="12" t="s">
        <v>85</v>
      </c>
      <c r="AW436" s="12" t="s">
        <v>39</v>
      </c>
      <c r="AX436" s="12" t="s">
        <v>76</v>
      </c>
      <c r="AY436" s="276" t="s">
        <v>203</v>
      </c>
    </row>
    <row r="437" spans="2:51" s="12" customFormat="1" ht="13.5">
      <c r="B437" s="265"/>
      <c r="C437" s="266"/>
      <c r="D437" s="267" t="s">
        <v>592</v>
      </c>
      <c r="E437" s="268" t="s">
        <v>21</v>
      </c>
      <c r="F437" s="269" t="s">
        <v>5019</v>
      </c>
      <c r="G437" s="266"/>
      <c r="H437" s="270">
        <v>70.4</v>
      </c>
      <c r="I437" s="271"/>
      <c r="J437" s="266"/>
      <c r="K437" s="266"/>
      <c r="L437" s="272"/>
      <c r="M437" s="273"/>
      <c r="N437" s="274"/>
      <c r="O437" s="274"/>
      <c r="P437" s="274"/>
      <c r="Q437" s="274"/>
      <c r="R437" s="274"/>
      <c r="S437" s="274"/>
      <c r="T437" s="275"/>
      <c r="AT437" s="276" t="s">
        <v>592</v>
      </c>
      <c r="AU437" s="276" t="s">
        <v>85</v>
      </c>
      <c r="AV437" s="12" t="s">
        <v>85</v>
      </c>
      <c r="AW437" s="12" t="s">
        <v>39</v>
      </c>
      <c r="AX437" s="12" t="s">
        <v>76</v>
      </c>
      <c r="AY437" s="276" t="s">
        <v>203</v>
      </c>
    </row>
    <row r="438" spans="2:51" s="13" customFormat="1" ht="13.5">
      <c r="B438" s="277"/>
      <c r="C438" s="278"/>
      <c r="D438" s="267" t="s">
        <v>592</v>
      </c>
      <c r="E438" s="279" t="s">
        <v>21</v>
      </c>
      <c r="F438" s="280" t="s">
        <v>618</v>
      </c>
      <c r="G438" s="278"/>
      <c r="H438" s="281">
        <v>253.32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AT438" s="287" t="s">
        <v>592</v>
      </c>
      <c r="AU438" s="287" t="s">
        <v>85</v>
      </c>
      <c r="AV438" s="13" t="s">
        <v>98</v>
      </c>
      <c r="AW438" s="13" t="s">
        <v>39</v>
      </c>
      <c r="AX438" s="13" t="s">
        <v>83</v>
      </c>
      <c r="AY438" s="287" t="s">
        <v>203</v>
      </c>
    </row>
    <row r="439" spans="2:65" s="1" customFormat="1" ht="25.5" customHeight="1">
      <c r="B439" s="47"/>
      <c r="C439" s="238" t="s">
        <v>762</v>
      </c>
      <c r="D439" s="238" t="s">
        <v>206</v>
      </c>
      <c r="E439" s="239" t="s">
        <v>2313</v>
      </c>
      <c r="F439" s="240" t="s">
        <v>2314</v>
      </c>
      <c r="G439" s="241" t="s">
        <v>463</v>
      </c>
      <c r="H439" s="242">
        <v>506.64</v>
      </c>
      <c r="I439" s="243"/>
      <c r="J439" s="244">
        <f>ROUND(I439*H439,2)</f>
        <v>0</v>
      </c>
      <c r="K439" s="240" t="s">
        <v>761</v>
      </c>
      <c r="L439" s="73"/>
      <c r="M439" s="245" t="s">
        <v>21</v>
      </c>
      <c r="N439" s="246" t="s">
        <v>47</v>
      </c>
      <c r="O439" s="48"/>
      <c r="P439" s="247">
        <f>O439*H439</f>
        <v>0</v>
      </c>
      <c r="Q439" s="247">
        <v>0.0002</v>
      </c>
      <c r="R439" s="247">
        <f>Q439*H439</f>
        <v>0.101328</v>
      </c>
      <c r="S439" s="247">
        <v>0</v>
      </c>
      <c r="T439" s="248">
        <f>S439*H439</f>
        <v>0</v>
      </c>
      <c r="AR439" s="25" t="s">
        <v>211</v>
      </c>
      <c r="AT439" s="25" t="s">
        <v>206</v>
      </c>
      <c r="AU439" s="25" t="s">
        <v>85</v>
      </c>
      <c r="AY439" s="25" t="s">
        <v>203</v>
      </c>
      <c r="BE439" s="249">
        <f>IF(N439="základní",J439,0)</f>
        <v>0</v>
      </c>
      <c r="BF439" s="249">
        <f>IF(N439="snížená",J439,0)</f>
        <v>0</v>
      </c>
      <c r="BG439" s="249">
        <f>IF(N439="zákl. přenesená",J439,0)</f>
        <v>0</v>
      </c>
      <c r="BH439" s="249">
        <f>IF(N439="sníž. přenesená",J439,0)</f>
        <v>0</v>
      </c>
      <c r="BI439" s="249">
        <f>IF(N439="nulová",J439,0)</f>
        <v>0</v>
      </c>
      <c r="BJ439" s="25" t="s">
        <v>83</v>
      </c>
      <c r="BK439" s="249">
        <f>ROUND(I439*H439,2)</f>
        <v>0</v>
      </c>
      <c r="BL439" s="25" t="s">
        <v>211</v>
      </c>
      <c r="BM439" s="25" t="s">
        <v>5020</v>
      </c>
    </row>
    <row r="440" spans="2:51" s="12" customFormat="1" ht="13.5">
      <c r="B440" s="265"/>
      <c r="C440" s="266"/>
      <c r="D440" s="267" t="s">
        <v>592</v>
      </c>
      <c r="E440" s="268" t="s">
        <v>21</v>
      </c>
      <c r="F440" s="269" t="s">
        <v>5021</v>
      </c>
      <c r="G440" s="266"/>
      <c r="H440" s="270">
        <v>49.118</v>
      </c>
      <c r="I440" s="271"/>
      <c r="J440" s="266"/>
      <c r="K440" s="266"/>
      <c r="L440" s="272"/>
      <c r="M440" s="273"/>
      <c r="N440" s="274"/>
      <c r="O440" s="274"/>
      <c r="P440" s="274"/>
      <c r="Q440" s="274"/>
      <c r="R440" s="274"/>
      <c r="S440" s="274"/>
      <c r="T440" s="275"/>
      <c r="AT440" s="276" t="s">
        <v>592</v>
      </c>
      <c r="AU440" s="276" t="s">
        <v>85</v>
      </c>
      <c r="AV440" s="12" t="s">
        <v>85</v>
      </c>
      <c r="AW440" s="12" t="s">
        <v>39</v>
      </c>
      <c r="AX440" s="12" t="s">
        <v>76</v>
      </c>
      <c r="AY440" s="276" t="s">
        <v>203</v>
      </c>
    </row>
    <row r="441" spans="2:51" s="12" customFormat="1" ht="13.5">
      <c r="B441" s="265"/>
      <c r="C441" s="266"/>
      <c r="D441" s="267" t="s">
        <v>592</v>
      </c>
      <c r="E441" s="268" t="s">
        <v>21</v>
      </c>
      <c r="F441" s="269" t="s">
        <v>5022</v>
      </c>
      <c r="G441" s="266"/>
      <c r="H441" s="270">
        <v>96.72</v>
      </c>
      <c r="I441" s="271"/>
      <c r="J441" s="266"/>
      <c r="K441" s="266"/>
      <c r="L441" s="272"/>
      <c r="M441" s="273"/>
      <c r="N441" s="274"/>
      <c r="O441" s="274"/>
      <c r="P441" s="274"/>
      <c r="Q441" s="274"/>
      <c r="R441" s="274"/>
      <c r="S441" s="274"/>
      <c r="T441" s="275"/>
      <c r="AT441" s="276" t="s">
        <v>592</v>
      </c>
      <c r="AU441" s="276" t="s">
        <v>85</v>
      </c>
      <c r="AV441" s="12" t="s">
        <v>85</v>
      </c>
      <c r="AW441" s="12" t="s">
        <v>39</v>
      </c>
      <c r="AX441" s="12" t="s">
        <v>76</v>
      </c>
      <c r="AY441" s="276" t="s">
        <v>203</v>
      </c>
    </row>
    <row r="442" spans="2:51" s="12" customFormat="1" ht="13.5">
      <c r="B442" s="265"/>
      <c r="C442" s="266"/>
      <c r="D442" s="267" t="s">
        <v>592</v>
      </c>
      <c r="E442" s="268" t="s">
        <v>21</v>
      </c>
      <c r="F442" s="269" t="s">
        <v>5023</v>
      </c>
      <c r="G442" s="266"/>
      <c r="H442" s="270">
        <v>96.64</v>
      </c>
      <c r="I442" s="271"/>
      <c r="J442" s="266"/>
      <c r="K442" s="266"/>
      <c r="L442" s="272"/>
      <c r="M442" s="273"/>
      <c r="N442" s="274"/>
      <c r="O442" s="274"/>
      <c r="P442" s="274"/>
      <c r="Q442" s="274"/>
      <c r="R442" s="274"/>
      <c r="S442" s="274"/>
      <c r="T442" s="275"/>
      <c r="AT442" s="276" t="s">
        <v>592</v>
      </c>
      <c r="AU442" s="276" t="s">
        <v>85</v>
      </c>
      <c r="AV442" s="12" t="s">
        <v>85</v>
      </c>
      <c r="AW442" s="12" t="s">
        <v>39</v>
      </c>
      <c r="AX442" s="12" t="s">
        <v>76</v>
      </c>
      <c r="AY442" s="276" t="s">
        <v>203</v>
      </c>
    </row>
    <row r="443" spans="2:51" s="12" customFormat="1" ht="13.5">
      <c r="B443" s="265"/>
      <c r="C443" s="266"/>
      <c r="D443" s="267" t="s">
        <v>592</v>
      </c>
      <c r="E443" s="268" t="s">
        <v>21</v>
      </c>
      <c r="F443" s="269" t="s">
        <v>5024</v>
      </c>
      <c r="G443" s="266"/>
      <c r="H443" s="270">
        <v>28.16</v>
      </c>
      <c r="I443" s="271"/>
      <c r="J443" s="266"/>
      <c r="K443" s="266"/>
      <c r="L443" s="272"/>
      <c r="M443" s="273"/>
      <c r="N443" s="274"/>
      <c r="O443" s="274"/>
      <c r="P443" s="274"/>
      <c r="Q443" s="274"/>
      <c r="R443" s="274"/>
      <c r="S443" s="274"/>
      <c r="T443" s="275"/>
      <c r="AT443" s="276" t="s">
        <v>592</v>
      </c>
      <c r="AU443" s="276" t="s">
        <v>85</v>
      </c>
      <c r="AV443" s="12" t="s">
        <v>85</v>
      </c>
      <c r="AW443" s="12" t="s">
        <v>39</v>
      </c>
      <c r="AX443" s="12" t="s">
        <v>76</v>
      </c>
      <c r="AY443" s="276" t="s">
        <v>203</v>
      </c>
    </row>
    <row r="444" spans="2:51" s="12" customFormat="1" ht="13.5">
      <c r="B444" s="265"/>
      <c r="C444" s="266"/>
      <c r="D444" s="267" t="s">
        <v>592</v>
      </c>
      <c r="E444" s="268" t="s">
        <v>21</v>
      </c>
      <c r="F444" s="269" t="s">
        <v>5025</v>
      </c>
      <c r="G444" s="266"/>
      <c r="H444" s="270">
        <v>95.202</v>
      </c>
      <c r="I444" s="271"/>
      <c r="J444" s="266"/>
      <c r="K444" s="266"/>
      <c r="L444" s="272"/>
      <c r="M444" s="273"/>
      <c r="N444" s="274"/>
      <c r="O444" s="274"/>
      <c r="P444" s="274"/>
      <c r="Q444" s="274"/>
      <c r="R444" s="274"/>
      <c r="S444" s="274"/>
      <c r="T444" s="275"/>
      <c r="AT444" s="276" t="s">
        <v>592</v>
      </c>
      <c r="AU444" s="276" t="s">
        <v>85</v>
      </c>
      <c r="AV444" s="12" t="s">
        <v>85</v>
      </c>
      <c r="AW444" s="12" t="s">
        <v>39</v>
      </c>
      <c r="AX444" s="12" t="s">
        <v>76</v>
      </c>
      <c r="AY444" s="276" t="s">
        <v>203</v>
      </c>
    </row>
    <row r="445" spans="2:51" s="12" customFormat="1" ht="13.5">
      <c r="B445" s="265"/>
      <c r="C445" s="266"/>
      <c r="D445" s="267" t="s">
        <v>592</v>
      </c>
      <c r="E445" s="268" t="s">
        <v>21</v>
      </c>
      <c r="F445" s="269" t="s">
        <v>5026</v>
      </c>
      <c r="G445" s="266"/>
      <c r="H445" s="270">
        <v>140.8</v>
      </c>
      <c r="I445" s="271"/>
      <c r="J445" s="266"/>
      <c r="K445" s="266"/>
      <c r="L445" s="272"/>
      <c r="M445" s="273"/>
      <c r="N445" s="274"/>
      <c r="O445" s="274"/>
      <c r="P445" s="274"/>
      <c r="Q445" s="274"/>
      <c r="R445" s="274"/>
      <c r="S445" s="274"/>
      <c r="T445" s="275"/>
      <c r="AT445" s="276" t="s">
        <v>592</v>
      </c>
      <c r="AU445" s="276" t="s">
        <v>85</v>
      </c>
      <c r="AV445" s="12" t="s">
        <v>85</v>
      </c>
      <c r="AW445" s="12" t="s">
        <v>39</v>
      </c>
      <c r="AX445" s="12" t="s">
        <v>76</v>
      </c>
      <c r="AY445" s="276" t="s">
        <v>203</v>
      </c>
    </row>
    <row r="446" spans="2:65" s="1" customFormat="1" ht="38.25" customHeight="1">
      <c r="B446" s="47"/>
      <c r="C446" s="238" t="s">
        <v>806</v>
      </c>
      <c r="D446" s="238" t="s">
        <v>206</v>
      </c>
      <c r="E446" s="239" t="s">
        <v>2357</v>
      </c>
      <c r="F446" s="240" t="s">
        <v>2358</v>
      </c>
      <c r="G446" s="241" t="s">
        <v>246</v>
      </c>
      <c r="H446" s="250"/>
      <c r="I446" s="243"/>
      <c r="J446" s="244">
        <f>ROUND(I446*H446,2)</f>
        <v>0</v>
      </c>
      <c r="K446" s="240" t="s">
        <v>761</v>
      </c>
      <c r="L446" s="73"/>
      <c r="M446" s="245" t="s">
        <v>21</v>
      </c>
      <c r="N446" s="246" t="s">
        <v>47</v>
      </c>
      <c r="O446" s="48"/>
      <c r="P446" s="247">
        <f>O446*H446</f>
        <v>0</v>
      </c>
      <c r="Q446" s="247">
        <v>0</v>
      </c>
      <c r="R446" s="247">
        <f>Q446*H446</f>
        <v>0</v>
      </c>
      <c r="S446" s="247">
        <v>0</v>
      </c>
      <c r="T446" s="248">
        <f>S446*H446</f>
        <v>0</v>
      </c>
      <c r="AR446" s="25" t="s">
        <v>211</v>
      </c>
      <c r="AT446" s="25" t="s">
        <v>206</v>
      </c>
      <c r="AU446" s="25" t="s">
        <v>85</v>
      </c>
      <c r="AY446" s="25" t="s">
        <v>203</v>
      </c>
      <c r="BE446" s="249">
        <f>IF(N446="základní",J446,0)</f>
        <v>0</v>
      </c>
      <c r="BF446" s="249">
        <f>IF(N446="snížená",J446,0)</f>
        <v>0</v>
      </c>
      <c r="BG446" s="249">
        <f>IF(N446="zákl. přenesená",J446,0)</f>
        <v>0</v>
      </c>
      <c r="BH446" s="249">
        <f>IF(N446="sníž. přenesená",J446,0)</f>
        <v>0</v>
      </c>
      <c r="BI446" s="249">
        <f>IF(N446="nulová",J446,0)</f>
        <v>0</v>
      </c>
      <c r="BJ446" s="25" t="s">
        <v>83</v>
      </c>
      <c r="BK446" s="249">
        <f>ROUND(I446*H446,2)</f>
        <v>0</v>
      </c>
      <c r="BL446" s="25" t="s">
        <v>211</v>
      </c>
      <c r="BM446" s="25" t="s">
        <v>5027</v>
      </c>
    </row>
    <row r="447" spans="2:63" s="11" customFormat="1" ht="29.85" customHeight="1">
      <c r="B447" s="222"/>
      <c r="C447" s="223"/>
      <c r="D447" s="224" t="s">
        <v>75</v>
      </c>
      <c r="E447" s="236" t="s">
        <v>2371</v>
      </c>
      <c r="F447" s="236" t="s">
        <v>2372</v>
      </c>
      <c r="G447" s="223"/>
      <c r="H447" s="223"/>
      <c r="I447" s="226"/>
      <c r="J447" s="237">
        <f>BK447</f>
        <v>0</v>
      </c>
      <c r="K447" s="223"/>
      <c r="L447" s="228"/>
      <c r="M447" s="229"/>
      <c r="N447" s="230"/>
      <c r="O447" s="230"/>
      <c r="P447" s="231">
        <f>SUM(P448:P482)</f>
        <v>0</v>
      </c>
      <c r="Q447" s="230"/>
      <c r="R447" s="231">
        <f>SUM(R448:R482)</f>
        <v>0.00375</v>
      </c>
      <c r="S447" s="230"/>
      <c r="T447" s="232">
        <f>SUM(T448:T482)</f>
        <v>0</v>
      </c>
      <c r="AR447" s="233" t="s">
        <v>85</v>
      </c>
      <c r="AT447" s="234" t="s">
        <v>75</v>
      </c>
      <c r="AU447" s="234" t="s">
        <v>83</v>
      </c>
      <c r="AY447" s="233" t="s">
        <v>203</v>
      </c>
      <c r="BK447" s="235">
        <f>SUM(BK448:BK482)</f>
        <v>0</v>
      </c>
    </row>
    <row r="448" spans="2:65" s="1" customFormat="1" ht="25.5" customHeight="1">
      <c r="B448" s="47"/>
      <c r="C448" s="238" t="s">
        <v>808</v>
      </c>
      <c r="D448" s="238" t="s">
        <v>206</v>
      </c>
      <c r="E448" s="239" t="s">
        <v>5028</v>
      </c>
      <c r="F448" s="240" t="s">
        <v>5029</v>
      </c>
      <c r="G448" s="241" t="s">
        <v>463</v>
      </c>
      <c r="H448" s="242">
        <v>29.9</v>
      </c>
      <c r="I448" s="243"/>
      <c r="J448" s="244">
        <f>ROUND(I448*H448,2)</f>
        <v>0</v>
      </c>
      <c r="K448" s="240" t="s">
        <v>5030</v>
      </c>
      <c r="L448" s="73"/>
      <c r="M448" s="245" t="s">
        <v>21</v>
      </c>
      <c r="N448" s="246" t="s">
        <v>47</v>
      </c>
      <c r="O448" s="48"/>
      <c r="P448" s="247">
        <f>O448*H448</f>
        <v>0</v>
      </c>
      <c r="Q448" s="247">
        <v>0</v>
      </c>
      <c r="R448" s="247">
        <f>Q448*H448</f>
        <v>0</v>
      </c>
      <c r="S448" s="247">
        <v>0</v>
      </c>
      <c r="T448" s="248">
        <f>S448*H448</f>
        <v>0</v>
      </c>
      <c r="AR448" s="25" t="s">
        <v>211</v>
      </c>
      <c r="AT448" s="25" t="s">
        <v>206</v>
      </c>
      <c r="AU448" s="25" t="s">
        <v>85</v>
      </c>
      <c r="AY448" s="25" t="s">
        <v>203</v>
      </c>
      <c r="BE448" s="249">
        <f>IF(N448="základní",J448,0)</f>
        <v>0</v>
      </c>
      <c r="BF448" s="249">
        <f>IF(N448="snížená",J448,0)</f>
        <v>0</v>
      </c>
      <c r="BG448" s="249">
        <f>IF(N448="zákl. přenesená",J448,0)</f>
        <v>0</v>
      </c>
      <c r="BH448" s="249">
        <f>IF(N448="sníž. přenesená",J448,0)</f>
        <v>0</v>
      </c>
      <c r="BI448" s="249">
        <f>IF(N448="nulová",J448,0)</f>
        <v>0</v>
      </c>
      <c r="BJ448" s="25" t="s">
        <v>83</v>
      </c>
      <c r="BK448" s="249">
        <f>ROUND(I448*H448,2)</f>
        <v>0</v>
      </c>
      <c r="BL448" s="25" t="s">
        <v>211</v>
      </c>
      <c r="BM448" s="25" t="s">
        <v>5031</v>
      </c>
    </row>
    <row r="449" spans="2:51" s="12" customFormat="1" ht="13.5">
      <c r="B449" s="265"/>
      <c r="C449" s="266"/>
      <c r="D449" s="267" t="s">
        <v>592</v>
      </c>
      <c r="E449" s="268" t="s">
        <v>21</v>
      </c>
      <c r="F449" s="269" t="s">
        <v>5032</v>
      </c>
      <c r="G449" s="266"/>
      <c r="H449" s="270">
        <v>29.9</v>
      </c>
      <c r="I449" s="271"/>
      <c r="J449" s="266"/>
      <c r="K449" s="266"/>
      <c r="L449" s="272"/>
      <c r="M449" s="273"/>
      <c r="N449" s="274"/>
      <c r="O449" s="274"/>
      <c r="P449" s="274"/>
      <c r="Q449" s="274"/>
      <c r="R449" s="274"/>
      <c r="S449" s="274"/>
      <c r="T449" s="275"/>
      <c r="AT449" s="276" t="s">
        <v>592</v>
      </c>
      <c r="AU449" s="276" t="s">
        <v>85</v>
      </c>
      <c r="AV449" s="12" t="s">
        <v>85</v>
      </c>
      <c r="AW449" s="12" t="s">
        <v>39</v>
      </c>
      <c r="AX449" s="12" t="s">
        <v>83</v>
      </c>
      <c r="AY449" s="276" t="s">
        <v>203</v>
      </c>
    </row>
    <row r="450" spans="2:65" s="1" customFormat="1" ht="16.5" customHeight="1">
      <c r="B450" s="47"/>
      <c r="C450" s="238" t="s">
        <v>812</v>
      </c>
      <c r="D450" s="238" t="s">
        <v>206</v>
      </c>
      <c r="E450" s="239" t="s">
        <v>5033</v>
      </c>
      <c r="F450" s="240" t="s">
        <v>5034</v>
      </c>
      <c r="G450" s="241" t="s">
        <v>463</v>
      </c>
      <c r="H450" s="242">
        <v>77.364</v>
      </c>
      <c r="I450" s="243"/>
      <c r="J450" s="244">
        <f>ROUND(I450*H450,2)</f>
        <v>0</v>
      </c>
      <c r="K450" s="240" t="s">
        <v>5030</v>
      </c>
      <c r="L450" s="73"/>
      <c r="M450" s="245" t="s">
        <v>21</v>
      </c>
      <c r="N450" s="246" t="s">
        <v>47</v>
      </c>
      <c r="O450" s="48"/>
      <c r="P450" s="247">
        <f>O450*H450</f>
        <v>0</v>
      </c>
      <c r="Q450" s="247">
        <v>0</v>
      </c>
      <c r="R450" s="247">
        <f>Q450*H450</f>
        <v>0</v>
      </c>
      <c r="S450" s="247">
        <v>0</v>
      </c>
      <c r="T450" s="248">
        <f>S450*H450</f>
        <v>0</v>
      </c>
      <c r="AR450" s="25" t="s">
        <v>211</v>
      </c>
      <c r="AT450" s="25" t="s">
        <v>206</v>
      </c>
      <c r="AU450" s="25" t="s">
        <v>85</v>
      </c>
      <c r="AY450" s="25" t="s">
        <v>203</v>
      </c>
      <c r="BE450" s="249">
        <f>IF(N450="základní",J450,0)</f>
        <v>0</v>
      </c>
      <c r="BF450" s="249">
        <f>IF(N450="snížená",J450,0)</f>
        <v>0</v>
      </c>
      <c r="BG450" s="249">
        <f>IF(N450="zákl. přenesená",J450,0)</f>
        <v>0</v>
      </c>
      <c r="BH450" s="249">
        <f>IF(N450="sníž. přenesená",J450,0)</f>
        <v>0</v>
      </c>
      <c r="BI450" s="249">
        <f>IF(N450="nulová",J450,0)</f>
        <v>0</v>
      </c>
      <c r="BJ450" s="25" t="s">
        <v>83</v>
      </c>
      <c r="BK450" s="249">
        <f>ROUND(I450*H450,2)</f>
        <v>0</v>
      </c>
      <c r="BL450" s="25" t="s">
        <v>211</v>
      </c>
      <c r="BM450" s="25" t="s">
        <v>5035</v>
      </c>
    </row>
    <row r="451" spans="2:51" s="12" customFormat="1" ht="13.5">
      <c r="B451" s="265"/>
      <c r="C451" s="266"/>
      <c r="D451" s="267" t="s">
        <v>592</v>
      </c>
      <c r="E451" s="268" t="s">
        <v>21</v>
      </c>
      <c r="F451" s="269" t="s">
        <v>5036</v>
      </c>
      <c r="G451" s="266"/>
      <c r="H451" s="270">
        <v>30.744</v>
      </c>
      <c r="I451" s="271"/>
      <c r="J451" s="266"/>
      <c r="K451" s="266"/>
      <c r="L451" s="272"/>
      <c r="M451" s="273"/>
      <c r="N451" s="274"/>
      <c r="O451" s="274"/>
      <c r="P451" s="274"/>
      <c r="Q451" s="274"/>
      <c r="R451" s="274"/>
      <c r="S451" s="274"/>
      <c r="T451" s="275"/>
      <c r="AT451" s="276" t="s">
        <v>592</v>
      </c>
      <c r="AU451" s="276" t="s">
        <v>85</v>
      </c>
      <c r="AV451" s="12" t="s">
        <v>85</v>
      </c>
      <c r="AW451" s="12" t="s">
        <v>39</v>
      </c>
      <c r="AX451" s="12" t="s">
        <v>76</v>
      </c>
      <c r="AY451" s="276" t="s">
        <v>203</v>
      </c>
    </row>
    <row r="452" spans="2:51" s="12" customFormat="1" ht="13.5">
      <c r="B452" s="265"/>
      <c r="C452" s="266"/>
      <c r="D452" s="267" t="s">
        <v>592</v>
      </c>
      <c r="E452" s="268" t="s">
        <v>21</v>
      </c>
      <c r="F452" s="269" t="s">
        <v>5037</v>
      </c>
      <c r="G452" s="266"/>
      <c r="H452" s="270">
        <v>46.62</v>
      </c>
      <c r="I452" s="271"/>
      <c r="J452" s="266"/>
      <c r="K452" s="266"/>
      <c r="L452" s="272"/>
      <c r="M452" s="273"/>
      <c r="N452" s="274"/>
      <c r="O452" s="274"/>
      <c r="P452" s="274"/>
      <c r="Q452" s="274"/>
      <c r="R452" s="274"/>
      <c r="S452" s="274"/>
      <c r="T452" s="275"/>
      <c r="AT452" s="276" t="s">
        <v>592</v>
      </c>
      <c r="AU452" s="276" t="s">
        <v>85</v>
      </c>
      <c r="AV452" s="12" t="s">
        <v>85</v>
      </c>
      <c r="AW452" s="12" t="s">
        <v>39</v>
      </c>
      <c r="AX452" s="12" t="s">
        <v>76</v>
      </c>
      <c r="AY452" s="276" t="s">
        <v>203</v>
      </c>
    </row>
    <row r="453" spans="2:51" s="13" customFormat="1" ht="13.5">
      <c r="B453" s="277"/>
      <c r="C453" s="278"/>
      <c r="D453" s="267" t="s">
        <v>592</v>
      </c>
      <c r="E453" s="279" t="s">
        <v>21</v>
      </c>
      <c r="F453" s="280" t="s">
        <v>618</v>
      </c>
      <c r="G453" s="278"/>
      <c r="H453" s="281">
        <v>77.364</v>
      </c>
      <c r="I453" s="282"/>
      <c r="J453" s="278"/>
      <c r="K453" s="278"/>
      <c r="L453" s="283"/>
      <c r="M453" s="284"/>
      <c r="N453" s="285"/>
      <c r="O453" s="285"/>
      <c r="P453" s="285"/>
      <c r="Q453" s="285"/>
      <c r="R453" s="285"/>
      <c r="S453" s="285"/>
      <c r="T453" s="286"/>
      <c r="AT453" s="287" t="s">
        <v>592</v>
      </c>
      <c r="AU453" s="287" t="s">
        <v>85</v>
      </c>
      <c r="AV453" s="13" t="s">
        <v>98</v>
      </c>
      <c r="AW453" s="13" t="s">
        <v>39</v>
      </c>
      <c r="AX453" s="13" t="s">
        <v>83</v>
      </c>
      <c r="AY453" s="287" t="s">
        <v>203</v>
      </c>
    </row>
    <row r="454" spans="2:65" s="1" customFormat="1" ht="16.5" customHeight="1">
      <c r="B454" s="47"/>
      <c r="C454" s="238" t="s">
        <v>816</v>
      </c>
      <c r="D454" s="238" t="s">
        <v>206</v>
      </c>
      <c r="E454" s="239" t="s">
        <v>5038</v>
      </c>
      <c r="F454" s="240" t="s">
        <v>5039</v>
      </c>
      <c r="G454" s="241" t="s">
        <v>463</v>
      </c>
      <c r="H454" s="242">
        <v>106.3</v>
      </c>
      <c r="I454" s="243"/>
      <c r="J454" s="244">
        <f>ROUND(I454*H454,2)</f>
        <v>0</v>
      </c>
      <c r="K454" s="240" t="s">
        <v>5030</v>
      </c>
      <c r="L454" s="73"/>
      <c r="M454" s="245" t="s">
        <v>21</v>
      </c>
      <c r="N454" s="246" t="s">
        <v>47</v>
      </c>
      <c r="O454" s="48"/>
      <c r="P454" s="247">
        <f>O454*H454</f>
        <v>0</v>
      </c>
      <c r="Q454" s="247">
        <v>0</v>
      </c>
      <c r="R454" s="247">
        <f>Q454*H454</f>
        <v>0</v>
      </c>
      <c r="S454" s="247">
        <v>0</v>
      </c>
      <c r="T454" s="248">
        <f>S454*H454</f>
        <v>0</v>
      </c>
      <c r="AR454" s="25" t="s">
        <v>211</v>
      </c>
      <c r="AT454" s="25" t="s">
        <v>206</v>
      </c>
      <c r="AU454" s="25" t="s">
        <v>85</v>
      </c>
      <c r="AY454" s="25" t="s">
        <v>203</v>
      </c>
      <c r="BE454" s="249">
        <f>IF(N454="základní",J454,0)</f>
        <v>0</v>
      </c>
      <c r="BF454" s="249">
        <f>IF(N454="snížená",J454,0)</f>
        <v>0</v>
      </c>
      <c r="BG454" s="249">
        <f>IF(N454="zákl. přenesená",J454,0)</f>
        <v>0</v>
      </c>
      <c r="BH454" s="249">
        <f>IF(N454="sníž. přenesená",J454,0)</f>
        <v>0</v>
      </c>
      <c r="BI454" s="249">
        <f>IF(N454="nulová",J454,0)</f>
        <v>0</v>
      </c>
      <c r="BJ454" s="25" t="s">
        <v>83</v>
      </c>
      <c r="BK454" s="249">
        <f>ROUND(I454*H454,2)</f>
        <v>0</v>
      </c>
      <c r="BL454" s="25" t="s">
        <v>211</v>
      </c>
      <c r="BM454" s="25" t="s">
        <v>5040</v>
      </c>
    </row>
    <row r="455" spans="2:51" s="12" customFormat="1" ht="13.5">
      <c r="B455" s="265"/>
      <c r="C455" s="266"/>
      <c r="D455" s="267" t="s">
        <v>592</v>
      </c>
      <c r="E455" s="268" t="s">
        <v>21</v>
      </c>
      <c r="F455" s="269" t="s">
        <v>5041</v>
      </c>
      <c r="G455" s="266"/>
      <c r="H455" s="270">
        <v>19.3</v>
      </c>
      <c r="I455" s="271"/>
      <c r="J455" s="266"/>
      <c r="K455" s="266"/>
      <c r="L455" s="272"/>
      <c r="M455" s="273"/>
      <c r="N455" s="274"/>
      <c r="O455" s="274"/>
      <c r="P455" s="274"/>
      <c r="Q455" s="274"/>
      <c r="R455" s="274"/>
      <c r="S455" s="274"/>
      <c r="T455" s="275"/>
      <c r="AT455" s="276" t="s">
        <v>592</v>
      </c>
      <c r="AU455" s="276" t="s">
        <v>85</v>
      </c>
      <c r="AV455" s="12" t="s">
        <v>85</v>
      </c>
      <c r="AW455" s="12" t="s">
        <v>39</v>
      </c>
      <c r="AX455" s="12" t="s">
        <v>76</v>
      </c>
      <c r="AY455" s="276" t="s">
        <v>203</v>
      </c>
    </row>
    <row r="456" spans="2:51" s="12" customFormat="1" ht="13.5">
      <c r="B456" s="265"/>
      <c r="C456" s="266"/>
      <c r="D456" s="267" t="s">
        <v>592</v>
      </c>
      <c r="E456" s="268" t="s">
        <v>21</v>
      </c>
      <c r="F456" s="269" t="s">
        <v>5042</v>
      </c>
      <c r="G456" s="266"/>
      <c r="H456" s="270">
        <v>45.5</v>
      </c>
      <c r="I456" s="271"/>
      <c r="J456" s="266"/>
      <c r="K456" s="266"/>
      <c r="L456" s="272"/>
      <c r="M456" s="273"/>
      <c r="N456" s="274"/>
      <c r="O456" s="274"/>
      <c r="P456" s="274"/>
      <c r="Q456" s="274"/>
      <c r="R456" s="274"/>
      <c r="S456" s="274"/>
      <c r="T456" s="275"/>
      <c r="AT456" s="276" t="s">
        <v>592</v>
      </c>
      <c r="AU456" s="276" t="s">
        <v>85</v>
      </c>
      <c r="AV456" s="12" t="s">
        <v>85</v>
      </c>
      <c r="AW456" s="12" t="s">
        <v>39</v>
      </c>
      <c r="AX456" s="12" t="s">
        <v>76</v>
      </c>
      <c r="AY456" s="276" t="s">
        <v>203</v>
      </c>
    </row>
    <row r="457" spans="2:51" s="12" customFormat="1" ht="13.5">
      <c r="B457" s="265"/>
      <c r="C457" s="266"/>
      <c r="D457" s="267" t="s">
        <v>592</v>
      </c>
      <c r="E457" s="268" t="s">
        <v>21</v>
      </c>
      <c r="F457" s="269" t="s">
        <v>5043</v>
      </c>
      <c r="G457" s="266"/>
      <c r="H457" s="270">
        <v>41.5</v>
      </c>
      <c r="I457" s="271"/>
      <c r="J457" s="266"/>
      <c r="K457" s="266"/>
      <c r="L457" s="272"/>
      <c r="M457" s="273"/>
      <c r="N457" s="274"/>
      <c r="O457" s="274"/>
      <c r="P457" s="274"/>
      <c r="Q457" s="274"/>
      <c r="R457" s="274"/>
      <c r="S457" s="274"/>
      <c r="T457" s="275"/>
      <c r="AT457" s="276" t="s">
        <v>592</v>
      </c>
      <c r="AU457" s="276" t="s">
        <v>85</v>
      </c>
      <c r="AV457" s="12" t="s">
        <v>85</v>
      </c>
      <c r="AW457" s="12" t="s">
        <v>39</v>
      </c>
      <c r="AX457" s="12" t="s">
        <v>76</v>
      </c>
      <c r="AY457" s="276" t="s">
        <v>203</v>
      </c>
    </row>
    <row r="458" spans="2:51" s="13" customFormat="1" ht="13.5">
      <c r="B458" s="277"/>
      <c r="C458" s="278"/>
      <c r="D458" s="267" t="s">
        <v>592</v>
      </c>
      <c r="E458" s="279" t="s">
        <v>21</v>
      </c>
      <c r="F458" s="280" t="s">
        <v>618</v>
      </c>
      <c r="G458" s="278"/>
      <c r="H458" s="281">
        <v>106.3</v>
      </c>
      <c r="I458" s="282"/>
      <c r="J458" s="278"/>
      <c r="K458" s="278"/>
      <c r="L458" s="283"/>
      <c r="M458" s="284"/>
      <c r="N458" s="285"/>
      <c r="O458" s="285"/>
      <c r="P458" s="285"/>
      <c r="Q458" s="285"/>
      <c r="R458" s="285"/>
      <c r="S458" s="285"/>
      <c r="T458" s="286"/>
      <c r="AT458" s="287" t="s">
        <v>592</v>
      </c>
      <c r="AU458" s="287" t="s">
        <v>85</v>
      </c>
      <c r="AV458" s="13" t="s">
        <v>98</v>
      </c>
      <c r="AW458" s="13" t="s">
        <v>39</v>
      </c>
      <c r="AX458" s="13" t="s">
        <v>83</v>
      </c>
      <c r="AY458" s="287" t="s">
        <v>203</v>
      </c>
    </row>
    <row r="459" spans="2:65" s="1" customFormat="1" ht="51" customHeight="1">
      <c r="B459" s="47"/>
      <c r="C459" s="238" t="s">
        <v>820</v>
      </c>
      <c r="D459" s="238" t="s">
        <v>206</v>
      </c>
      <c r="E459" s="239" t="s">
        <v>2382</v>
      </c>
      <c r="F459" s="240" t="s">
        <v>2383</v>
      </c>
      <c r="G459" s="241" t="s">
        <v>463</v>
      </c>
      <c r="H459" s="242">
        <v>15</v>
      </c>
      <c r="I459" s="243"/>
      <c r="J459" s="244">
        <f>ROUND(I459*H459,2)</f>
        <v>0</v>
      </c>
      <c r="K459" s="240" t="s">
        <v>2384</v>
      </c>
      <c r="L459" s="73"/>
      <c r="M459" s="245" t="s">
        <v>21</v>
      </c>
      <c r="N459" s="246" t="s">
        <v>47</v>
      </c>
      <c r="O459" s="48"/>
      <c r="P459" s="247">
        <f>O459*H459</f>
        <v>0</v>
      </c>
      <c r="Q459" s="247">
        <v>0.00025</v>
      </c>
      <c r="R459" s="247">
        <f>Q459*H459</f>
        <v>0.00375</v>
      </c>
      <c r="S459" s="247">
        <v>0</v>
      </c>
      <c r="T459" s="248">
        <f>S459*H459</f>
        <v>0</v>
      </c>
      <c r="AR459" s="25" t="s">
        <v>211</v>
      </c>
      <c r="AT459" s="25" t="s">
        <v>206</v>
      </c>
      <c r="AU459" s="25" t="s">
        <v>85</v>
      </c>
      <c r="AY459" s="25" t="s">
        <v>203</v>
      </c>
      <c r="BE459" s="249">
        <f>IF(N459="základní",J459,0)</f>
        <v>0</v>
      </c>
      <c r="BF459" s="249">
        <f>IF(N459="snížená",J459,0)</f>
        <v>0</v>
      </c>
      <c r="BG459" s="249">
        <f>IF(N459="zákl. přenesená",J459,0)</f>
        <v>0</v>
      </c>
      <c r="BH459" s="249">
        <f>IF(N459="sníž. přenesená",J459,0)</f>
        <v>0</v>
      </c>
      <c r="BI459" s="249">
        <f>IF(N459="nulová",J459,0)</f>
        <v>0</v>
      </c>
      <c r="BJ459" s="25" t="s">
        <v>83</v>
      </c>
      <c r="BK459" s="249">
        <f>ROUND(I459*H459,2)</f>
        <v>0</v>
      </c>
      <c r="BL459" s="25" t="s">
        <v>211</v>
      </c>
      <c r="BM459" s="25" t="s">
        <v>5044</v>
      </c>
    </row>
    <row r="460" spans="2:51" s="12" customFormat="1" ht="13.5">
      <c r="B460" s="265"/>
      <c r="C460" s="266"/>
      <c r="D460" s="267" t="s">
        <v>592</v>
      </c>
      <c r="E460" s="268" t="s">
        <v>21</v>
      </c>
      <c r="F460" s="269" t="s">
        <v>5045</v>
      </c>
      <c r="G460" s="266"/>
      <c r="H460" s="270">
        <v>15</v>
      </c>
      <c r="I460" s="271"/>
      <c r="J460" s="266"/>
      <c r="K460" s="266"/>
      <c r="L460" s="272"/>
      <c r="M460" s="273"/>
      <c r="N460" s="274"/>
      <c r="O460" s="274"/>
      <c r="P460" s="274"/>
      <c r="Q460" s="274"/>
      <c r="R460" s="274"/>
      <c r="S460" s="274"/>
      <c r="T460" s="275"/>
      <c r="AT460" s="276" t="s">
        <v>592</v>
      </c>
      <c r="AU460" s="276" t="s">
        <v>85</v>
      </c>
      <c r="AV460" s="12" t="s">
        <v>85</v>
      </c>
      <c r="AW460" s="12" t="s">
        <v>39</v>
      </c>
      <c r="AX460" s="12" t="s">
        <v>83</v>
      </c>
      <c r="AY460" s="276" t="s">
        <v>203</v>
      </c>
    </row>
    <row r="461" spans="2:65" s="1" customFormat="1" ht="25.5" customHeight="1">
      <c r="B461" s="47"/>
      <c r="C461" s="238" t="s">
        <v>824</v>
      </c>
      <c r="D461" s="238" t="s">
        <v>206</v>
      </c>
      <c r="E461" s="239" t="s">
        <v>5046</v>
      </c>
      <c r="F461" s="240" t="s">
        <v>5047</v>
      </c>
      <c r="G461" s="241" t="s">
        <v>209</v>
      </c>
      <c r="H461" s="242">
        <v>18</v>
      </c>
      <c r="I461" s="243"/>
      <c r="J461" s="244">
        <f>ROUND(I461*H461,2)</f>
        <v>0</v>
      </c>
      <c r="K461" s="240" t="s">
        <v>2398</v>
      </c>
      <c r="L461" s="73"/>
      <c r="M461" s="245" t="s">
        <v>21</v>
      </c>
      <c r="N461" s="246" t="s">
        <v>47</v>
      </c>
      <c r="O461" s="48"/>
      <c r="P461" s="247">
        <f>O461*H461</f>
        <v>0</v>
      </c>
      <c r="Q461" s="247">
        <v>0</v>
      </c>
      <c r="R461" s="247">
        <f>Q461*H461</f>
        <v>0</v>
      </c>
      <c r="S461" s="247">
        <v>0</v>
      </c>
      <c r="T461" s="248">
        <f>S461*H461</f>
        <v>0</v>
      </c>
      <c r="AR461" s="25" t="s">
        <v>211</v>
      </c>
      <c r="AT461" s="25" t="s">
        <v>206</v>
      </c>
      <c r="AU461" s="25" t="s">
        <v>85</v>
      </c>
      <c r="AY461" s="25" t="s">
        <v>203</v>
      </c>
      <c r="BE461" s="249">
        <f>IF(N461="základní",J461,0)</f>
        <v>0</v>
      </c>
      <c r="BF461" s="249">
        <f>IF(N461="snížená",J461,0)</f>
        <v>0</v>
      </c>
      <c r="BG461" s="249">
        <f>IF(N461="zákl. přenesená",J461,0)</f>
        <v>0</v>
      </c>
      <c r="BH461" s="249">
        <f>IF(N461="sníž. přenesená",J461,0)</f>
        <v>0</v>
      </c>
      <c r="BI461" s="249">
        <f>IF(N461="nulová",J461,0)</f>
        <v>0</v>
      </c>
      <c r="BJ461" s="25" t="s">
        <v>83</v>
      </c>
      <c r="BK461" s="249">
        <f>ROUND(I461*H461,2)</f>
        <v>0</v>
      </c>
      <c r="BL461" s="25" t="s">
        <v>211</v>
      </c>
      <c r="BM461" s="25" t="s">
        <v>5048</v>
      </c>
    </row>
    <row r="462" spans="2:51" s="12" customFormat="1" ht="13.5">
      <c r="B462" s="265"/>
      <c r="C462" s="266"/>
      <c r="D462" s="267" t="s">
        <v>592</v>
      </c>
      <c r="E462" s="268" t="s">
        <v>21</v>
      </c>
      <c r="F462" s="269" t="s">
        <v>5049</v>
      </c>
      <c r="G462" s="266"/>
      <c r="H462" s="270">
        <v>13</v>
      </c>
      <c r="I462" s="271"/>
      <c r="J462" s="266"/>
      <c r="K462" s="266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592</v>
      </c>
      <c r="AU462" s="276" t="s">
        <v>85</v>
      </c>
      <c r="AV462" s="12" t="s">
        <v>85</v>
      </c>
      <c r="AW462" s="12" t="s">
        <v>39</v>
      </c>
      <c r="AX462" s="12" t="s">
        <v>76</v>
      </c>
      <c r="AY462" s="276" t="s">
        <v>203</v>
      </c>
    </row>
    <row r="463" spans="2:51" s="12" customFormat="1" ht="13.5">
      <c r="B463" s="265"/>
      <c r="C463" s="266"/>
      <c r="D463" s="267" t="s">
        <v>592</v>
      </c>
      <c r="E463" s="268" t="s">
        <v>21</v>
      </c>
      <c r="F463" s="269" t="s">
        <v>5050</v>
      </c>
      <c r="G463" s="266"/>
      <c r="H463" s="270">
        <v>2</v>
      </c>
      <c r="I463" s="271"/>
      <c r="J463" s="266"/>
      <c r="K463" s="266"/>
      <c r="L463" s="272"/>
      <c r="M463" s="273"/>
      <c r="N463" s="274"/>
      <c r="O463" s="274"/>
      <c r="P463" s="274"/>
      <c r="Q463" s="274"/>
      <c r="R463" s="274"/>
      <c r="S463" s="274"/>
      <c r="T463" s="275"/>
      <c r="AT463" s="276" t="s">
        <v>592</v>
      </c>
      <c r="AU463" s="276" t="s">
        <v>85</v>
      </c>
      <c r="AV463" s="12" t="s">
        <v>85</v>
      </c>
      <c r="AW463" s="12" t="s">
        <v>39</v>
      </c>
      <c r="AX463" s="12" t="s">
        <v>76</v>
      </c>
      <c r="AY463" s="276" t="s">
        <v>203</v>
      </c>
    </row>
    <row r="464" spans="2:51" s="12" customFormat="1" ht="13.5">
      <c r="B464" s="265"/>
      <c r="C464" s="266"/>
      <c r="D464" s="267" t="s">
        <v>592</v>
      </c>
      <c r="E464" s="268" t="s">
        <v>21</v>
      </c>
      <c r="F464" s="269" t="s">
        <v>5051</v>
      </c>
      <c r="G464" s="266"/>
      <c r="H464" s="270">
        <v>2</v>
      </c>
      <c r="I464" s="271"/>
      <c r="J464" s="266"/>
      <c r="K464" s="266"/>
      <c r="L464" s="272"/>
      <c r="M464" s="273"/>
      <c r="N464" s="274"/>
      <c r="O464" s="274"/>
      <c r="P464" s="274"/>
      <c r="Q464" s="274"/>
      <c r="R464" s="274"/>
      <c r="S464" s="274"/>
      <c r="T464" s="275"/>
      <c r="AT464" s="276" t="s">
        <v>592</v>
      </c>
      <c r="AU464" s="276" t="s">
        <v>85</v>
      </c>
      <c r="AV464" s="12" t="s">
        <v>85</v>
      </c>
      <c r="AW464" s="12" t="s">
        <v>39</v>
      </c>
      <c r="AX464" s="12" t="s">
        <v>76</v>
      </c>
      <c r="AY464" s="276" t="s">
        <v>203</v>
      </c>
    </row>
    <row r="465" spans="2:51" s="12" customFormat="1" ht="13.5">
      <c r="B465" s="265"/>
      <c r="C465" s="266"/>
      <c r="D465" s="267" t="s">
        <v>592</v>
      </c>
      <c r="E465" s="268" t="s">
        <v>21</v>
      </c>
      <c r="F465" s="269" t="s">
        <v>5052</v>
      </c>
      <c r="G465" s="266"/>
      <c r="H465" s="270">
        <v>1</v>
      </c>
      <c r="I465" s="271"/>
      <c r="J465" s="266"/>
      <c r="K465" s="266"/>
      <c r="L465" s="272"/>
      <c r="M465" s="273"/>
      <c r="N465" s="274"/>
      <c r="O465" s="274"/>
      <c r="P465" s="274"/>
      <c r="Q465" s="274"/>
      <c r="R465" s="274"/>
      <c r="S465" s="274"/>
      <c r="T465" s="275"/>
      <c r="AT465" s="276" t="s">
        <v>592</v>
      </c>
      <c r="AU465" s="276" t="s">
        <v>85</v>
      </c>
      <c r="AV465" s="12" t="s">
        <v>85</v>
      </c>
      <c r="AW465" s="12" t="s">
        <v>39</v>
      </c>
      <c r="AX465" s="12" t="s">
        <v>76</v>
      </c>
      <c r="AY465" s="276" t="s">
        <v>203</v>
      </c>
    </row>
    <row r="466" spans="2:51" s="13" customFormat="1" ht="13.5">
      <c r="B466" s="277"/>
      <c r="C466" s="278"/>
      <c r="D466" s="267" t="s">
        <v>592</v>
      </c>
      <c r="E466" s="279" t="s">
        <v>21</v>
      </c>
      <c r="F466" s="280" t="s">
        <v>618</v>
      </c>
      <c r="G466" s="278"/>
      <c r="H466" s="281">
        <v>18</v>
      </c>
      <c r="I466" s="282"/>
      <c r="J466" s="278"/>
      <c r="K466" s="278"/>
      <c r="L466" s="283"/>
      <c r="M466" s="284"/>
      <c r="N466" s="285"/>
      <c r="O466" s="285"/>
      <c r="P466" s="285"/>
      <c r="Q466" s="285"/>
      <c r="R466" s="285"/>
      <c r="S466" s="285"/>
      <c r="T466" s="286"/>
      <c r="AT466" s="287" t="s">
        <v>592</v>
      </c>
      <c r="AU466" s="287" t="s">
        <v>85</v>
      </c>
      <c r="AV466" s="13" t="s">
        <v>98</v>
      </c>
      <c r="AW466" s="13" t="s">
        <v>39</v>
      </c>
      <c r="AX466" s="13" t="s">
        <v>83</v>
      </c>
      <c r="AY466" s="287" t="s">
        <v>203</v>
      </c>
    </row>
    <row r="467" spans="2:65" s="1" customFormat="1" ht="38.25" customHeight="1">
      <c r="B467" s="47"/>
      <c r="C467" s="238" t="s">
        <v>828</v>
      </c>
      <c r="D467" s="238" t="s">
        <v>206</v>
      </c>
      <c r="E467" s="239" t="s">
        <v>2514</v>
      </c>
      <c r="F467" s="240" t="s">
        <v>5053</v>
      </c>
      <c r="G467" s="241" t="s">
        <v>463</v>
      </c>
      <c r="H467" s="242">
        <v>26.992</v>
      </c>
      <c r="I467" s="243"/>
      <c r="J467" s="244">
        <f>ROUND(I467*H467,2)</f>
        <v>0</v>
      </c>
      <c r="K467" s="240" t="s">
        <v>2398</v>
      </c>
      <c r="L467" s="73"/>
      <c r="M467" s="245" t="s">
        <v>21</v>
      </c>
      <c r="N467" s="246" t="s">
        <v>47</v>
      </c>
      <c r="O467" s="48"/>
      <c r="P467" s="247">
        <f>O467*H467</f>
        <v>0</v>
      </c>
      <c r="Q467" s="247">
        <v>0</v>
      </c>
      <c r="R467" s="247">
        <f>Q467*H467</f>
        <v>0</v>
      </c>
      <c r="S467" s="247">
        <v>0</v>
      </c>
      <c r="T467" s="248">
        <f>S467*H467</f>
        <v>0</v>
      </c>
      <c r="AR467" s="25" t="s">
        <v>211</v>
      </c>
      <c r="AT467" s="25" t="s">
        <v>206</v>
      </c>
      <c r="AU467" s="25" t="s">
        <v>85</v>
      </c>
      <c r="AY467" s="25" t="s">
        <v>203</v>
      </c>
      <c r="BE467" s="249">
        <f>IF(N467="základní",J467,0)</f>
        <v>0</v>
      </c>
      <c r="BF467" s="249">
        <f>IF(N467="snížená",J467,0)</f>
        <v>0</v>
      </c>
      <c r="BG467" s="249">
        <f>IF(N467="zákl. přenesená",J467,0)</f>
        <v>0</v>
      </c>
      <c r="BH467" s="249">
        <f>IF(N467="sníž. přenesená",J467,0)</f>
        <v>0</v>
      </c>
      <c r="BI467" s="249">
        <f>IF(N467="nulová",J467,0)</f>
        <v>0</v>
      </c>
      <c r="BJ467" s="25" t="s">
        <v>83</v>
      </c>
      <c r="BK467" s="249">
        <f>ROUND(I467*H467,2)</f>
        <v>0</v>
      </c>
      <c r="BL467" s="25" t="s">
        <v>211</v>
      </c>
      <c r="BM467" s="25" t="s">
        <v>5054</v>
      </c>
    </row>
    <row r="468" spans="2:51" s="12" customFormat="1" ht="13.5">
      <c r="B468" s="265"/>
      <c r="C468" s="266"/>
      <c r="D468" s="267" t="s">
        <v>592</v>
      </c>
      <c r="E468" s="268" t="s">
        <v>21</v>
      </c>
      <c r="F468" s="269" t="s">
        <v>5055</v>
      </c>
      <c r="G468" s="266"/>
      <c r="H468" s="270">
        <v>1.467</v>
      </c>
      <c r="I468" s="271"/>
      <c r="J468" s="266"/>
      <c r="K468" s="266"/>
      <c r="L468" s="272"/>
      <c r="M468" s="273"/>
      <c r="N468" s="274"/>
      <c r="O468" s="274"/>
      <c r="P468" s="274"/>
      <c r="Q468" s="274"/>
      <c r="R468" s="274"/>
      <c r="S468" s="274"/>
      <c r="T468" s="275"/>
      <c r="AT468" s="276" t="s">
        <v>592</v>
      </c>
      <c r="AU468" s="276" t="s">
        <v>85</v>
      </c>
      <c r="AV468" s="12" t="s">
        <v>85</v>
      </c>
      <c r="AW468" s="12" t="s">
        <v>39</v>
      </c>
      <c r="AX468" s="12" t="s">
        <v>76</v>
      </c>
      <c r="AY468" s="276" t="s">
        <v>203</v>
      </c>
    </row>
    <row r="469" spans="2:51" s="12" customFormat="1" ht="13.5">
      <c r="B469" s="265"/>
      <c r="C469" s="266"/>
      <c r="D469" s="267" t="s">
        <v>592</v>
      </c>
      <c r="E469" s="268" t="s">
        <v>21</v>
      </c>
      <c r="F469" s="269" t="s">
        <v>5056</v>
      </c>
      <c r="G469" s="266"/>
      <c r="H469" s="270">
        <v>2.04</v>
      </c>
      <c r="I469" s="271"/>
      <c r="J469" s="266"/>
      <c r="K469" s="266"/>
      <c r="L469" s="272"/>
      <c r="M469" s="273"/>
      <c r="N469" s="274"/>
      <c r="O469" s="274"/>
      <c r="P469" s="274"/>
      <c r="Q469" s="274"/>
      <c r="R469" s="274"/>
      <c r="S469" s="274"/>
      <c r="T469" s="275"/>
      <c r="AT469" s="276" t="s">
        <v>592</v>
      </c>
      <c r="AU469" s="276" t="s">
        <v>85</v>
      </c>
      <c r="AV469" s="12" t="s">
        <v>85</v>
      </c>
      <c r="AW469" s="12" t="s">
        <v>39</v>
      </c>
      <c r="AX469" s="12" t="s">
        <v>76</v>
      </c>
      <c r="AY469" s="276" t="s">
        <v>203</v>
      </c>
    </row>
    <row r="470" spans="2:51" s="12" customFormat="1" ht="13.5">
      <c r="B470" s="265"/>
      <c r="C470" s="266"/>
      <c r="D470" s="267" t="s">
        <v>592</v>
      </c>
      <c r="E470" s="268" t="s">
        <v>21</v>
      </c>
      <c r="F470" s="269" t="s">
        <v>5057</v>
      </c>
      <c r="G470" s="266"/>
      <c r="H470" s="270">
        <v>8.2</v>
      </c>
      <c r="I470" s="271"/>
      <c r="J470" s="266"/>
      <c r="K470" s="266"/>
      <c r="L470" s="272"/>
      <c r="M470" s="273"/>
      <c r="N470" s="274"/>
      <c r="O470" s="274"/>
      <c r="P470" s="274"/>
      <c r="Q470" s="274"/>
      <c r="R470" s="274"/>
      <c r="S470" s="274"/>
      <c r="T470" s="275"/>
      <c r="AT470" s="276" t="s">
        <v>592</v>
      </c>
      <c r="AU470" s="276" t="s">
        <v>85</v>
      </c>
      <c r="AV470" s="12" t="s">
        <v>85</v>
      </c>
      <c r="AW470" s="12" t="s">
        <v>39</v>
      </c>
      <c r="AX470" s="12" t="s">
        <v>76</v>
      </c>
      <c r="AY470" s="276" t="s">
        <v>203</v>
      </c>
    </row>
    <row r="471" spans="2:51" s="12" customFormat="1" ht="13.5">
      <c r="B471" s="265"/>
      <c r="C471" s="266"/>
      <c r="D471" s="267" t="s">
        <v>592</v>
      </c>
      <c r="E471" s="268" t="s">
        <v>21</v>
      </c>
      <c r="F471" s="269" t="s">
        <v>5058</v>
      </c>
      <c r="G471" s="266"/>
      <c r="H471" s="270">
        <v>1.576</v>
      </c>
      <c r="I471" s="271"/>
      <c r="J471" s="266"/>
      <c r="K471" s="266"/>
      <c r="L471" s="272"/>
      <c r="M471" s="273"/>
      <c r="N471" s="274"/>
      <c r="O471" s="274"/>
      <c r="P471" s="274"/>
      <c r="Q471" s="274"/>
      <c r="R471" s="274"/>
      <c r="S471" s="274"/>
      <c r="T471" s="275"/>
      <c r="AT471" s="276" t="s">
        <v>592</v>
      </c>
      <c r="AU471" s="276" t="s">
        <v>85</v>
      </c>
      <c r="AV471" s="12" t="s">
        <v>85</v>
      </c>
      <c r="AW471" s="12" t="s">
        <v>39</v>
      </c>
      <c r="AX471" s="12" t="s">
        <v>76</v>
      </c>
      <c r="AY471" s="276" t="s">
        <v>203</v>
      </c>
    </row>
    <row r="472" spans="2:51" s="12" customFormat="1" ht="13.5">
      <c r="B472" s="265"/>
      <c r="C472" s="266"/>
      <c r="D472" s="267" t="s">
        <v>592</v>
      </c>
      <c r="E472" s="268" t="s">
        <v>21</v>
      </c>
      <c r="F472" s="269" t="s">
        <v>5059</v>
      </c>
      <c r="G472" s="266"/>
      <c r="H472" s="270">
        <v>1.68</v>
      </c>
      <c r="I472" s="271"/>
      <c r="J472" s="266"/>
      <c r="K472" s="266"/>
      <c r="L472" s="272"/>
      <c r="M472" s="273"/>
      <c r="N472" s="274"/>
      <c r="O472" s="274"/>
      <c r="P472" s="274"/>
      <c r="Q472" s="274"/>
      <c r="R472" s="274"/>
      <c r="S472" s="274"/>
      <c r="T472" s="275"/>
      <c r="AT472" s="276" t="s">
        <v>592</v>
      </c>
      <c r="AU472" s="276" t="s">
        <v>85</v>
      </c>
      <c r="AV472" s="12" t="s">
        <v>85</v>
      </c>
      <c r="AW472" s="12" t="s">
        <v>39</v>
      </c>
      <c r="AX472" s="12" t="s">
        <v>76</v>
      </c>
      <c r="AY472" s="276" t="s">
        <v>203</v>
      </c>
    </row>
    <row r="473" spans="2:51" s="12" customFormat="1" ht="13.5">
      <c r="B473" s="265"/>
      <c r="C473" s="266"/>
      <c r="D473" s="267" t="s">
        <v>592</v>
      </c>
      <c r="E473" s="268" t="s">
        <v>21</v>
      </c>
      <c r="F473" s="269" t="s">
        <v>5060</v>
      </c>
      <c r="G473" s="266"/>
      <c r="H473" s="270">
        <v>10.664</v>
      </c>
      <c r="I473" s="271"/>
      <c r="J473" s="266"/>
      <c r="K473" s="266"/>
      <c r="L473" s="272"/>
      <c r="M473" s="273"/>
      <c r="N473" s="274"/>
      <c r="O473" s="274"/>
      <c r="P473" s="274"/>
      <c r="Q473" s="274"/>
      <c r="R473" s="274"/>
      <c r="S473" s="274"/>
      <c r="T473" s="275"/>
      <c r="AT473" s="276" t="s">
        <v>592</v>
      </c>
      <c r="AU473" s="276" t="s">
        <v>85</v>
      </c>
      <c r="AV473" s="12" t="s">
        <v>85</v>
      </c>
      <c r="AW473" s="12" t="s">
        <v>39</v>
      </c>
      <c r="AX473" s="12" t="s">
        <v>76</v>
      </c>
      <c r="AY473" s="276" t="s">
        <v>203</v>
      </c>
    </row>
    <row r="474" spans="2:51" s="12" customFormat="1" ht="13.5">
      <c r="B474" s="265"/>
      <c r="C474" s="266"/>
      <c r="D474" s="267" t="s">
        <v>592</v>
      </c>
      <c r="E474" s="268" t="s">
        <v>21</v>
      </c>
      <c r="F474" s="269" t="s">
        <v>5061</v>
      </c>
      <c r="G474" s="266"/>
      <c r="H474" s="270">
        <v>1.365</v>
      </c>
      <c r="I474" s="271"/>
      <c r="J474" s="266"/>
      <c r="K474" s="266"/>
      <c r="L474" s="272"/>
      <c r="M474" s="273"/>
      <c r="N474" s="274"/>
      <c r="O474" s="274"/>
      <c r="P474" s="274"/>
      <c r="Q474" s="274"/>
      <c r="R474" s="274"/>
      <c r="S474" s="274"/>
      <c r="T474" s="275"/>
      <c r="AT474" s="276" t="s">
        <v>592</v>
      </c>
      <c r="AU474" s="276" t="s">
        <v>85</v>
      </c>
      <c r="AV474" s="12" t="s">
        <v>85</v>
      </c>
      <c r="AW474" s="12" t="s">
        <v>39</v>
      </c>
      <c r="AX474" s="12" t="s">
        <v>76</v>
      </c>
      <c r="AY474" s="276" t="s">
        <v>203</v>
      </c>
    </row>
    <row r="475" spans="2:51" s="12" customFormat="1" ht="13.5">
      <c r="B475" s="265"/>
      <c r="C475" s="266"/>
      <c r="D475" s="267" t="s">
        <v>592</v>
      </c>
      <c r="E475" s="268" t="s">
        <v>21</v>
      </c>
      <c r="F475" s="269" t="s">
        <v>21</v>
      </c>
      <c r="G475" s="266"/>
      <c r="H475" s="270">
        <v>0</v>
      </c>
      <c r="I475" s="271"/>
      <c r="J475" s="266"/>
      <c r="K475" s="266"/>
      <c r="L475" s="272"/>
      <c r="M475" s="273"/>
      <c r="N475" s="274"/>
      <c r="O475" s="274"/>
      <c r="P475" s="274"/>
      <c r="Q475" s="274"/>
      <c r="R475" s="274"/>
      <c r="S475" s="274"/>
      <c r="T475" s="275"/>
      <c r="AT475" s="276" t="s">
        <v>592</v>
      </c>
      <c r="AU475" s="276" t="s">
        <v>85</v>
      </c>
      <c r="AV475" s="12" t="s">
        <v>85</v>
      </c>
      <c r="AW475" s="12" t="s">
        <v>39</v>
      </c>
      <c r="AX475" s="12" t="s">
        <v>76</v>
      </c>
      <c r="AY475" s="276" t="s">
        <v>203</v>
      </c>
    </row>
    <row r="476" spans="2:51" s="12" customFormat="1" ht="13.5">
      <c r="B476" s="265"/>
      <c r="C476" s="266"/>
      <c r="D476" s="267" t="s">
        <v>592</v>
      </c>
      <c r="E476" s="268" t="s">
        <v>21</v>
      </c>
      <c r="F476" s="269" t="s">
        <v>21</v>
      </c>
      <c r="G476" s="266"/>
      <c r="H476" s="270">
        <v>0</v>
      </c>
      <c r="I476" s="271"/>
      <c r="J476" s="266"/>
      <c r="K476" s="266"/>
      <c r="L476" s="272"/>
      <c r="M476" s="273"/>
      <c r="N476" s="274"/>
      <c r="O476" s="274"/>
      <c r="P476" s="274"/>
      <c r="Q476" s="274"/>
      <c r="R476" s="274"/>
      <c r="S476" s="274"/>
      <c r="T476" s="275"/>
      <c r="AT476" s="276" t="s">
        <v>592</v>
      </c>
      <c r="AU476" s="276" t="s">
        <v>85</v>
      </c>
      <c r="AV476" s="12" t="s">
        <v>85</v>
      </c>
      <c r="AW476" s="12" t="s">
        <v>39</v>
      </c>
      <c r="AX476" s="12" t="s">
        <v>76</v>
      </c>
      <c r="AY476" s="276" t="s">
        <v>203</v>
      </c>
    </row>
    <row r="477" spans="2:51" s="12" customFormat="1" ht="13.5">
      <c r="B477" s="265"/>
      <c r="C477" s="266"/>
      <c r="D477" s="267" t="s">
        <v>592</v>
      </c>
      <c r="E477" s="268" t="s">
        <v>21</v>
      </c>
      <c r="F477" s="269" t="s">
        <v>21</v>
      </c>
      <c r="G477" s="266"/>
      <c r="H477" s="270">
        <v>0</v>
      </c>
      <c r="I477" s="271"/>
      <c r="J477" s="266"/>
      <c r="K477" s="266"/>
      <c r="L477" s="272"/>
      <c r="M477" s="273"/>
      <c r="N477" s="274"/>
      <c r="O477" s="274"/>
      <c r="P477" s="274"/>
      <c r="Q477" s="274"/>
      <c r="R477" s="274"/>
      <c r="S477" s="274"/>
      <c r="T477" s="275"/>
      <c r="AT477" s="276" t="s">
        <v>592</v>
      </c>
      <c r="AU477" s="276" t="s">
        <v>85</v>
      </c>
      <c r="AV477" s="12" t="s">
        <v>85</v>
      </c>
      <c r="AW477" s="12" t="s">
        <v>39</v>
      </c>
      <c r="AX477" s="12" t="s">
        <v>76</v>
      </c>
      <c r="AY477" s="276" t="s">
        <v>203</v>
      </c>
    </row>
    <row r="478" spans="2:51" s="12" customFormat="1" ht="13.5">
      <c r="B478" s="265"/>
      <c r="C478" s="266"/>
      <c r="D478" s="267" t="s">
        <v>592</v>
      </c>
      <c r="E478" s="268" t="s">
        <v>21</v>
      </c>
      <c r="F478" s="269" t="s">
        <v>21</v>
      </c>
      <c r="G478" s="266"/>
      <c r="H478" s="270">
        <v>0</v>
      </c>
      <c r="I478" s="271"/>
      <c r="J478" s="266"/>
      <c r="K478" s="266"/>
      <c r="L478" s="272"/>
      <c r="M478" s="273"/>
      <c r="N478" s="274"/>
      <c r="O478" s="274"/>
      <c r="P478" s="274"/>
      <c r="Q478" s="274"/>
      <c r="R478" s="274"/>
      <c r="S478" s="274"/>
      <c r="T478" s="275"/>
      <c r="AT478" s="276" t="s">
        <v>592</v>
      </c>
      <c r="AU478" s="276" t="s">
        <v>85</v>
      </c>
      <c r="AV478" s="12" t="s">
        <v>85</v>
      </c>
      <c r="AW478" s="12" t="s">
        <v>39</v>
      </c>
      <c r="AX478" s="12" t="s">
        <v>76</v>
      </c>
      <c r="AY478" s="276" t="s">
        <v>203</v>
      </c>
    </row>
    <row r="479" spans="2:51" s="12" customFormat="1" ht="13.5">
      <c r="B479" s="265"/>
      <c r="C479" s="266"/>
      <c r="D479" s="267" t="s">
        <v>592</v>
      </c>
      <c r="E479" s="268" t="s">
        <v>21</v>
      </c>
      <c r="F479" s="269" t="s">
        <v>21</v>
      </c>
      <c r="G479" s="266"/>
      <c r="H479" s="270">
        <v>0</v>
      </c>
      <c r="I479" s="271"/>
      <c r="J479" s="266"/>
      <c r="K479" s="266"/>
      <c r="L479" s="272"/>
      <c r="M479" s="273"/>
      <c r="N479" s="274"/>
      <c r="O479" s="274"/>
      <c r="P479" s="274"/>
      <c r="Q479" s="274"/>
      <c r="R479" s="274"/>
      <c r="S479" s="274"/>
      <c r="T479" s="275"/>
      <c r="AT479" s="276" t="s">
        <v>592</v>
      </c>
      <c r="AU479" s="276" t="s">
        <v>85</v>
      </c>
      <c r="AV479" s="12" t="s">
        <v>85</v>
      </c>
      <c r="AW479" s="12" t="s">
        <v>39</v>
      </c>
      <c r="AX479" s="12" t="s">
        <v>76</v>
      </c>
      <c r="AY479" s="276" t="s">
        <v>203</v>
      </c>
    </row>
    <row r="480" spans="2:51" s="13" customFormat="1" ht="13.5">
      <c r="B480" s="277"/>
      <c r="C480" s="278"/>
      <c r="D480" s="267" t="s">
        <v>592</v>
      </c>
      <c r="E480" s="279" t="s">
        <v>21</v>
      </c>
      <c r="F480" s="280" t="s">
        <v>618</v>
      </c>
      <c r="G480" s="278"/>
      <c r="H480" s="281">
        <v>26.992</v>
      </c>
      <c r="I480" s="282"/>
      <c r="J480" s="278"/>
      <c r="K480" s="278"/>
      <c r="L480" s="283"/>
      <c r="M480" s="284"/>
      <c r="N480" s="285"/>
      <c r="O480" s="285"/>
      <c r="P480" s="285"/>
      <c r="Q480" s="285"/>
      <c r="R480" s="285"/>
      <c r="S480" s="285"/>
      <c r="T480" s="286"/>
      <c r="AT480" s="287" t="s">
        <v>592</v>
      </c>
      <c r="AU480" s="287" t="s">
        <v>85</v>
      </c>
      <c r="AV480" s="13" t="s">
        <v>98</v>
      </c>
      <c r="AW480" s="13" t="s">
        <v>39</v>
      </c>
      <c r="AX480" s="13" t="s">
        <v>83</v>
      </c>
      <c r="AY480" s="287" t="s">
        <v>203</v>
      </c>
    </row>
    <row r="481" spans="2:65" s="1" customFormat="1" ht="25.5" customHeight="1">
      <c r="B481" s="47"/>
      <c r="C481" s="238" t="s">
        <v>832</v>
      </c>
      <c r="D481" s="238" t="s">
        <v>206</v>
      </c>
      <c r="E481" s="239" t="s">
        <v>5062</v>
      </c>
      <c r="F481" s="240" t="s">
        <v>5063</v>
      </c>
      <c r="G481" s="241" t="s">
        <v>209</v>
      </c>
      <c r="H481" s="242">
        <v>2</v>
      </c>
      <c r="I481" s="243"/>
      <c r="J481" s="244">
        <f>ROUND(I481*H481,2)</f>
        <v>0</v>
      </c>
      <c r="K481" s="240" t="s">
        <v>2398</v>
      </c>
      <c r="L481" s="73"/>
      <c r="M481" s="245" t="s">
        <v>21</v>
      </c>
      <c r="N481" s="246" t="s">
        <v>47</v>
      </c>
      <c r="O481" s="48"/>
      <c r="P481" s="247">
        <f>O481*H481</f>
        <v>0</v>
      </c>
      <c r="Q481" s="247">
        <v>0</v>
      </c>
      <c r="R481" s="247">
        <f>Q481*H481</f>
        <v>0</v>
      </c>
      <c r="S481" s="247">
        <v>0</v>
      </c>
      <c r="T481" s="248">
        <f>S481*H481</f>
        <v>0</v>
      </c>
      <c r="AR481" s="25" t="s">
        <v>98</v>
      </c>
      <c r="AT481" s="25" t="s">
        <v>206</v>
      </c>
      <c r="AU481" s="25" t="s">
        <v>85</v>
      </c>
      <c r="AY481" s="25" t="s">
        <v>203</v>
      </c>
      <c r="BE481" s="249">
        <f>IF(N481="základní",J481,0)</f>
        <v>0</v>
      </c>
      <c r="BF481" s="249">
        <f>IF(N481="snížená",J481,0)</f>
        <v>0</v>
      </c>
      <c r="BG481" s="249">
        <f>IF(N481="zákl. přenesená",J481,0)</f>
        <v>0</v>
      </c>
      <c r="BH481" s="249">
        <f>IF(N481="sníž. přenesená",J481,0)</f>
        <v>0</v>
      </c>
      <c r="BI481" s="249">
        <f>IF(N481="nulová",J481,0)</f>
        <v>0</v>
      </c>
      <c r="BJ481" s="25" t="s">
        <v>83</v>
      </c>
      <c r="BK481" s="249">
        <f>ROUND(I481*H481,2)</f>
        <v>0</v>
      </c>
      <c r="BL481" s="25" t="s">
        <v>98</v>
      </c>
      <c r="BM481" s="25" t="s">
        <v>5064</v>
      </c>
    </row>
    <row r="482" spans="2:65" s="1" customFormat="1" ht="38.25" customHeight="1">
      <c r="B482" s="47"/>
      <c r="C482" s="238" t="s">
        <v>836</v>
      </c>
      <c r="D482" s="238" t="s">
        <v>206</v>
      </c>
      <c r="E482" s="239" t="s">
        <v>2621</v>
      </c>
      <c r="F482" s="240" t="s">
        <v>2622</v>
      </c>
      <c r="G482" s="241" t="s">
        <v>246</v>
      </c>
      <c r="H482" s="250"/>
      <c r="I482" s="243"/>
      <c r="J482" s="244">
        <f>ROUND(I482*H482,2)</f>
        <v>0</v>
      </c>
      <c r="K482" s="240" t="s">
        <v>2398</v>
      </c>
      <c r="L482" s="73"/>
      <c r="M482" s="245" t="s">
        <v>21</v>
      </c>
      <c r="N482" s="246" t="s">
        <v>47</v>
      </c>
      <c r="O482" s="48"/>
      <c r="P482" s="247">
        <f>O482*H482</f>
        <v>0</v>
      </c>
      <c r="Q482" s="247">
        <v>0</v>
      </c>
      <c r="R482" s="247">
        <f>Q482*H482</f>
        <v>0</v>
      </c>
      <c r="S482" s="247">
        <v>0</v>
      </c>
      <c r="T482" s="248">
        <f>S482*H482</f>
        <v>0</v>
      </c>
      <c r="AR482" s="25" t="s">
        <v>211</v>
      </c>
      <c r="AT482" s="25" t="s">
        <v>206</v>
      </c>
      <c r="AU482" s="25" t="s">
        <v>85</v>
      </c>
      <c r="AY482" s="25" t="s">
        <v>203</v>
      </c>
      <c r="BE482" s="249">
        <f>IF(N482="základní",J482,0)</f>
        <v>0</v>
      </c>
      <c r="BF482" s="249">
        <f>IF(N482="snížená",J482,0)</f>
        <v>0</v>
      </c>
      <c r="BG482" s="249">
        <f>IF(N482="zákl. přenesená",J482,0)</f>
        <v>0</v>
      </c>
      <c r="BH482" s="249">
        <f>IF(N482="sníž. přenesená",J482,0)</f>
        <v>0</v>
      </c>
      <c r="BI482" s="249">
        <f>IF(N482="nulová",J482,0)</f>
        <v>0</v>
      </c>
      <c r="BJ482" s="25" t="s">
        <v>83</v>
      </c>
      <c r="BK482" s="249">
        <f>ROUND(I482*H482,2)</f>
        <v>0</v>
      </c>
      <c r="BL482" s="25" t="s">
        <v>211</v>
      </c>
      <c r="BM482" s="25" t="s">
        <v>5065</v>
      </c>
    </row>
    <row r="483" spans="2:63" s="11" customFormat="1" ht="29.85" customHeight="1">
      <c r="B483" s="222"/>
      <c r="C483" s="223"/>
      <c r="D483" s="224" t="s">
        <v>75</v>
      </c>
      <c r="E483" s="236" t="s">
        <v>2687</v>
      </c>
      <c r="F483" s="236" t="s">
        <v>2688</v>
      </c>
      <c r="G483" s="223"/>
      <c r="H483" s="223"/>
      <c r="I483" s="226"/>
      <c r="J483" s="237">
        <f>BK483</f>
        <v>0</v>
      </c>
      <c r="K483" s="223"/>
      <c r="L483" s="228"/>
      <c r="M483" s="229"/>
      <c r="N483" s="230"/>
      <c r="O483" s="230"/>
      <c r="P483" s="231">
        <f>SUM(P484:P502)</f>
        <v>0</v>
      </c>
      <c r="Q483" s="230"/>
      <c r="R483" s="231">
        <f>SUM(R484:R502)</f>
        <v>12.789179999999998</v>
      </c>
      <c r="S483" s="230"/>
      <c r="T483" s="232">
        <f>SUM(T484:T502)</f>
        <v>2.3869789999999997</v>
      </c>
      <c r="AR483" s="233" t="s">
        <v>85</v>
      </c>
      <c r="AT483" s="234" t="s">
        <v>75</v>
      </c>
      <c r="AU483" s="234" t="s">
        <v>83</v>
      </c>
      <c r="AY483" s="233" t="s">
        <v>203</v>
      </c>
      <c r="BK483" s="235">
        <f>SUM(BK484:BK502)</f>
        <v>0</v>
      </c>
    </row>
    <row r="484" spans="2:65" s="1" customFormat="1" ht="16.5" customHeight="1">
      <c r="B484" s="47"/>
      <c r="C484" s="238" t="s">
        <v>840</v>
      </c>
      <c r="D484" s="238" t="s">
        <v>206</v>
      </c>
      <c r="E484" s="239" t="s">
        <v>2690</v>
      </c>
      <c r="F484" s="240" t="s">
        <v>2691</v>
      </c>
      <c r="G484" s="241" t="s">
        <v>463</v>
      </c>
      <c r="H484" s="242">
        <v>484.2</v>
      </c>
      <c r="I484" s="243"/>
      <c r="J484" s="244">
        <f>ROUND(I484*H484,2)</f>
        <v>0</v>
      </c>
      <c r="K484" s="240" t="s">
        <v>761</v>
      </c>
      <c r="L484" s="73"/>
      <c r="M484" s="245" t="s">
        <v>21</v>
      </c>
      <c r="N484" s="246" t="s">
        <v>47</v>
      </c>
      <c r="O484" s="48"/>
      <c r="P484" s="247">
        <f>O484*H484</f>
        <v>0</v>
      </c>
      <c r="Q484" s="247">
        <v>0.0003</v>
      </c>
      <c r="R484" s="247">
        <f>Q484*H484</f>
        <v>0.14525999999999997</v>
      </c>
      <c r="S484" s="247">
        <v>0</v>
      </c>
      <c r="T484" s="248">
        <f>S484*H484</f>
        <v>0</v>
      </c>
      <c r="AR484" s="25" t="s">
        <v>211</v>
      </c>
      <c r="AT484" s="25" t="s">
        <v>206</v>
      </c>
      <c r="AU484" s="25" t="s">
        <v>85</v>
      </c>
      <c r="AY484" s="25" t="s">
        <v>203</v>
      </c>
      <c r="BE484" s="249">
        <f>IF(N484="základní",J484,0)</f>
        <v>0</v>
      </c>
      <c r="BF484" s="249">
        <f>IF(N484="snížená",J484,0)</f>
        <v>0</v>
      </c>
      <c r="BG484" s="249">
        <f>IF(N484="zákl. přenesená",J484,0)</f>
        <v>0</v>
      </c>
      <c r="BH484" s="249">
        <f>IF(N484="sníž. přenesená",J484,0)</f>
        <v>0</v>
      </c>
      <c r="BI484" s="249">
        <f>IF(N484="nulová",J484,0)</f>
        <v>0</v>
      </c>
      <c r="BJ484" s="25" t="s">
        <v>83</v>
      </c>
      <c r="BK484" s="249">
        <f>ROUND(I484*H484,2)</f>
        <v>0</v>
      </c>
      <c r="BL484" s="25" t="s">
        <v>211</v>
      </c>
      <c r="BM484" s="25" t="s">
        <v>5066</v>
      </c>
    </row>
    <row r="485" spans="2:51" s="14" customFormat="1" ht="13.5">
      <c r="B485" s="288"/>
      <c r="C485" s="289"/>
      <c r="D485" s="267" t="s">
        <v>592</v>
      </c>
      <c r="E485" s="290" t="s">
        <v>21</v>
      </c>
      <c r="F485" s="291" t="s">
        <v>5067</v>
      </c>
      <c r="G485" s="289"/>
      <c r="H485" s="290" t="s">
        <v>21</v>
      </c>
      <c r="I485" s="292"/>
      <c r="J485" s="289"/>
      <c r="K485" s="289"/>
      <c r="L485" s="293"/>
      <c r="M485" s="294"/>
      <c r="N485" s="295"/>
      <c r="O485" s="295"/>
      <c r="P485" s="295"/>
      <c r="Q485" s="295"/>
      <c r="R485" s="295"/>
      <c r="S485" s="295"/>
      <c r="T485" s="296"/>
      <c r="AT485" s="297" t="s">
        <v>592</v>
      </c>
      <c r="AU485" s="297" t="s">
        <v>85</v>
      </c>
      <c r="AV485" s="14" t="s">
        <v>83</v>
      </c>
      <c r="AW485" s="14" t="s">
        <v>39</v>
      </c>
      <c r="AX485" s="14" t="s">
        <v>76</v>
      </c>
      <c r="AY485" s="297" t="s">
        <v>203</v>
      </c>
    </row>
    <row r="486" spans="2:51" s="12" customFormat="1" ht="13.5">
      <c r="B486" s="265"/>
      <c r="C486" s="266"/>
      <c r="D486" s="267" t="s">
        <v>592</v>
      </c>
      <c r="E486" s="268" t="s">
        <v>21</v>
      </c>
      <c r="F486" s="269" t="s">
        <v>4893</v>
      </c>
      <c r="G486" s="266"/>
      <c r="H486" s="270">
        <v>192.7</v>
      </c>
      <c r="I486" s="271"/>
      <c r="J486" s="266"/>
      <c r="K486" s="266"/>
      <c r="L486" s="272"/>
      <c r="M486" s="273"/>
      <c r="N486" s="274"/>
      <c r="O486" s="274"/>
      <c r="P486" s="274"/>
      <c r="Q486" s="274"/>
      <c r="R486" s="274"/>
      <c r="S486" s="274"/>
      <c r="T486" s="275"/>
      <c r="AT486" s="276" t="s">
        <v>592</v>
      </c>
      <c r="AU486" s="276" t="s">
        <v>85</v>
      </c>
      <c r="AV486" s="12" t="s">
        <v>85</v>
      </c>
      <c r="AW486" s="12" t="s">
        <v>39</v>
      </c>
      <c r="AX486" s="12" t="s">
        <v>76</v>
      </c>
      <c r="AY486" s="276" t="s">
        <v>203</v>
      </c>
    </row>
    <row r="487" spans="2:51" s="12" customFormat="1" ht="13.5">
      <c r="B487" s="265"/>
      <c r="C487" s="266"/>
      <c r="D487" s="267" t="s">
        <v>592</v>
      </c>
      <c r="E487" s="268" t="s">
        <v>21</v>
      </c>
      <c r="F487" s="269" t="s">
        <v>4894</v>
      </c>
      <c r="G487" s="266"/>
      <c r="H487" s="270">
        <v>268.5</v>
      </c>
      <c r="I487" s="271"/>
      <c r="J487" s="266"/>
      <c r="K487" s="266"/>
      <c r="L487" s="272"/>
      <c r="M487" s="273"/>
      <c r="N487" s="274"/>
      <c r="O487" s="274"/>
      <c r="P487" s="274"/>
      <c r="Q487" s="274"/>
      <c r="R487" s="274"/>
      <c r="S487" s="274"/>
      <c r="T487" s="275"/>
      <c r="AT487" s="276" t="s">
        <v>592</v>
      </c>
      <c r="AU487" s="276" t="s">
        <v>85</v>
      </c>
      <c r="AV487" s="12" t="s">
        <v>85</v>
      </c>
      <c r="AW487" s="12" t="s">
        <v>39</v>
      </c>
      <c r="AX487" s="12" t="s">
        <v>76</v>
      </c>
      <c r="AY487" s="276" t="s">
        <v>203</v>
      </c>
    </row>
    <row r="488" spans="2:51" s="12" customFormat="1" ht="13.5">
      <c r="B488" s="265"/>
      <c r="C488" s="266"/>
      <c r="D488" s="267" t="s">
        <v>592</v>
      </c>
      <c r="E488" s="268" t="s">
        <v>21</v>
      </c>
      <c r="F488" s="269" t="s">
        <v>4776</v>
      </c>
      <c r="G488" s="266"/>
      <c r="H488" s="270">
        <v>23</v>
      </c>
      <c r="I488" s="271"/>
      <c r="J488" s="266"/>
      <c r="K488" s="266"/>
      <c r="L488" s="272"/>
      <c r="M488" s="273"/>
      <c r="N488" s="274"/>
      <c r="O488" s="274"/>
      <c r="P488" s="274"/>
      <c r="Q488" s="274"/>
      <c r="R488" s="274"/>
      <c r="S488" s="274"/>
      <c r="T488" s="275"/>
      <c r="AT488" s="276" t="s">
        <v>592</v>
      </c>
      <c r="AU488" s="276" t="s">
        <v>85</v>
      </c>
      <c r="AV488" s="12" t="s">
        <v>85</v>
      </c>
      <c r="AW488" s="12" t="s">
        <v>39</v>
      </c>
      <c r="AX488" s="12" t="s">
        <v>76</v>
      </c>
      <c r="AY488" s="276" t="s">
        <v>203</v>
      </c>
    </row>
    <row r="489" spans="2:65" s="1" customFormat="1" ht="16.5" customHeight="1">
      <c r="B489" s="47"/>
      <c r="C489" s="238" t="s">
        <v>844</v>
      </c>
      <c r="D489" s="238" t="s">
        <v>206</v>
      </c>
      <c r="E489" s="239" t="s">
        <v>2721</v>
      </c>
      <c r="F489" s="240" t="s">
        <v>2722</v>
      </c>
      <c r="G489" s="241" t="s">
        <v>463</v>
      </c>
      <c r="H489" s="242">
        <v>28.7</v>
      </c>
      <c r="I489" s="243"/>
      <c r="J489" s="244">
        <f>ROUND(I489*H489,2)</f>
        <v>0</v>
      </c>
      <c r="K489" s="240" t="s">
        <v>761</v>
      </c>
      <c r="L489" s="73"/>
      <c r="M489" s="245" t="s">
        <v>21</v>
      </c>
      <c r="N489" s="246" t="s">
        <v>47</v>
      </c>
      <c r="O489" s="48"/>
      <c r="P489" s="247">
        <f>O489*H489</f>
        <v>0</v>
      </c>
      <c r="Q489" s="247">
        <v>0</v>
      </c>
      <c r="R489" s="247">
        <f>Q489*H489</f>
        <v>0</v>
      </c>
      <c r="S489" s="247">
        <v>0.08317</v>
      </c>
      <c r="T489" s="248">
        <f>S489*H489</f>
        <v>2.3869789999999997</v>
      </c>
      <c r="AR489" s="25" t="s">
        <v>211</v>
      </c>
      <c r="AT489" s="25" t="s">
        <v>206</v>
      </c>
      <c r="AU489" s="25" t="s">
        <v>85</v>
      </c>
      <c r="AY489" s="25" t="s">
        <v>203</v>
      </c>
      <c r="BE489" s="249">
        <f>IF(N489="základní",J489,0)</f>
        <v>0</v>
      </c>
      <c r="BF489" s="249">
        <f>IF(N489="snížená",J489,0)</f>
        <v>0</v>
      </c>
      <c r="BG489" s="249">
        <f>IF(N489="zákl. přenesená",J489,0)</f>
        <v>0</v>
      </c>
      <c r="BH489" s="249">
        <f>IF(N489="sníž. přenesená",J489,0)</f>
        <v>0</v>
      </c>
      <c r="BI489" s="249">
        <f>IF(N489="nulová",J489,0)</f>
        <v>0</v>
      </c>
      <c r="BJ489" s="25" t="s">
        <v>83</v>
      </c>
      <c r="BK489" s="249">
        <f>ROUND(I489*H489,2)</f>
        <v>0</v>
      </c>
      <c r="BL489" s="25" t="s">
        <v>211</v>
      </c>
      <c r="BM489" s="25" t="s">
        <v>5068</v>
      </c>
    </row>
    <row r="490" spans="2:51" s="14" customFormat="1" ht="13.5">
      <c r="B490" s="288"/>
      <c r="C490" s="289"/>
      <c r="D490" s="267" t="s">
        <v>592</v>
      </c>
      <c r="E490" s="290" t="s">
        <v>21</v>
      </c>
      <c r="F490" s="291" t="s">
        <v>4871</v>
      </c>
      <c r="G490" s="289"/>
      <c r="H490" s="290" t="s">
        <v>21</v>
      </c>
      <c r="I490" s="292"/>
      <c r="J490" s="289"/>
      <c r="K490" s="289"/>
      <c r="L490" s="293"/>
      <c r="M490" s="294"/>
      <c r="N490" s="295"/>
      <c r="O490" s="295"/>
      <c r="P490" s="295"/>
      <c r="Q490" s="295"/>
      <c r="R490" s="295"/>
      <c r="S490" s="295"/>
      <c r="T490" s="296"/>
      <c r="AT490" s="297" t="s">
        <v>592</v>
      </c>
      <c r="AU490" s="297" t="s">
        <v>85</v>
      </c>
      <c r="AV490" s="14" t="s">
        <v>83</v>
      </c>
      <c r="AW490" s="14" t="s">
        <v>39</v>
      </c>
      <c r="AX490" s="14" t="s">
        <v>76</v>
      </c>
      <c r="AY490" s="297" t="s">
        <v>203</v>
      </c>
    </row>
    <row r="491" spans="2:51" s="12" customFormat="1" ht="13.5">
      <c r="B491" s="265"/>
      <c r="C491" s="266"/>
      <c r="D491" s="267" t="s">
        <v>592</v>
      </c>
      <c r="E491" s="268" t="s">
        <v>21</v>
      </c>
      <c r="F491" s="269" t="s">
        <v>5069</v>
      </c>
      <c r="G491" s="266"/>
      <c r="H491" s="270">
        <v>28.7</v>
      </c>
      <c r="I491" s="271"/>
      <c r="J491" s="266"/>
      <c r="K491" s="266"/>
      <c r="L491" s="272"/>
      <c r="M491" s="273"/>
      <c r="N491" s="274"/>
      <c r="O491" s="274"/>
      <c r="P491" s="274"/>
      <c r="Q491" s="274"/>
      <c r="R491" s="274"/>
      <c r="S491" s="274"/>
      <c r="T491" s="275"/>
      <c r="AT491" s="276" t="s">
        <v>592</v>
      </c>
      <c r="AU491" s="276" t="s">
        <v>85</v>
      </c>
      <c r="AV491" s="12" t="s">
        <v>85</v>
      </c>
      <c r="AW491" s="12" t="s">
        <v>39</v>
      </c>
      <c r="AX491" s="12" t="s">
        <v>76</v>
      </c>
      <c r="AY491" s="276" t="s">
        <v>203</v>
      </c>
    </row>
    <row r="492" spans="2:51" s="13" customFormat="1" ht="13.5">
      <c r="B492" s="277"/>
      <c r="C492" s="278"/>
      <c r="D492" s="267" t="s">
        <v>592</v>
      </c>
      <c r="E492" s="279" t="s">
        <v>21</v>
      </c>
      <c r="F492" s="280" t="s">
        <v>618</v>
      </c>
      <c r="G492" s="278"/>
      <c r="H492" s="281">
        <v>28.7</v>
      </c>
      <c r="I492" s="282"/>
      <c r="J492" s="278"/>
      <c r="K492" s="278"/>
      <c r="L492" s="283"/>
      <c r="M492" s="284"/>
      <c r="N492" s="285"/>
      <c r="O492" s="285"/>
      <c r="P492" s="285"/>
      <c r="Q492" s="285"/>
      <c r="R492" s="285"/>
      <c r="S492" s="285"/>
      <c r="T492" s="286"/>
      <c r="AT492" s="287" t="s">
        <v>592</v>
      </c>
      <c r="AU492" s="287" t="s">
        <v>85</v>
      </c>
      <c r="AV492" s="13" t="s">
        <v>98</v>
      </c>
      <c r="AW492" s="13" t="s">
        <v>39</v>
      </c>
      <c r="AX492" s="13" t="s">
        <v>83</v>
      </c>
      <c r="AY492" s="287" t="s">
        <v>203</v>
      </c>
    </row>
    <row r="493" spans="2:65" s="1" customFormat="1" ht="25.5" customHeight="1">
      <c r="B493" s="47"/>
      <c r="C493" s="238" t="s">
        <v>848</v>
      </c>
      <c r="D493" s="238" t="s">
        <v>206</v>
      </c>
      <c r="E493" s="239" t="s">
        <v>2726</v>
      </c>
      <c r="F493" s="240" t="s">
        <v>2727</v>
      </c>
      <c r="G493" s="241" t="s">
        <v>463</v>
      </c>
      <c r="H493" s="242">
        <v>43.5</v>
      </c>
      <c r="I493" s="243"/>
      <c r="J493" s="244">
        <f>ROUND(I493*H493,2)</f>
        <v>0</v>
      </c>
      <c r="K493" s="240" t="s">
        <v>761</v>
      </c>
      <c r="L493" s="73"/>
      <c r="M493" s="245" t="s">
        <v>21</v>
      </c>
      <c r="N493" s="246" t="s">
        <v>47</v>
      </c>
      <c r="O493" s="48"/>
      <c r="P493" s="247">
        <f>O493*H493</f>
        <v>0</v>
      </c>
      <c r="Q493" s="247">
        <v>0.00372</v>
      </c>
      <c r="R493" s="247">
        <f>Q493*H493</f>
        <v>0.16182000000000002</v>
      </c>
      <c r="S493" s="247">
        <v>0</v>
      </c>
      <c r="T493" s="248">
        <f>S493*H493</f>
        <v>0</v>
      </c>
      <c r="AR493" s="25" t="s">
        <v>211</v>
      </c>
      <c r="AT493" s="25" t="s">
        <v>206</v>
      </c>
      <c r="AU493" s="25" t="s">
        <v>85</v>
      </c>
      <c r="AY493" s="25" t="s">
        <v>203</v>
      </c>
      <c r="BE493" s="249">
        <f>IF(N493="základní",J493,0)</f>
        <v>0</v>
      </c>
      <c r="BF493" s="249">
        <f>IF(N493="snížená",J493,0)</f>
        <v>0</v>
      </c>
      <c r="BG493" s="249">
        <f>IF(N493="zákl. přenesená",J493,0)</f>
        <v>0</v>
      </c>
      <c r="BH493" s="249">
        <f>IF(N493="sníž. přenesená",J493,0)</f>
        <v>0</v>
      </c>
      <c r="BI493" s="249">
        <f>IF(N493="nulová",J493,0)</f>
        <v>0</v>
      </c>
      <c r="BJ493" s="25" t="s">
        <v>83</v>
      </c>
      <c r="BK493" s="249">
        <f>ROUND(I493*H493,2)</f>
        <v>0</v>
      </c>
      <c r="BL493" s="25" t="s">
        <v>211</v>
      </c>
      <c r="BM493" s="25" t="s">
        <v>5070</v>
      </c>
    </row>
    <row r="494" spans="2:51" s="14" customFormat="1" ht="13.5">
      <c r="B494" s="288"/>
      <c r="C494" s="289"/>
      <c r="D494" s="267" t="s">
        <v>592</v>
      </c>
      <c r="E494" s="290" t="s">
        <v>21</v>
      </c>
      <c r="F494" s="291" t="s">
        <v>5071</v>
      </c>
      <c r="G494" s="289"/>
      <c r="H494" s="290" t="s">
        <v>21</v>
      </c>
      <c r="I494" s="292"/>
      <c r="J494" s="289"/>
      <c r="K494" s="289"/>
      <c r="L494" s="293"/>
      <c r="M494" s="294"/>
      <c r="N494" s="295"/>
      <c r="O494" s="295"/>
      <c r="P494" s="295"/>
      <c r="Q494" s="295"/>
      <c r="R494" s="295"/>
      <c r="S494" s="295"/>
      <c r="T494" s="296"/>
      <c r="AT494" s="297" t="s">
        <v>592</v>
      </c>
      <c r="AU494" s="297" t="s">
        <v>85</v>
      </c>
      <c r="AV494" s="14" t="s">
        <v>83</v>
      </c>
      <c r="AW494" s="14" t="s">
        <v>39</v>
      </c>
      <c r="AX494" s="14" t="s">
        <v>76</v>
      </c>
      <c r="AY494" s="297" t="s">
        <v>203</v>
      </c>
    </row>
    <row r="495" spans="2:51" s="12" customFormat="1" ht="13.5">
      <c r="B495" s="265"/>
      <c r="C495" s="266"/>
      <c r="D495" s="267" t="s">
        <v>592</v>
      </c>
      <c r="E495" s="268" t="s">
        <v>21</v>
      </c>
      <c r="F495" s="269" t="s">
        <v>5072</v>
      </c>
      <c r="G495" s="266"/>
      <c r="H495" s="270">
        <v>14.8</v>
      </c>
      <c r="I495" s="271"/>
      <c r="J495" s="266"/>
      <c r="K495" s="266"/>
      <c r="L495" s="272"/>
      <c r="M495" s="273"/>
      <c r="N495" s="274"/>
      <c r="O495" s="274"/>
      <c r="P495" s="274"/>
      <c r="Q495" s="274"/>
      <c r="R495" s="274"/>
      <c r="S495" s="274"/>
      <c r="T495" s="275"/>
      <c r="AT495" s="276" t="s">
        <v>592</v>
      </c>
      <c r="AU495" s="276" t="s">
        <v>85</v>
      </c>
      <c r="AV495" s="12" t="s">
        <v>85</v>
      </c>
      <c r="AW495" s="12" t="s">
        <v>39</v>
      </c>
      <c r="AX495" s="12" t="s">
        <v>76</v>
      </c>
      <c r="AY495" s="276" t="s">
        <v>203</v>
      </c>
    </row>
    <row r="496" spans="2:51" s="14" customFormat="1" ht="13.5">
      <c r="B496" s="288"/>
      <c r="C496" s="289"/>
      <c r="D496" s="267" t="s">
        <v>592</v>
      </c>
      <c r="E496" s="290" t="s">
        <v>21</v>
      </c>
      <c r="F496" s="291" t="s">
        <v>5073</v>
      </c>
      <c r="G496" s="289"/>
      <c r="H496" s="290" t="s">
        <v>21</v>
      </c>
      <c r="I496" s="292"/>
      <c r="J496" s="289"/>
      <c r="K496" s="289"/>
      <c r="L496" s="293"/>
      <c r="M496" s="294"/>
      <c r="N496" s="295"/>
      <c r="O496" s="295"/>
      <c r="P496" s="295"/>
      <c r="Q496" s="295"/>
      <c r="R496" s="295"/>
      <c r="S496" s="295"/>
      <c r="T496" s="296"/>
      <c r="AT496" s="297" t="s">
        <v>592</v>
      </c>
      <c r="AU496" s="297" t="s">
        <v>85</v>
      </c>
      <c r="AV496" s="14" t="s">
        <v>83</v>
      </c>
      <c r="AW496" s="14" t="s">
        <v>39</v>
      </c>
      <c r="AX496" s="14" t="s">
        <v>76</v>
      </c>
      <c r="AY496" s="297" t="s">
        <v>203</v>
      </c>
    </row>
    <row r="497" spans="2:51" s="12" customFormat="1" ht="13.5">
      <c r="B497" s="265"/>
      <c r="C497" s="266"/>
      <c r="D497" s="267" t="s">
        <v>592</v>
      </c>
      <c r="E497" s="268" t="s">
        <v>21</v>
      </c>
      <c r="F497" s="269" t="s">
        <v>5074</v>
      </c>
      <c r="G497" s="266"/>
      <c r="H497" s="270">
        <v>28.7</v>
      </c>
      <c r="I497" s="271"/>
      <c r="J497" s="266"/>
      <c r="K497" s="266"/>
      <c r="L497" s="272"/>
      <c r="M497" s="273"/>
      <c r="N497" s="274"/>
      <c r="O497" s="274"/>
      <c r="P497" s="274"/>
      <c r="Q497" s="274"/>
      <c r="R497" s="274"/>
      <c r="S497" s="274"/>
      <c r="T497" s="275"/>
      <c r="AT497" s="276" t="s">
        <v>592</v>
      </c>
      <c r="AU497" s="276" t="s">
        <v>85</v>
      </c>
      <c r="AV497" s="12" t="s">
        <v>85</v>
      </c>
      <c r="AW497" s="12" t="s">
        <v>39</v>
      </c>
      <c r="AX497" s="12" t="s">
        <v>76</v>
      </c>
      <c r="AY497" s="276" t="s">
        <v>203</v>
      </c>
    </row>
    <row r="498" spans="2:51" s="13" customFormat="1" ht="13.5">
      <c r="B498" s="277"/>
      <c r="C498" s="278"/>
      <c r="D498" s="267" t="s">
        <v>592</v>
      </c>
      <c r="E498" s="279" t="s">
        <v>21</v>
      </c>
      <c r="F498" s="280" t="s">
        <v>618</v>
      </c>
      <c r="G498" s="278"/>
      <c r="H498" s="281">
        <v>43.5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AT498" s="287" t="s">
        <v>592</v>
      </c>
      <c r="AU498" s="287" t="s">
        <v>85</v>
      </c>
      <c r="AV498" s="13" t="s">
        <v>98</v>
      </c>
      <c r="AW498" s="13" t="s">
        <v>39</v>
      </c>
      <c r="AX498" s="13" t="s">
        <v>83</v>
      </c>
      <c r="AY498" s="287" t="s">
        <v>203</v>
      </c>
    </row>
    <row r="499" spans="2:65" s="1" customFormat="1" ht="25.5" customHeight="1">
      <c r="B499" s="47"/>
      <c r="C499" s="255" t="s">
        <v>852</v>
      </c>
      <c r="D499" s="255" t="s">
        <v>284</v>
      </c>
      <c r="E499" s="256" t="s">
        <v>2730</v>
      </c>
      <c r="F499" s="257" t="s">
        <v>5075</v>
      </c>
      <c r="G499" s="258" t="s">
        <v>463</v>
      </c>
      <c r="H499" s="259">
        <v>47.85</v>
      </c>
      <c r="I499" s="260"/>
      <c r="J499" s="261">
        <f>ROUND(I499*H499,2)</f>
        <v>0</v>
      </c>
      <c r="K499" s="257" t="s">
        <v>761</v>
      </c>
      <c r="L499" s="262"/>
      <c r="M499" s="263" t="s">
        <v>21</v>
      </c>
      <c r="N499" s="264" t="s">
        <v>47</v>
      </c>
      <c r="O499" s="48"/>
      <c r="P499" s="247">
        <f>O499*H499</f>
        <v>0</v>
      </c>
      <c r="Q499" s="247">
        <v>0.018</v>
      </c>
      <c r="R499" s="247">
        <f>Q499*H499</f>
        <v>0.8613</v>
      </c>
      <c r="S499" s="247">
        <v>0</v>
      </c>
      <c r="T499" s="248">
        <f>S499*H499</f>
        <v>0</v>
      </c>
      <c r="AR499" s="25" t="s">
        <v>287</v>
      </c>
      <c r="AT499" s="25" t="s">
        <v>284</v>
      </c>
      <c r="AU499" s="25" t="s">
        <v>85</v>
      </c>
      <c r="AY499" s="25" t="s">
        <v>203</v>
      </c>
      <c r="BE499" s="249">
        <f>IF(N499="základní",J499,0)</f>
        <v>0</v>
      </c>
      <c r="BF499" s="249">
        <f>IF(N499="snížená",J499,0)</f>
        <v>0</v>
      </c>
      <c r="BG499" s="249">
        <f>IF(N499="zákl. přenesená",J499,0)</f>
        <v>0</v>
      </c>
      <c r="BH499" s="249">
        <f>IF(N499="sníž. přenesená",J499,0)</f>
        <v>0</v>
      </c>
      <c r="BI499" s="249">
        <f>IF(N499="nulová",J499,0)</f>
        <v>0</v>
      </c>
      <c r="BJ499" s="25" t="s">
        <v>83</v>
      </c>
      <c r="BK499" s="249">
        <f>ROUND(I499*H499,2)</f>
        <v>0</v>
      </c>
      <c r="BL499" s="25" t="s">
        <v>211</v>
      </c>
      <c r="BM499" s="25" t="s">
        <v>5076</v>
      </c>
    </row>
    <row r="500" spans="2:51" s="12" customFormat="1" ht="13.5">
      <c r="B500" s="265"/>
      <c r="C500" s="266"/>
      <c r="D500" s="267" t="s">
        <v>592</v>
      </c>
      <c r="E500" s="268" t="s">
        <v>21</v>
      </c>
      <c r="F500" s="269" t="s">
        <v>5077</v>
      </c>
      <c r="G500" s="266"/>
      <c r="H500" s="270">
        <v>47.85</v>
      </c>
      <c r="I500" s="271"/>
      <c r="J500" s="266"/>
      <c r="K500" s="266"/>
      <c r="L500" s="272"/>
      <c r="M500" s="273"/>
      <c r="N500" s="274"/>
      <c r="O500" s="274"/>
      <c r="P500" s="274"/>
      <c r="Q500" s="274"/>
      <c r="R500" s="274"/>
      <c r="S500" s="274"/>
      <c r="T500" s="275"/>
      <c r="AT500" s="276" t="s">
        <v>592</v>
      </c>
      <c r="AU500" s="276" t="s">
        <v>85</v>
      </c>
      <c r="AV500" s="12" t="s">
        <v>85</v>
      </c>
      <c r="AW500" s="12" t="s">
        <v>39</v>
      </c>
      <c r="AX500" s="12" t="s">
        <v>83</v>
      </c>
      <c r="AY500" s="276" t="s">
        <v>203</v>
      </c>
    </row>
    <row r="501" spans="2:65" s="1" customFormat="1" ht="25.5" customHeight="1">
      <c r="B501" s="47"/>
      <c r="C501" s="238" t="s">
        <v>977</v>
      </c>
      <c r="D501" s="238" t="s">
        <v>206</v>
      </c>
      <c r="E501" s="239" t="s">
        <v>5078</v>
      </c>
      <c r="F501" s="240" t="s">
        <v>5079</v>
      </c>
      <c r="G501" s="241" t="s">
        <v>263</v>
      </c>
      <c r="H501" s="242">
        <v>484.2</v>
      </c>
      <c r="I501" s="243"/>
      <c r="J501" s="244">
        <f>ROUND(I501*H501,2)</f>
        <v>0</v>
      </c>
      <c r="K501" s="240" t="s">
        <v>761</v>
      </c>
      <c r="L501" s="73"/>
      <c r="M501" s="245" t="s">
        <v>21</v>
      </c>
      <c r="N501" s="246" t="s">
        <v>47</v>
      </c>
      <c r="O501" s="48"/>
      <c r="P501" s="247">
        <f>O501*H501</f>
        <v>0</v>
      </c>
      <c r="Q501" s="247">
        <v>0.024</v>
      </c>
      <c r="R501" s="247">
        <f>Q501*H501</f>
        <v>11.6208</v>
      </c>
      <c r="S501" s="247">
        <v>0</v>
      </c>
      <c r="T501" s="248">
        <f>S501*H501</f>
        <v>0</v>
      </c>
      <c r="AR501" s="25" t="s">
        <v>211</v>
      </c>
      <c r="AT501" s="25" t="s">
        <v>206</v>
      </c>
      <c r="AU501" s="25" t="s">
        <v>85</v>
      </c>
      <c r="AY501" s="25" t="s">
        <v>203</v>
      </c>
      <c r="BE501" s="249">
        <f>IF(N501="základní",J501,0)</f>
        <v>0</v>
      </c>
      <c r="BF501" s="249">
        <f>IF(N501="snížená",J501,0)</f>
        <v>0</v>
      </c>
      <c r="BG501" s="249">
        <f>IF(N501="zákl. přenesená",J501,0)</f>
        <v>0</v>
      </c>
      <c r="BH501" s="249">
        <f>IF(N501="sníž. přenesená",J501,0)</f>
        <v>0</v>
      </c>
      <c r="BI501" s="249">
        <f>IF(N501="nulová",J501,0)</f>
        <v>0</v>
      </c>
      <c r="BJ501" s="25" t="s">
        <v>83</v>
      </c>
      <c r="BK501" s="249">
        <f>ROUND(I501*H501,2)</f>
        <v>0</v>
      </c>
      <c r="BL501" s="25" t="s">
        <v>211</v>
      </c>
      <c r="BM501" s="25" t="s">
        <v>5080</v>
      </c>
    </row>
    <row r="502" spans="2:65" s="1" customFormat="1" ht="38.25" customHeight="1">
      <c r="B502" s="47"/>
      <c r="C502" s="238" t="s">
        <v>860</v>
      </c>
      <c r="D502" s="238" t="s">
        <v>206</v>
      </c>
      <c r="E502" s="239" t="s">
        <v>2763</v>
      </c>
      <c r="F502" s="240" t="s">
        <v>2764</v>
      </c>
      <c r="G502" s="241" t="s">
        <v>246</v>
      </c>
      <c r="H502" s="250"/>
      <c r="I502" s="243"/>
      <c r="J502" s="244">
        <f>ROUND(I502*H502,2)</f>
        <v>0</v>
      </c>
      <c r="K502" s="240" t="s">
        <v>761</v>
      </c>
      <c r="L502" s="73"/>
      <c r="M502" s="245" t="s">
        <v>21</v>
      </c>
      <c r="N502" s="246" t="s">
        <v>47</v>
      </c>
      <c r="O502" s="48"/>
      <c r="P502" s="247">
        <f>O502*H502</f>
        <v>0</v>
      </c>
      <c r="Q502" s="247">
        <v>0</v>
      </c>
      <c r="R502" s="247">
        <f>Q502*H502</f>
        <v>0</v>
      </c>
      <c r="S502" s="247">
        <v>0</v>
      </c>
      <c r="T502" s="248">
        <f>S502*H502</f>
        <v>0</v>
      </c>
      <c r="AR502" s="25" t="s">
        <v>211</v>
      </c>
      <c r="AT502" s="25" t="s">
        <v>206</v>
      </c>
      <c r="AU502" s="25" t="s">
        <v>85</v>
      </c>
      <c r="AY502" s="25" t="s">
        <v>203</v>
      </c>
      <c r="BE502" s="249">
        <f>IF(N502="základní",J502,0)</f>
        <v>0</v>
      </c>
      <c r="BF502" s="249">
        <f>IF(N502="snížená",J502,0)</f>
        <v>0</v>
      </c>
      <c r="BG502" s="249">
        <f>IF(N502="zákl. přenesená",J502,0)</f>
        <v>0</v>
      </c>
      <c r="BH502" s="249">
        <f>IF(N502="sníž. přenesená",J502,0)</f>
        <v>0</v>
      </c>
      <c r="BI502" s="249">
        <f>IF(N502="nulová",J502,0)</f>
        <v>0</v>
      </c>
      <c r="BJ502" s="25" t="s">
        <v>83</v>
      </c>
      <c r="BK502" s="249">
        <f>ROUND(I502*H502,2)</f>
        <v>0</v>
      </c>
      <c r="BL502" s="25" t="s">
        <v>211</v>
      </c>
      <c r="BM502" s="25" t="s">
        <v>5081</v>
      </c>
    </row>
    <row r="503" spans="2:63" s="11" customFormat="1" ht="29.85" customHeight="1">
      <c r="B503" s="222"/>
      <c r="C503" s="223"/>
      <c r="D503" s="224" t="s">
        <v>75</v>
      </c>
      <c r="E503" s="236" t="s">
        <v>2766</v>
      </c>
      <c r="F503" s="236" t="s">
        <v>2767</v>
      </c>
      <c r="G503" s="223"/>
      <c r="H503" s="223"/>
      <c r="I503" s="226"/>
      <c r="J503" s="237">
        <f>BK503</f>
        <v>0</v>
      </c>
      <c r="K503" s="223"/>
      <c r="L503" s="228"/>
      <c r="M503" s="229"/>
      <c r="N503" s="230"/>
      <c r="O503" s="230"/>
      <c r="P503" s="231">
        <f>SUM(P504:P633)</f>
        <v>0</v>
      </c>
      <c r="Q503" s="230"/>
      <c r="R503" s="231">
        <f>SUM(R504:R633)</f>
        <v>18.048999199999997</v>
      </c>
      <c r="S503" s="230"/>
      <c r="T503" s="232">
        <f>SUM(T504:T633)</f>
        <v>14.734499999999999</v>
      </c>
      <c r="AR503" s="233" t="s">
        <v>85</v>
      </c>
      <c r="AT503" s="234" t="s">
        <v>75</v>
      </c>
      <c r="AU503" s="234" t="s">
        <v>83</v>
      </c>
      <c r="AY503" s="233" t="s">
        <v>203</v>
      </c>
      <c r="BK503" s="235">
        <f>SUM(BK504:BK633)</f>
        <v>0</v>
      </c>
    </row>
    <row r="504" spans="2:65" s="1" customFormat="1" ht="25.5" customHeight="1">
      <c r="B504" s="47"/>
      <c r="C504" s="238" t="s">
        <v>864</v>
      </c>
      <c r="D504" s="238" t="s">
        <v>206</v>
      </c>
      <c r="E504" s="239" t="s">
        <v>2803</v>
      </c>
      <c r="F504" s="240" t="s">
        <v>2804</v>
      </c>
      <c r="G504" s="241" t="s">
        <v>463</v>
      </c>
      <c r="H504" s="242">
        <v>961.1</v>
      </c>
      <c r="I504" s="243"/>
      <c r="J504" s="244">
        <f>ROUND(I504*H504,2)</f>
        <v>0</v>
      </c>
      <c r="K504" s="240" t="s">
        <v>5082</v>
      </c>
      <c r="L504" s="73"/>
      <c r="M504" s="245" t="s">
        <v>21</v>
      </c>
      <c r="N504" s="246" t="s">
        <v>47</v>
      </c>
      <c r="O504" s="48"/>
      <c r="P504" s="247">
        <f>O504*H504</f>
        <v>0</v>
      </c>
      <c r="Q504" s="247">
        <v>0.01131</v>
      </c>
      <c r="R504" s="247">
        <f>Q504*H504</f>
        <v>10.870041</v>
      </c>
      <c r="S504" s="247">
        <v>0</v>
      </c>
      <c r="T504" s="248">
        <f>S504*H504</f>
        <v>0</v>
      </c>
      <c r="AR504" s="25" t="s">
        <v>211</v>
      </c>
      <c r="AT504" s="25" t="s">
        <v>206</v>
      </c>
      <c r="AU504" s="25" t="s">
        <v>85</v>
      </c>
      <c r="AY504" s="25" t="s">
        <v>203</v>
      </c>
      <c r="BE504" s="249">
        <f>IF(N504="základní",J504,0)</f>
        <v>0</v>
      </c>
      <c r="BF504" s="249">
        <f>IF(N504="snížená",J504,0)</f>
        <v>0</v>
      </c>
      <c r="BG504" s="249">
        <f>IF(N504="zákl. přenesená",J504,0)</f>
        <v>0</v>
      </c>
      <c r="BH504" s="249">
        <f>IF(N504="sníž. přenesená",J504,0)</f>
        <v>0</v>
      </c>
      <c r="BI504" s="249">
        <f>IF(N504="nulová",J504,0)</f>
        <v>0</v>
      </c>
      <c r="BJ504" s="25" t="s">
        <v>83</v>
      </c>
      <c r="BK504" s="249">
        <f>ROUND(I504*H504,2)</f>
        <v>0</v>
      </c>
      <c r="BL504" s="25" t="s">
        <v>211</v>
      </c>
      <c r="BM504" s="25" t="s">
        <v>5083</v>
      </c>
    </row>
    <row r="505" spans="2:51" s="12" customFormat="1" ht="13.5">
      <c r="B505" s="265"/>
      <c r="C505" s="266"/>
      <c r="D505" s="267" t="s">
        <v>592</v>
      </c>
      <c r="E505" s="268" t="s">
        <v>21</v>
      </c>
      <c r="F505" s="269" t="s">
        <v>21</v>
      </c>
      <c r="G505" s="266"/>
      <c r="H505" s="270">
        <v>0</v>
      </c>
      <c r="I505" s="271"/>
      <c r="J505" s="266"/>
      <c r="K505" s="266"/>
      <c r="L505" s="272"/>
      <c r="M505" s="273"/>
      <c r="N505" s="274"/>
      <c r="O505" s="274"/>
      <c r="P505" s="274"/>
      <c r="Q505" s="274"/>
      <c r="R505" s="274"/>
      <c r="S505" s="274"/>
      <c r="T505" s="275"/>
      <c r="AT505" s="276" t="s">
        <v>592</v>
      </c>
      <c r="AU505" s="276" t="s">
        <v>85</v>
      </c>
      <c r="AV505" s="12" t="s">
        <v>85</v>
      </c>
      <c r="AW505" s="12" t="s">
        <v>39</v>
      </c>
      <c r="AX505" s="12" t="s">
        <v>76</v>
      </c>
      <c r="AY505" s="276" t="s">
        <v>203</v>
      </c>
    </row>
    <row r="506" spans="2:51" s="12" customFormat="1" ht="13.5">
      <c r="B506" s="265"/>
      <c r="C506" s="266"/>
      <c r="D506" s="267" t="s">
        <v>592</v>
      </c>
      <c r="E506" s="268" t="s">
        <v>21</v>
      </c>
      <c r="F506" s="269" t="s">
        <v>21</v>
      </c>
      <c r="G506" s="266"/>
      <c r="H506" s="270">
        <v>0</v>
      </c>
      <c r="I506" s="271"/>
      <c r="J506" s="266"/>
      <c r="K506" s="266"/>
      <c r="L506" s="272"/>
      <c r="M506" s="273"/>
      <c r="N506" s="274"/>
      <c r="O506" s="274"/>
      <c r="P506" s="274"/>
      <c r="Q506" s="274"/>
      <c r="R506" s="274"/>
      <c r="S506" s="274"/>
      <c r="T506" s="275"/>
      <c r="AT506" s="276" t="s">
        <v>592</v>
      </c>
      <c r="AU506" s="276" t="s">
        <v>85</v>
      </c>
      <c r="AV506" s="12" t="s">
        <v>85</v>
      </c>
      <c r="AW506" s="12" t="s">
        <v>39</v>
      </c>
      <c r="AX506" s="12" t="s">
        <v>76</v>
      </c>
      <c r="AY506" s="276" t="s">
        <v>203</v>
      </c>
    </row>
    <row r="507" spans="2:51" s="12" customFormat="1" ht="13.5">
      <c r="B507" s="265"/>
      <c r="C507" s="266"/>
      <c r="D507" s="267" t="s">
        <v>592</v>
      </c>
      <c r="E507" s="268" t="s">
        <v>21</v>
      </c>
      <c r="F507" s="269" t="s">
        <v>21</v>
      </c>
      <c r="G507" s="266"/>
      <c r="H507" s="270">
        <v>0</v>
      </c>
      <c r="I507" s="271"/>
      <c r="J507" s="266"/>
      <c r="K507" s="266"/>
      <c r="L507" s="272"/>
      <c r="M507" s="273"/>
      <c r="N507" s="274"/>
      <c r="O507" s="274"/>
      <c r="P507" s="274"/>
      <c r="Q507" s="274"/>
      <c r="R507" s="274"/>
      <c r="S507" s="274"/>
      <c r="T507" s="275"/>
      <c r="AT507" s="276" t="s">
        <v>592</v>
      </c>
      <c r="AU507" s="276" t="s">
        <v>85</v>
      </c>
      <c r="AV507" s="12" t="s">
        <v>85</v>
      </c>
      <c r="AW507" s="12" t="s">
        <v>39</v>
      </c>
      <c r="AX507" s="12" t="s">
        <v>76</v>
      </c>
      <c r="AY507" s="276" t="s">
        <v>203</v>
      </c>
    </row>
    <row r="508" spans="2:51" s="12" customFormat="1" ht="13.5">
      <c r="B508" s="265"/>
      <c r="C508" s="266"/>
      <c r="D508" s="267" t="s">
        <v>592</v>
      </c>
      <c r="E508" s="268" t="s">
        <v>21</v>
      </c>
      <c r="F508" s="269" t="s">
        <v>21</v>
      </c>
      <c r="G508" s="266"/>
      <c r="H508" s="270">
        <v>0</v>
      </c>
      <c r="I508" s="271"/>
      <c r="J508" s="266"/>
      <c r="K508" s="266"/>
      <c r="L508" s="272"/>
      <c r="M508" s="273"/>
      <c r="N508" s="274"/>
      <c r="O508" s="274"/>
      <c r="P508" s="274"/>
      <c r="Q508" s="274"/>
      <c r="R508" s="274"/>
      <c r="S508" s="274"/>
      <c r="T508" s="275"/>
      <c r="AT508" s="276" t="s">
        <v>592</v>
      </c>
      <c r="AU508" s="276" t="s">
        <v>85</v>
      </c>
      <c r="AV508" s="12" t="s">
        <v>85</v>
      </c>
      <c r="AW508" s="12" t="s">
        <v>39</v>
      </c>
      <c r="AX508" s="12" t="s">
        <v>76</v>
      </c>
      <c r="AY508" s="276" t="s">
        <v>203</v>
      </c>
    </row>
    <row r="509" spans="2:51" s="12" customFormat="1" ht="13.5">
      <c r="B509" s="265"/>
      <c r="C509" s="266"/>
      <c r="D509" s="267" t="s">
        <v>592</v>
      </c>
      <c r="E509" s="268" t="s">
        <v>21</v>
      </c>
      <c r="F509" s="269" t="s">
        <v>21</v>
      </c>
      <c r="G509" s="266"/>
      <c r="H509" s="270">
        <v>0</v>
      </c>
      <c r="I509" s="271"/>
      <c r="J509" s="266"/>
      <c r="K509" s="266"/>
      <c r="L509" s="272"/>
      <c r="M509" s="273"/>
      <c r="N509" s="274"/>
      <c r="O509" s="274"/>
      <c r="P509" s="274"/>
      <c r="Q509" s="274"/>
      <c r="R509" s="274"/>
      <c r="S509" s="274"/>
      <c r="T509" s="275"/>
      <c r="AT509" s="276" t="s">
        <v>592</v>
      </c>
      <c r="AU509" s="276" t="s">
        <v>85</v>
      </c>
      <c r="AV509" s="12" t="s">
        <v>85</v>
      </c>
      <c r="AW509" s="12" t="s">
        <v>39</v>
      </c>
      <c r="AX509" s="12" t="s">
        <v>76</v>
      </c>
      <c r="AY509" s="276" t="s">
        <v>203</v>
      </c>
    </row>
    <row r="510" spans="2:51" s="12" customFormat="1" ht="13.5">
      <c r="B510" s="265"/>
      <c r="C510" s="266"/>
      <c r="D510" s="267" t="s">
        <v>592</v>
      </c>
      <c r="E510" s="268" t="s">
        <v>21</v>
      </c>
      <c r="F510" s="269" t="s">
        <v>21</v>
      </c>
      <c r="G510" s="266"/>
      <c r="H510" s="270">
        <v>0</v>
      </c>
      <c r="I510" s="271"/>
      <c r="J510" s="266"/>
      <c r="K510" s="266"/>
      <c r="L510" s="272"/>
      <c r="M510" s="273"/>
      <c r="N510" s="274"/>
      <c r="O510" s="274"/>
      <c r="P510" s="274"/>
      <c r="Q510" s="274"/>
      <c r="R510" s="274"/>
      <c r="S510" s="274"/>
      <c r="T510" s="275"/>
      <c r="AT510" s="276" t="s">
        <v>592</v>
      </c>
      <c r="AU510" s="276" t="s">
        <v>85</v>
      </c>
      <c r="AV510" s="12" t="s">
        <v>85</v>
      </c>
      <c r="AW510" s="12" t="s">
        <v>39</v>
      </c>
      <c r="AX510" s="12" t="s">
        <v>76</v>
      </c>
      <c r="AY510" s="276" t="s">
        <v>203</v>
      </c>
    </row>
    <row r="511" spans="2:51" s="14" customFormat="1" ht="13.5">
      <c r="B511" s="288"/>
      <c r="C511" s="289"/>
      <c r="D511" s="267" t="s">
        <v>592</v>
      </c>
      <c r="E511" s="290" t="s">
        <v>21</v>
      </c>
      <c r="F511" s="291" t="s">
        <v>5084</v>
      </c>
      <c r="G511" s="289"/>
      <c r="H511" s="290" t="s">
        <v>21</v>
      </c>
      <c r="I511" s="292"/>
      <c r="J511" s="289"/>
      <c r="K511" s="289"/>
      <c r="L511" s="293"/>
      <c r="M511" s="294"/>
      <c r="N511" s="295"/>
      <c r="O511" s="295"/>
      <c r="P511" s="295"/>
      <c r="Q511" s="295"/>
      <c r="R511" s="295"/>
      <c r="S511" s="295"/>
      <c r="T511" s="296"/>
      <c r="AT511" s="297" t="s">
        <v>592</v>
      </c>
      <c r="AU511" s="297" t="s">
        <v>85</v>
      </c>
      <c r="AV511" s="14" t="s">
        <v>83</v>
      </c>
      <c r="AW511" s="14" t="s">
        <v>39</v>
      </c>
      <c r="AX511" s="14" t="s">
        <v>76</v>
      </c>
      <c r="AY511" s="297" t="s">
        <v>203</v>
      </c>
    </row>
    <row r="512" spans="2:51" s="14" customFormat="1" ht="13.5">
      <c r="B512" s="288"/>
      <c r="C512" s="289"/>
      <c r="D512" s="267" t="s">
        <v>592</v>
      </c>
      <c r="E512" s="290" t="s">
        <v>21</v>
      </c>
      <c r="F512" s="291" t="s">
        <v>5085</v>
      </c>
      <c r="G512" s="289"/>
      <c r="H512" s="290" t="s">
        <v>21</v>
      </c>
      <c r="I512" s="292"/>
      <c r="J512" s="289"/>
      <c r="K512" s="289"/>
      <c r="L512" s="293"/>
      <c r="M512" s="294"/>
      <c r="N512" s="295"/>
      <c r="O512" s="295"/>
      <c r="P512" s="295"/>
      <c r="Q512" s="295"/>
      <c r="R512" s="295"/>
      <c r="S512" s="295"/>
      <c r="T512" s="296"/>
      <c r="AT512" s="297" t="s">
        <v>592</v>
      </c>
      <c r="AU512" s="297" t="s">
        <v>85</v>
      </c>
      <c r="AV512" s="14" t="s">
        <v>83</v>
      </c>
      <c r="AW512" s="14" t="s">
        <v>39</v>
      </c>
      <c r="AX512" s="14" t="s">
        <v>76</v>
      </c>
      <c r="AY512" s="297" t="s">
        <v>203</v>
      </c>
    </row>
    <row r="513" spans="2:51" s="12" customFormat="1" ht="13.5">
      <c r="B513" s="265"/>
      <c r="C513" s="266"/>
      <c r="D513" s="267" t="s">
        <v>592</v>
      </c>
      <c r="E513" s="268" t="s">
        <v>21</v>
      </c>
      <c r="F513" s="269" t="s">
        <v>5086</v>
      </c>
      <c r="G513" s="266"/>
      <c r="H513" s="270">
        <v>425.3</v>
      </c>
      <c r="I513" s="271"/>
      <c r="J513" s="266"/>
      <c r="K513" s="266"/>
      <c r="L513" s="272"/>
      <c r="M513" s="273"/>
      <c r="N513" s="274"/>
      <c r="O513" s="274"/>
      <c r="P513" s="274"/>
      <c r="Q513" s="274"/>
      <c r="R513" s="274"/>
      <c r="S513" s="274"/>
      <c r="T513" s="275"/>
      <c r="AT513" s="276" t="s">
        <v>592</v>
      </c>
      <c r="AU513" s="276" t="s">
        <v>85</v>
      </c>
      <c r="AV513" s="12" t="s">
        <v>85</v>
      </c>
      <c r="AW513" s="12" t="s">
        <v>39</v>
      </c>
      <c r="AX513" s="12" t="s">
        <v>76</v>
      </c>
      <c r="AY513" s="276" t="s">
        <v>203</v>
      </c>
    </row>
    <row r="514" spans="2:51" s="14" customFormat="1" ht="13.5">
      <c r="B514" s="288"/>
      <c r="C514" s="289"/>
      <c r="D514" s="267" t="s">
        <v>592</v>
      </c>
      <c r="E514" s="290" t="s">
        <v>21</v>
      </c>
      <c r="F514" s="291" t="s">
        <v>5087</v>
      </c>
      <c r="G514" s="289"/>
      <c r="H514" s="290" t="s">
        <v>21</v>
      </c>
      <c r="I514" s="292"/>
      <c r="J514" s="289"/>
      <c r="K514" s="289"/>
      <c r="L514" s="293"/>
      <c r="M514" s="294"/>
      <c r="N514" s="295"/>
      <c r="O514" s="295"/>
      <c r="P514" s="295"/>
      <c r="Q514" s="295"/>
      <c r="R514" s="295"/>
      <c r="S514" s="295"/>
      <c r="T514" s="296"/>
      <c r="AT514" s="297" t="s">
        <v>592</v>
      </c>
      <c r="AU514" s="297" t="s">
        <v>85</v>
      </c>
      <c r="AV514" s="14" t="s">
        <v>83</v>
      </c>
      <c r="AW514" s="14" t="s">
        <v>39</v>
      </c>
      <c r="AX514" s="14" t="s">
        <v>76</v>
      </c>
      <c r="AY514" s="297" t="s">
        <v>203</v>
      </c>
    </row>
    <row r="515" spans="2:51" s="12" customFormat="1" ht="13.5">
      <c r="B515" s="265"/>
      <c r="C515" s="266"/>
      <c r="D515" s="267" t="s">
        <v>592</v>
      </c>
      <c r="E515" s="268" t="s">
        <v>21</v>
      </c>
      <c r="F515" s="269" t="s">
        <v>5088</v>
      </c>
      <c r="G515" s="266"/>
      <c r="H515" s="270">
        <v>271.4</v>
      </c>
      <c r="I515" s="271"/>
      <c r="J515" s="266"/>
      <c r="K515" s="266"/>
      <c r="L515" s="272"/>
      <c r="M515" s="273"/>
      <c r="N515" s="274"/>
      <c r="O515" s="274"/>
      <c r="P515" s="274"/>
      <c r="Q515" s="274"/>
      <c r="R515" s="274"/>
      <c r="S515" s="274"/>
      <c r="T515" s="275"/>
      <c r="AT515" s="276" t="s">
        <v>592</v>
      </c>
      <c r="AU515" s="276" t="s">
        <v>85</v>
      </c>
      <c r="AV515" s="12" t="s">
        <v>85</v>
      </c>
      <c r="AW515" s="12" t="s">
        <v>39</v>
      </c>
      <c r="AX515" s="12" t="s">
        <v>76</v>
      </c>
      <c r="AY515" s="276" t="s">
        <v>203</v>
      </c>
    </row>
    <row r="516" spans="2:51" s="15" customFormat="1" ht="13.5">
      <c r="B516" s="298"/>
      <c r="C516" s="299"/>
      <c r="D516" s="267" t="s">
        <v>592</v>
      </c>
      <c r="E516" s="300" t="s">
        <v>21</v>
      </c>
      <c r="F516" s="301" t="s">
        <v>1415</v>
      </c>
      <c r="G516" s="299"/>
      <c r="H516" s="302">
        <v>696.7</v>
      </c>
      <c r="I516" s="303"/>
      <c r="J516" s="299"/>
      <c r="K516" s="299"/>
      <c r="L516" s="304"/>
      <c r="M516" s="305"/>
      <c r="N516" s="306"/>
      <c r="O516" s="306"/>
      <c r="P516" s="306"/>
      <c r="Q516" s="306"/>
      <c r="R516" s="306"/>
      <c r="S516" s="306"/>
      <c r="T516" s="307"/>
      <c r="AT516" s="308" t="s">
        <v>592</v>
      </c>
      <c r="AU516" s="308" t="s">
        <v>85</v>
      </c>
      <c r="AV516" s="15" t="s">
        <v>92</v>
      </c>
      <c r="AW516" s="15" t="s">
        <v>6</v>
      </c>
      <c r="AX516" s="15" t="s">
        <v>76</v>
      </c>
      <c r="AY516" s="308" t="s">
        <v>203</v>
      </c>
    </row>
    <row r="517" spans="2:51" s="14" customFormat="1" ht="13.5">
      <c r="B517" s="288"/>
      <c r="C517" s="289"/>
      <c r="D517" s="267" t="s">
        <v>592</v>
      </c>
      <c r="E517" s="290" t="s">
        <v>21</v>
      </c>
      <c r="F517" s="291" t="s">
        <v>2781</v>
      </c>
      <c r="G517" s="289"/>
      <c r="H517" s="290" t="s">
        <v>21</v>
      </c>
      <c r="I517" s="292"/>
      <c r="J517" s="289"/>
      <c r="K517" s="289"/>
      <c r="L517" s="293"/>
      <c r="M517" s="294"/>
      <c r="N517" s="295"/>
      <c r="O517" s="295"/>
      <c r="P517" s="295"/>
      <c r="Q517" s="295"/>
      <c r="R517" s="295"/>
      <c r="S517" s="295"/>
      <c r="T517" s="296"/>
      <c r="AT517" s="297" t="s">
        <v>592</v>
      </c>
      <c r="AU517" s="297" t="s">
        <v>85</v>
      </c>
      <c r="AV517" s="14" t="s">
        <v>83</v>
      </c>
      <c r="AW517" s="14" t="s">
        <v>39</v>
      </c>
      <c r="AX517" s="14" t="s">
        <v>76</v>
      </c>
      <c r="AY517" s="297" t="s">
        <v>203</v>
      </c>
    </row>
    <row r="518" spans="2:51" s="14" customFormat="1" ht="13.5">
      <c r="B518" s="288"/>
      <c r="C518" s="289"/>
      <c r="D518" s="267" t="s">
        <v>592</v>
      </c>
      <c r="E518" s="290" t="s">
        <v>21</v>
      </c>
      <c r="F518" s="291" t="s">
        <v>5089</v>
      </c>
      <c r="G518" s="289"/>
      <c r="H518" s="290" t="s">
        <v>21</v>
      </c>
      <c r="I518" s="292"/>
      <c r="J518" s="289"/>
      <c r="K518" s="289"/>
      <c r="L518" s="293"/>
      <c r="M518" s="294"/>
      <c r="N518" s="295"/>
      <c r="O518" s="295"/>
      <c r="P518" s="295"/>
      <c r="Q518" s="295"/>
      <c r="R518" s="295"/>
      <c r="S518" s="295"/>
      <c r="T518" s="296"/>
      <c r="AT518" s="297" t="s">
        <v>592</v>
      </c>
      <c r="AU518" s="297" t="s">
        <v>85</v>
      </c>
      <c r="AV518" s="14" t="s">
        <v>83</v>
      </c>
      <c r="AW518" s="14" t="s">
        <v>39</v>
      </c>
      <c r="AX518" s="14" t="s">
        <v>76</v>
      </c>
      <c r="AY518" s="297" t="s">
        <v>203</v>
      </c>
    </row>
    <row r="519" spans="2:51" s="12" customFormat="1" ht="13.5">
      <c r="B519" s="265"/>
      <c r="C519" s="266"/>
      <c r="D519" s="267" t="s">
        <v>592</v>
      </c>
      <c r="E519" s="268" t="s">
        <v>21</v>
      </c>
      <c r="F519" s="269" t="s">
        <v>5090</v>
      </c>
      <c r="G519" s="266"/>
      <c r="H519" s="270">
        <v>199.6</v>
      </c>
      <c r="I519" s="271"/>
      <c r="J519" s="266"/>
      <c r="K519" s="266"/>
      <c r="L519" s="272"/>
      <c r="M519" s="273"/>
      <c r="N519" s="274"/>
      <c r="O519" s="274"/>
      <c r="P519" s="274"/>
      <c r="Q519" s="274"/>
      <c r="R519" s="274"/>
      <c r="S519" s="274"/>
      <c r="T519" s="275"/>
      <c r="AT519" s="276" t="s">
        <v>592</v>
      </c>
      <c r="AU519" s="276" t="s">
        <v>85</v>
      </c>
      <c r="AV519" s="12" t="s">
        <v>85</v>
      </c>
      <c r="AW519" s="12" t="s">
        <v>39</v>
      </c>
      <c r="AX519" s="12" t="s">
        <v>76</v>
      </c>
      <c r="AY519" s="276" t="s">
        <v>203</v>
      </c>
    </row>
    <row r="520" spans="2:51" s="14" customFormat="1" ht="13.5">
      <c r="B520" s="288"/>
      <c r="C520" s="289"/>
      <c r="D520" s="267" t="s">
        <v>592</v>
      </c>
      <c r="E520" s="290" t="s">
        <v>21</v>
      </c>
      <c r="F520" s="291" t="s">
        <v>5091</v>
      </c>
      <c r="G520" s="289"/>
      <c r="H520" s="290" t="s">
        <v>21</v>
      </c>
      <c r="I520" s="292"/>
      <c r="J520" s="289"/>
      <c r="K520" s="289"/>
      <c r="L520" s="293"/>
      <c r="M520" s="294"/>
      <c r="N520" s="295"/>
      <c r="O520" s="295"/>
      <c r="P520" s="295"/>
      <c r="Q520" s="295"/>
      <c r="R520" s="295"/>
      <c r="S520" s="295"/>
      <c r="T520" s="296"/>
      <c r="AT520" s="297" t="s">
        <v>592</v>
      </c>
      <c r="AU520" s="297" t="s">
        <v>85</v>
      </c>
      <c r="AV520" s="14" t="s">
        <v>83</v>
      </c>
      <c r="AW520" s="14" t="s">
        <v>39</v>
      </c>
      <c r="AX520" s="14" t="s">
        <v>76</v>
      </c>
      <c r="AY520" s="297" t="s">
        <v>203</v>
      </c>
    </row>
    <row r="521" spans="2:51" s="14" customFormat="1" ht="13.5">
      <c r="B521" s="288"/>
      <c r="C521" s="289"/>
      <c r="D521" s="267" t="s">
        <v>592</v>
      </c>
      <c r="E521" s="290" t="s">
        <v>21</v>
      </c>
      <c r="F521" s="291" t="s">
        <v>5092</v>
      </c>
      <c r="G521" s="289"/>
      <c r="H521" s="290" t="s">
        <v>21</v>
      </c>
      <c r="I521" s="292"/>
      <c r="J521" s="289"/>
      <c r="K521" s="289"/>
      <c r="L521" s="293"/>
      <c r="M521" s="294"/>
      <c r="N521" s="295"/>
      <c r="O521" s="295"/>
      <c r="P521" s="295"/>
      <c r="Q521" s="295"/>
      <c r="R521" s="295"/>
      <c r="S521" s="295"/>
      <c r="T521" s="296"/>
      <c r="AT521" s="297" t="s">
        <v>592</v>
      </c>
      <c r="AU521" s="297" t="s">
        <v>85</v>
      </c>
      <c r="AV521" s="14" t="s">
        <v>83</v>
      </c>
      <c r="AW521" s="14" t="s">
        <v>39</v>
      </c>
      <c r="AX521" s="14" t="s">
        <v>76</v>
      </c>
      <c r="AY521" s="297" t="s">
        <v>203</v>
      </c>
    </row>
    <row r="522" spans="2:51" s="12" customFormat="1" ht="13.5">
      <c r="B522" s="265"/>
      <c r="C522" s="266"/>
      <c r="D522" s="267" t="s">
        <v>592</v>
      </c>
      <c r="E522" s="268" t="s">
        <v>21</v>
      </c>
      <c r="F522" s="269" t="s">
        <v>5093</v>
      </c>
      <c r="G522" s="266"/>
      <c r="H522" s="270">
        <v>64.8</v>
      </c>
      <c r="I522" s="271"/>
      <c r="J522" s="266"/>
      <c r="K522" s="266"/>
      <c r="L522" s="272"/>
      <c r="M522" s="273"/>
      <c r="N522" s="274"/>
      <c r="O522" s="274"/>
      <c r="P522" s="274"/>
      <c r="Q522" s="274"/>
      <c r="R522" s="274"/>
      <c r="S522" s="274"/>
      <c r="T522" s="275"/>
      <c r="AT522" s="276" t="s">
        <v>592</v>
      </c>
      <c r="AU522" s="276" t="s">
        <v>85</v>
      </c>
      <c r="AV522" s="12" t="s">
        <v>85</v>
      </c>
      <c r="AW522" s="12" t="s">
        <v>39</v>
      </c>
      <c r="AX522" s="12" t="s">
        <v>76</v>
      </c>
      <c r="AY522" s="276" t="s">
        <v>203</v>
      </c>
    </row>
    <row r="523" spans="2:51" s="13" customFormat="1" ht="13.5">
      <c r="B523" s="277"/>
      <c r="C523" s="278"/>
      <c r="D523" s="267" t="s">
        <v>592</v>
      </c>
      <c r="E523" s="279" t="s">
        <v>21</v>
      </c>
      <c r="F523" s="280" t="s">
        <v>618</v>
      </c>
      <c r="G523" s="278"/>
      <c r="H523" s="281">
        <v>961.1</v>
      </c>
      <c r="I523" s="282"/>
      <c r="J523" s="278"/>
      <c r="K523" s="278"/>
      <c r="L523" s="283"/>
      <c r="M523" s="284"/>
      <c r="N523" s="285"/>
      <c r="O523" s="285"/>
      <c r="P523" s="285"/>
      <c r="Q523" s="285"/>
      <c r="R523" s="285"/>
      <c r="S523" s="285"/>
      <c r="T523" s="286"/>
      <c r="AT523" s="287" t="s">
        <v>592</v>
      </c>
      <c r="AU523" s="287" t="s">
        <v>85</v>
      </c>
      <c r="AV523" s="13" t="s">
        <v>98</v>
      </c>
      <c r="AW523" s="13" t="s">
        <v>6</v>
      </c>
      <c r="AX523" s="13" t="s">
        <v>83</v>
      </c>
      <c r="AY523" s="287" t="s">
        <v>203</v>
      </c>
    </row>
    <row r="524" spans="2:65" s="1" customFormat="1" ht="25.5" customHeight="1">
      <c r="B524" s="47"/>
      <c r="C524" s="238" t="s">
        <v>868</v>
      </c>
      <c r="D524" s="238" t="s">
        <v>206</v>
      </c>
      <c r="E524" s="239" t="s">
        <v>2799</v>
      </c>
      <c r="F524" s="240" t="s">
        <v>2800</v>
      </c>
      <c r="G524" s="241" t="s">
        <v>463</v>
      </c>
      <c r="H524" s="242">
        <v>961.1</v>
      </c>
      <c r="I524" s="243"/>
      <c r="J524" s="244">
        <f>ROUND(I524*H524,2)</f>
        <v>0</v>
      </c>
      <c r="K524" s="240" t="s">
        <v>5082</v>
      </c>
      <c r="L524" s="73"/>
      <c r="M524" s="245" t="s">
        <v>21</v>
      </c>
      <c r="N524" s="246" t="s">
        <v>47</v>
      </c>
      <c r="O524" s="48"/>
      <c r="P524" s="247">
        <f>O524*H524</f>
        <v>0</v>
      </c>
      <c r="Q524" s="247">
        <v>0</v>
      </c>
      <c r="R524" s="247">
        <f>Q524*H524</f>
        <v>0</v>
      </c>
      <c r="S524" s="247">
        <v>0</v>
      </c>
      <c r="T524" s="248">
        <f>S524*H524</f>
        <v>0</v>
      </c>
      <c r="AR524" s="25" t="s">
        <v>211</v>
      </c>
      <c r="AT524" s="25" t="s">
        <v>206</v>
      </c>
      <c r="AU524" s="25" t="s">
        <v>85</v>
      </c>
      <c r="AY524" s="25" t="s">
        <v>203</v>
      </c>
      <c r="BE524" s="249">
        <f>IF(N524="základní",J524,0)</f>
        <v>0</v>
      </c>
      <c r="BF524" s="249">
        <f>IF(N524="snížená",J524,0)</f>
        <v>0</v>
      </c>
      <c r="BG524" s="249">
        <f>IF(N524="zákl. přenesená",J524,0)</f>
        <v>0</v>
      </c>
      <c r="BH524" s="249">
        <f>IF(N524="sníž. přenesená",J524,0)</f>
        <v>0</v>
      </c>
      <c r="BI524" s="249">
        <f>IF(N524="nulová",J524,0)</f>
        <v>0</v>
      </c>
      <c r="BJ524" s="25" t="s">
        <v>83</v>
      </c>
      <c r="BK524" s="249">
        <f>ROUND(I524*H524,2)</f>
        <v>0</v>
      </c>
      <c r="BL524" s="25" t="s">
        <v>211</v>
      </c>
      <c r="BM524" s="25" t="s">
        <v>5094</v>
      </c>
    </row>
    <row r="525" spans="2:51" s="14" customFormat="1" ht="13.5">
      <c r="B525" s="288"/>
      <c r="C525" s="289"/>
      <c r="D525" s="267" t="s">
        <v>592</v>
      </c>
      <c r="E525" s="290" t="s">
        <v>21</v>
      </c>
      <c r="F525" s="291" t="s">
        <v>5084</v>
      </c>
      <c r="G525" s="289"/>
      <c r="H525" s="290" t="s">
        <v>21</v>
      </c>
      <c r="I525" s="292"/>
      <c r="J525" s="289"/>
      <c r="K525" s="289"/>
      <c r="L525" s="293"/>
      <c r="M525" s="294"/>
      <c r="N525" s="295"/>
      <c r="O525" s="295"/>
      <c r="P525" s="295"/>
      <c r="Q525" s="295"/>
      <c r="R525" s="295"/>
      <c r="S525" s="295"/>
      <c r="T525" s="296"/>
      <c r="AT525" s="297" t="s">
        <v>592</v>
      </c>
      <c r="AU525" s="297" t="s">
        <v>85</v>
      </c>
      <c r="AV525" s="14" t="s">
        <v>83</v>
      </c>
      <c r="AW525" s="14" t="s">
        <v>39</v>
      </c>
      <c r="AX525" s="14" t="s">
        <v>76</v>
      </c>
      <c r="AY525" s="297" t="s">
        <v>203</v>
      </c>
    </row>
    <row r="526" spans="2:51" s="14" customFormat="1" ht="13.5">
      <c r="B526" s="288"/>
      <c r="C526" s="289"/>
      <c r="D526" s="267" t="s">
        <v>592</v>
      </c>
      <c r="E526" s="290" t="s">
        <v>21</v>
      </c>
      <c r="F526" s="291" t="s">
        <v>5085</v>
      </c>
      <c r="G526" s="289"/>
      <c r="H526" s="290" t="s">
        <v>21</v>
      </c>
      <c r="I526" s="292"/>
      <c r="J526" s="289"/>
      <c r="K526" s="289"/>
      <c r="L526" s="293"/>
      <c r="M526" s="294"/>
      <c r="N526" s="295"/>
      <c r="O526" s="295"/>
      <c r="P526" s="295"/>
      <c r="Q526" s="295"/>
      <c r="R526" s="295"/>
      <c r="S526" s="295"/>
      <c r="T526" s="296"/>
      <c r="AT526" s="297" t="s">
        <v>592</v>
      </c>
      <c r="AU526" s="297" t="s">
        <v>85</v>
      </c>
      <c r="AV526" s="14" t="s">
        <v>83</v>
      </c>
      <c r="AW526" s="14" t="s">
        <v>39</v>
      </c>
      <c r="AX526" s="14" t="s">
        <v>76</v>
      </c>
      <c r="AY526" s="297" t="s">
        <v>203</v>
      </c>
    </row>
    <row r="527" spans="2:51" s="12" customFormat="1" ht="13.5">
      <c r="B527" s="265"/>
      <c r="C527" s="266"/>
      <c r="D527" s="267" t="s">
        <v>592</v>
      </c>
      <c r="E527" s="268" t="s">
        <v>21</v>
      </c>
      <c r="F527" s="269" t="s">
        <v>5086</v>
      </c>
      <c r="G527" s="266"/>
      <c r="H527" s="270">
        <v>425.3</v>
      </c>
      <c r="I527" s="271"/>
      <c r="J527" s="266"/>
      <c r="K527" s="266"/>
      <c r="L527" s="272"/>
      <c r="M527" s="273"/>
      <c r="N527" s="274"/>
      <c r="O527" s="274"/>
      <c r="P527" s="274"/>
      <c r="Q527" s="274"/>
      <c r="R527" s="274"/>
      <c r="S527" s="274"/>
      <c r="T527" s="275"/>
      <c r="AT527" s="276" t="s">
        <v>592</v>
      </c>
      <c r="AU527" s="276" t="s">
        <v>85</v>
      </c>
      <c r="AV527" s="12" t="s">
        <v>85</v>
      </c>
      <c r="AW527" s="12" t="s">
        <v>39</v>
      </c>
      <c r="AX527" s="12" t="s">
        <v>76</v>
      </c>
      <c r="AY527" s="276" t="s">
        <v>203</v>
      </c>
    </row>
    <row r="528" spans="2:51" s="14" customFormat="1" ht="13.5">
      <c r="B528" s="288"/>
      <c r="C528" s="289"/>
      <c r="D528" s="267" t="s">
        <v>592</v>
      </c>
      <c r="E528" s="290" t="s">
        <v>21</v>
      </c>
      <c r="F528" s="291" t="s">
        <v>5087</v>
      </c>
      <c r="G528" s="289"/>
      <c r="H528" s="290" t="s">
        <v>21</v>
      </c>
      <c r="I528" s="292"/>
      <c r="J528" s="289"/>
      <c r="K528" s="289"/>
      <c r="L528" s="293"/>
      <c r="M528" s="294"/>
      <c r="N528" s="295"/>
      <c r="O528" s="295"/>
      <c r="P528" s="295"/>
      <c r="Q528" s="295"/>
      <c r="R528" s="295"/>
      <c r="S528" s="295"/>
      <c r="T528" s="296"/>
      <c r="AT528" s="297" t="s">
        <v>592</v>
      </c>
      <c r="AU528" s="297" t="s">
        <v>85</v>
      </c>
      <c r="AV528" s="14" t="s">
        <v>83</v>
      </c>
      <c r="AW528" s="14" t="s">
        <v>39</v>
      </c>
      <c r="AX528" s="14" t="s">
        <v>76</v>
      </c>
      <c r="AY528" s="297" t="s">
        <v>203</v>
      </c>
    </row>
    <row r="529" spans="2:51" s="12" customFormat="1" ht="13.5">
      <c r="B529" s="265"/>
      <c r="C529" s="266"/>
      <c r="D529" s="267" t="s">
        <v>592</v>
      </c>
      <c r="E529" s="268" t="s">
        <v>21</v>
      </c>
      <c r="F529" s="269" t="s">
        <v>5088</v>
      </c>
      <c r="G529" s="266"/>
      <c r="H529" s="270">
        <v>271.4</v>
      </c>
      <c r="I529" s="271"/>
      <c r="J529" s="266"/>
      <c r="K529" s="266"/>
      <c r="L529" s="272"/>
      <c r="M529" s="273"/>
      <c r="N529" s="274"/>
      <c r="O529" s="274"/>
      <c r="P529" s="274"/>
      <c r="Q529" s="274"/>
      <c r="R529" s="274"/>
      <c r="S529" s="274"/>
      <c r="T529" s="275"/>
      <c r="AT529" s="276" t="s">
        <v>592</v>
      </c>
      <c r="AU529" s="276" t="s">
        <v>85</v>
      </c>
      <c r="AV529" s="12" t="s">
        <v>85</v>
      </c>
      <c r="AW529" s="12" t="s">
        <v>39</v>
      </c>
      <c r="AX529" s="12" t="s">
        <v>76</v>
      </c>
      <c r="AY529" s="276" t="s">
        <v>203</v>
      </c>
    </row>
    <row r="530" spans="2:51" s="15" customFormat="1" ht="13.5">
      <c r="B530" s="298"/>
      <c r="C530" s="299"/>
      <c r="D530" s="267" t="s">
        <v>592</v>
      </c>
      <c r="E530" s="300" t="s">
        <v>21</v>
      </c>
      <c r="F530" s="301" t="s">
        <v>1415</v>
      </c>
      <c r="G530" s="299"/>
      <c r="H530" s="302">
        <v>696.7</v>
      </c>
      <c r="I530" s="303"/>
      <c r="J530" s="299"/>
      <c r="K530" s="299"/>
      <c r="L530" s="304"/>
      <c r="M530" s="305"/>
      <c r="N530" s="306"/>
      <c r="O530" s="306"/>
      <c r="P530" s="306"/>
      <c r="Q530" s="306"/>
      <c r="R530" s="306"/>
      <c r="S530" s="306"/>
      <c r="T530" s="307"/>
      <c r="AT530" s="308" t="s">
        <v>592</v>
      </c>
      <c r="AU530" s="308" t="s">
        <v>85</v>
      </c>
      <c r="AV530" s="15" t="s">
        <v>92</v>
      </c>
      <c r="AW530" s="15" t="s">
        <v>6</v>
      </c>
      <c r="AX530" s="15" t="s">
        <v>76</v>
      </c>
      <c r="AY530" s="308" t="s">
        <v>203</v>
      </c>
    </row>
    <row r="531" spans="2:51" s="14" customFormat="1" ht="13.5">
      <c r="B531" s="288"/>
      <c r="C531" s="289"/>
      <c r="D531" s="267" t="s">
        <v>592</v>
      </c>
      <c r="E531" s="290" t="s">
        <v>21</v>
      </c>
      <c r="F531" s="291" t="s">
        <v>2781</v>
      </c>
      <c r="G531" s="289"/>
      <c r="H531" s="290" t="s">
        <v>21</v>
      </c>
      <c r="I531" s="292"/>
      <c r="J531" s="289"/>
      <c r="K531" s="289"/>
      <c r="L531" s="293"/>
      <c r="M531" s="294"/>
      <c r="N531" s="295"/>
      <c r="O531" s="295"/>
      <c r="P531" s="295"/>
      <c r="Q531" s="295"/>
      <c r="R531" s="295"/>
      <c r="S531" s="295"/>
      <c r="T531" s="296"/>
      <c r="AT531" s="297" t="s">
        <v>592</v>
      </c>
      <c r="AU531" s="297" t="s">
        <v>85</v>
      </c>
      <c r="AV531" s="14" t="s">
        <v>83</v>
      </c>
      <c r="AW531" s="14" t="s">
        <v>39</v>
      </c>
      <c r="AX531" s="14" t="s">
        <v>76</v>
      </c>
      <c r="AY531" s="297" t="s">
        <v>203</v>
      </c>
    </row>
    <row r="532" spans="2:51" s="14" customFormat="1" ht="13.5">
      <c r="B532" s="288"/>
      <c r="C532" s="289"/>
      <c r="D532" s="267" t="s">
        <v>592</v>
      </c>
      <c r="E532" s="290" t="s">
        <v>21</v>
      </c>
      <c r="F532" s="291" t="s">
        <v>5089</v>
      </c>
      <c r="G532" s="289"/>
      <c r="H532" s="290" t="s">
        <v>21</v>
      </c>
      <c r="I532" s="292"/>
      <c r="J532" s="289"/>
      <c r="K532" s="289"/>
      <c r="L532" s="293"/>
      <c r="M532" s="294"/>
      <c r="N532" s="295"/>
      <c r="O532" s="295"/>
      <c r="P532" s="295"/>
      <c r="Q532" s="295"/>
      <c r="R532" s="295"/>
      <c r="S532" s="295"/>
      <c r="T532" s="296"/>
      <c r="AT532" s="297" t="s">
        <v>592</v>
      </c>
      <c r="AU532" s="297" t="s">
        <v>85</v>
      </c>
      <c r="AV532" s="14" t="s">
        <v>83</v>
      </c>
      <c r="AW532" s="14" t="s">
        <v>39</v>
      </c>
      <c r="AX532" s="14" t="s">
        <v>76</v>
      </c>
      <c r="AY532" s="297" t="s">
        <v>203</v>
      </c>
    </row>
    <row r="533" spans="2:51" s="12" customFormat="1" ht="13.5">
      <c r="B533" s="265"/>
      <c r="C533" s="266"/>
      <c r="D533" s="267" t="s">
        <v>592</v>
      </c>
      <c r="E533" s="268" t="s">
        <v>21</v>
      </c>
      <c r="F533" s="269" t="s">
        <v>5090</v>
      </c>
      <c r="G533" s="266"/>
      <c r="H533" s="270">
        <v>199.6</v>
      </c>
      <c r="I533" s="271"/>
      <c r="J533" s="266"/>
      <c r="K533" s="266"/>
      <c r="L533" s="272"/>
      <c r="M533" s="273"/>
      <c r="N533" s="274"/>
      <c r="O533" s="274"/>
      <c r="P533" s="274"/>
      <c r="Q533" s="274"/>
      <c r="R533" s="274"/>
      <c r="S533" s="274"/>
      <c r="T533" s="275"/>
      <c r="AT533" s="276" t="s">
        <v>592</v>
      </c>
      <c r="AU533" s="276" t="s">
        <v>85</v>
      </c>
      <c r="AV533" s="12" t="s">
        <v>85</v>
      </c>
      <c r="AW533" s="12" t="s">
        <v>39</v>
      </c>
      <c r="AX533" s="12" t="s">
        <v>76</v>
      </c>
      <c r="AY533" s="276" t="s">
        <v>203</v>
      </c>
    </row>
    <row r="534" spans="2:51" s="14" customFormat="1" ht="13.5">
      <c r="B534" s="288"/>
      <c r="C534" s="289"/>
      <c r="D534" s="267" t="s">
        <v>592</v>
      </c>
      <c r="E534" s="290" t="s">
        <v>21</v>
      </c>
      <c r="F534" s="291" t="s">
        <v>5091</v>
      </c>
      <c r="G534" s="289"/>
      <c r="H534" s="290" t="s">
        <v>21</v>
      </c>
      <c r="I534" s="292"/>
      <c r="J534" s="289"/>
      <c r="K534" s="289"/>
      <c r="L534" s="293"/>
      <c r="M534" s="294"/>
      <c r="N534" s="295"/>
      <c r="O534" s="295"/>
      <c r="P534" s="295"/>
      <c r="Q534" s="295"/>
      <c r="R534" s="295"/>
      <c r="S534" s="295"/>
      <c r="T534" s="296"/>
      <c r="AT534" s="297" t="s">
        <v>592</v>
      </c>
      <c r="AU534" s="297" t="s">
        <v>85</v>
      </c>
      <c r="AV534" s="14" t="s">
        <v>83</v>
      </c>
      <c r="AW534" s="14" t="s">
        <v>39</v>
      </c>
      <c r="AX534" s="14" t="s">
        <v>76</v>
      </c>
      <c r="AY534" s="297" t="s">
        <v>203</v>
      </c>
    </row>
    <row r="535" spans="2:51" s="14" customFormat="1" ht="13.5">
      <c r="B535" s="288"/>
      <c r="C535" s="289"/>
      <c r="D535" s="267" t="s">
        <v>592</v>
      </c>
      <c r="E535" s="290" t="s">
        <v>21</v>
      </c>
      <c r="F535" s="291" t="s">
        <v>5092</v>
      </c>
      <c r="G535" s="289"/>
      <c r="H535" s="290" t="s">
        <v>21</v>
      </c>
      <c r="I535" s="292"/>
      <c r="J535" s="289"/>
      <c r="K535" s="289"/>
      <c r="L535" s="293"/>
      <c r="M535" s="294"/>
      <c r="N535" s="295"/>
      <c r="O535" s="295"/>
      <c r="P535" s="295"/>
      <c r="Q535" s="295"/>
      <c r="R535" s="295"/>
      <c r="S535" s="295"/>
      <c r="T535" s="296"/>
      <c r="AT535" s="297" t="s">
        <v>592</v>
      </c>
      <c r="AU535" s="297" t="s">
        <v>85</v>
      </c>
      <c r="AV535" s="14" t="s">
        <v>83</v>
      </c>
      <c r="AW535" s="14" t="s">
        <v>39</v>
      </c>
      <c r="AX535" s="14" t="s">
        <v>76</v>
      </c>
      <c r="AY535" s="297" t="s">
        <v>203</v>
      </c>
    </row>
    <row r="536" spans="2:51" s="12" customFormat="1" ht="13.5">
      <c r="B536" s="265"/>
      <c r="C536" s="266"/>
      <c r="D536" s="267" t="s">
        <v>592</v>
      </c>
      <c r="E536" s="268" t="s">
        <v>21</v>
      </c>
      <c r="F536" s="269" t="s">
        <v>5093</v>
      </c>
      <c r="G536" s="266"/>
      <c r="H536" s="270">
        <v>64.8</v>
      </c>
      <c r="I536" s="271"/>
      <c r="J536" s="266"/>
      <c r="K536" s="266"/>
      <c r="L536" s="272"/>
      <c r="M536" s="273"/>
      <c r="N536" s="274"/>
      <c r="O536" s="274"/>
      <c r="P536" s="274"/>
      <c r="Q536" s="274"/>
      <c r="R536" s="274"/>
      <c r="S536" s="274"/>
      <c r="T536" s="275"/>
      <c r="AT536" s="276" t="s">
        <v>592</v>
      </c>
      <c r="AU536" s="276" t="s">
        <v>85</v>
      </c>
      <c r="AV536" s="12" t="s">
        <v>85</v>
      </c>
      <c r="AW536" s="12" t="s">
        <v>39</v>
      </c>
      <c r="AX536" s="12" t="s">
        <v>76</v>
      </c>
      <c r="AY536" s="276" t="s">
        <v>203</v>
      </c>
    </row>
    <row r="537" spans="2:51" s="13" customFormat="1" ht="13.5">
      <c r="B537" s="277"/>
      <c r="C537" s="278"/>
      <c r="D537" s="267" t="s">
        <v>592</v>
      </c>
      <c r="E537" s="279" t="s">
        <v>21</v>
      </c>
      <c r="F537" s="280" t="s">
        <v>618</v>
      </c>
      <c r="G537" s="278"/>
      <c r="H537" s="281">
        <v>961.1</v>
      </c>
      <c r="I537" s="282"/>
      <c r="J537" s="278"/>
      <c r="K537" s="278"/>
      <c r="L537" s="283"/>
      <c r="M537" s="284"/>
      <c r="N537" s="285"/>
      <c r="O537" s="285"/>
      <c r="P537" s="285"/>
      <c r="Q537" s="285"/>
      <c r="R537" s="285"/>
      <c r="S537" s="285"/>
      <c r="T537" s="286"/>
      <c r="AT537" s="287" t="s">
        <v>592</v>
      </c>
      <c r="AU537" s="287" t="s">
        <v>85</v>
      </c>
      <c r="AV537" s="13" t="s">
        <v>98</v>
      </c>
      <c r="AW537" s="13" t="s">
        <v>6</v>
      </c>
      <c r="AX537" s="13" t="s">
        <v>83</v>
      </c>
      <c r="AY537" s="287" t="s">
        <v>203</v>
      </c>
    </row>
    <row r="538" spans="2:65" s="1" customFormat="1" ht="38.25" customHeight="1">
      <c r="B538" s="47"/>
      <c r="C538" s="238" t="s">
        <v>872</v>
      </c>
      <c r="D538" s="238" t="s">
        <v>206</v>
      </c>
      <c r="E538" s="239" t="s">
        <v>2769</v>
      </c>
      <c r="F538" s="240" t="s">
        <v>2770</v>
      </c>
      <c r="G538" s="241" t="s">
        <v>215</v>
      </c>
      <c r="H538" s="242">
        <v>785.84</v>
      </c>
      <c r="I538" s="243"/>
      <c r="J538" s="244">
        <f>ROUND(I538*H538,2)</f>
        <v>0</v>
      </c>
      <c r="K538" s="240" t="s">
        <v>5082</v>
      </c>
      <c r="L538" s="73"/>
      <c r="M538" s="245" t="s">
        <v>21</v>
      </c>
      <c r="N538" s="246" t="s">
        <v>47</v>
      </c>
      <c r="O538" s="48"/>
      <c r="P538" s="247">
        <f>O538*H538</f>
        <v>0</v>
      </c>
      <c r="Q538" s="247">
        <v>3E-05</v>
      </c>
      <c r="R538" s="247">
        <f>Q538*H538</f>
        <v>0.0235752</v>
      </c>
      <c r="S538" s="247">
        <v>0</v>
      </c>
      <c r="T538" s="248">
        <f>S538*H538</f>
        <v>0</v>
      </c>
      <c r="AR538" s="25" t="s">
        <v>211</v>
      </c>
      <c r="AT538" s="25" t="s">
        <v>206</v>
      </c>
      <c r="AU538" s="25" t="s">
        <v>85</v>
      </c>
      <c r="AY538" s="25" t="s">
        <v>203</v>
      </c>
      <c r="BE538" s="249">
        <f>IF(N538="základní",J538,0)</f>
        <v>0</v>
      </c>
      <c r="BF538" s="249">
        <f>IF(N538="snížená",J538,0)</f>
        <v>0</v>
      </c>
      <c r="BG538" s="249">
        <f>IF(N538="zákl. přenesená",J538,0)</f>
        <v>0</v>
      </c>
      <c r="BH538" s="249">
        <f>IF(N538="sníž. přenesená",J538,0)</f>
        <v>0</v>
      </c>
      <c r="BI538" s="249">
        <f>IF(N538="nulová",J538,0)</f>
        <v>0</v>
      </c>
      <c r="BJ538" s="25" t="s">
        <v>83</v>
      </c>
      <c r="BK538" s="249">
        <f>ROUND(I538*H538,2)</f>
        <v>0</v>
      </c>
      <c r="BL538" s="25" t="s">
        <v>211</v>
      </c>
      <c r="BM538" s="25" t="s">
        <v>5095</v>
      </c>
    </row>
    <row r="539" spans="2:51" s="12" customFormat="1" ht="13.5">
      <c r="B539" s="265"/>
      <c r="C539" s="266"/>
      <c r="D539" s="267" t="s">
        <v>592</v>
      </c>
      <c r="E539" s="268" t="s">
        <v>21</v>
      </c>
      <c r="F539" s="269" t="s">
        <v>5096</v>
      </c>
      <c r="G539" s="266"/>
      <c r="H539" s="270">
        <v>785.84</v>
      </c>
      <c r="I539" s="271"/>
      <c r="J539" s="266"/>
      <c r="K539" s="266"/>
      <c r="L539" s="272"/>
      <c r="M539" s="273"/>
      <c r="N539" s="274"/>
      <c r="O539" s="274"/>
      <c r="P539" s="274"/>
      <c r="Q539" s="274"/>
      <c r="R539" s="274"/>
      <c r="S539" s="274"/>
      <c r="T539" s="275"/>
      <c r="AT539" s="276" t="s">
        <v>592</v>
      </c>
      <c r="AU539" s="276" t="s">
        <v>85</v>
      </c>
      <c r="AV539" s="12" t="s">
        <v>85</v>
      </c>
      <c r="AW539" s="12" t="s">
        <v>39</v>
      </c>
      <c r="AX539" s="12" t="s">
        <v>83</v>
      </c>
      <c r="AY539" s="276" t="s">
        <v>203</v>
      </c>
    </row>
    <row r="540" spans="2:65" s="1" customFormat="1" ht="25.5" customHeight="1">
      <c r="B540" s="47"/>
      <c r="C540" s="255" t="s">
        <v>876</v>
      </c>
      <c r="D540" s="255" t="s">
        <v>284</v>
      </c>
      <c r="E540" s="256" t="s">
        <v>2774</v>
      </c>
      <c r="F540" s="257" t="s">
        <v>2775</v>
      </c>
      <c r="G540" s="258" t="s">
        <v>215</v>
      </c>
      <c r="H540" s="259">
        <v>785.84</v>
      </c>
      <c r="I540" s="260"/>
      <c r="J540" s="261">
        <f>ROUND(I540*H540,2)</f>
        <v>0</v>
      </c>
      <c r="K540" s="257" t="s">
        <v>5082</v>
      </c>
      <c r="L540" s="262"/>
      <c r="M540" s="263" t="s">
        <v>21</v>
      </c>
      <c r="N540" s="264" t="s">
        <v>47</v>
      </c>
      <c r="O540" s="48"/>
      <c r="P540" s="247">
        <f>O540*H540</f>
        <v>0</v>
      </c>
      <c r="Q540" s="247">
        <v>0.00021</v>
      </c>
      <c r="R540" s="247">
        <f>Q540*H540</f>
        <v>0.16502640000000002</v>
      </c>
      <c r="S540" s="247">
        <v>0</v>
      </c>
      <c r="T540" s="248">
        <f>S540*H540</f>
        <v>0</v>
      </c>
      <c r="AR540" s="25" t="s">
        <v>287</v>
      </c>
      <c r="AT540" s="25" t="s">
        <v>284</v>
      </c>
      <c r="AU540" s="25" t="s">
        <v>85</v>
      </c>
      <c r="AY540" s="25" t="s">
        <v>203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25" t="s">
        <v>83</v>
      </c>
      <c r="BK540" s="249">
        <f>ROUND(I540*H540,2)</f>
        <v>0</v>
      </c>
      <c r="BL540" s="25" t="s">
        <v>211</v>
      </c>
      <c r="BM540" s="25" t="s">
        <v>5097</v>
      </c>
    </row>
    <row r="541" spans="2:51" s="12" customFormat="1" ht="13.5">
      <c r="B541" s="265"/>
      <c r="C541" s="266"/>
      <c r="D541" s="267" t="s">
        <v>592</v>
      </c>
      <c r="E541" s="268" t="s">
        <v>21</v>
      </c>
      <c r="F541" s="269" t="s">
        <v>5096</v>
      </c>
      <c r="G541" s="266"/>
      <c r="H541" s="270">
        <v>785.84</v>
      </c>
      <c r="I541" s="271"/>
      <c r="J541" s="266"/>
      <c r="K541" s="266"/>
      <c r="L541" s="272"/>
      <c r="M541" s="273"/>
      <c r="N541" s="274"/>
      <c r="O541" s="274"/>
      <c r="P541" s="274"/>
      <c r="Q541" s="274"/>
      <c r="R541" s="274"/>
      <c r="S541" s="274"/>
      <c r="T541" s="275"/>
      <c r="AT541" s="276" t="s">
        <v>592</v>
      </c>
      <c r="AU541" s="276" t="s">
        <v>85</v>
      </c>
      <c r="AV541" s="12" t="s">
        <v>85</v>
      </c>
      <c r="AW541" s="12" t="s">
        <v>39</v>
      </c>
      <c r="AX541" s="12" t="s">
        <v>83</v>
      </c>
      <c r="AY541" s="276" t="s">
        <v>203</v>
      </c>
    </row>
    <row r="542" spans="2:65" s="1" customFormat="1" ht="51" customHeight="1">
      <c r="B542" s="47"/>
      <c r="C542" s="238" t="s">
        <v>880</v>
      </c>
      <c r="D542" s="238" t="s">
        <v>206</v>
      </c>
      <c r="E542" s="239" t="s">
        <v>2778</v>
      </c>
      <c r="F542" s="240" t="s">
        <v>2779</v>
      </c>
      <c r="G542" s="241" t="s">
        <v>463</v>
      </c>
      <c r="H542" s="242">
        <v>199.6</v>
      </c>
      <c r="I542" s="243"/>
      <c r="J542" s="244">
        <f>ROUND(I542*H542,2)</f>
        <v>0</v>
      </c>
      <c r="K542" s="240" t="s">
        <v>5082</v>
      </c>
      <c r="L542" s="73"/>
      <c r="M542" s="245" t="s">
        <v>21</v>
      </c>
      <c r="N542" s="246" t="s">
        <v>47</v>
      </c>
      <c r="O542" s="48"/>
      <c r="P542" s="247">
        <f>O542*H542</f>
        <v>0</v>
      </c>
      <c r="Q542" s="247">
        <v>0.00112</v>
      </c>
      <c r="R542" s="247">
        <f>Q542*H542</f>
        <v>0.22355199999999997</v>
      </c>
      <c r="S542" s="247">
        <v>0</v>
      </c>
      <c r="T542" s="248">
        <f>S542*H542</f>
        <v>0</v>
      </c>
      <c r="AR542" s="25" t="s">
        <v>211</v>
      </c>
      <c r="AT542" s="25" t="s">
        <v>206</v>
      </c>
      <c r="AU542" s="25" t="s">
        <v>85</v>
      </c>
      <c r="AY542" s="25" t="s">
        <v>203</v>
      </c>
      <c r="BE542" s="249">
        <f>IF(N542="základní",J542,0)</f>
        <v>0</v>
      </c>
      <c r="BF542" s="249">
        <f>IF(N542="snížená",J542,0)</f>
        <v>0</v>
      </c>
      <c r="BG542" s="249">
        <f>IF(N542="zákl. přenesená",J542,0)</f>
        <v>0</v>
      </c>
      <c r="BH542" s="249">
        <f>IF(N542="sníž. přenesená",J542,0)</f>
        <v>0</v>
      </c>
      <c r="BI542" s="249">
        <f>IF(N542="nulová",J542,0)</f>
        <v>0</v>
      </c>
      <c r="BJ542" s="25" t="s">
        <v>83</v>
      </c>
      <c r="BK542" s="249">
        <f>ROUND(I542*H542,2)</f>
        <v>0</v>
      </c>
      <c r="BL542" s="25" t="s">
        <v>211</v>
      </c>
      <c r="BM542" s="25" t="s">
        <v>5098</v>
      </c>
    </row>
    <row r="543" spans="2:51" s="14" customFormat="1" ht="13.5">
      <c r="B543" s="288"/>
      <c r="C543" s="289"/>
      <c r="D543" s="267" t="s">
        <v>592</v>
      </c>
      <c r="E543" s="290" t="s">
        <v>21</v>
      </c>
      <c r="F543" s="291" t="s">
        <v>2781</v>
      </c>
      <c r="G543" s="289"/>
      <c r="H543" s="290" t="s">
        <v>21</v>
      </c>
      <c r="I543" s="292"/>
      <c r="J543" s="289"/>
      <c r="K543" s="289"/>
      <c r="L543" s="293"/>
      <c r="M543" s="294"/>
      <c r="N543" s="295"/>
      <c r="O543" s="295"/>
      <c r="P543" s="295"/>
      <c r="Q543" s="295"/>
      <c r="R543" s="295"/>
      <c r="S543" s="295"/>
      <c r="T543" s="296"/>
      <c r="AT543" s="297" t="s">
        <v>592</v>
      </c>
      <c r="AU543" s="297" t="s">
        <v>85</v>
      </c>
      <c r="AV543" s="14" t="s">
        <v>83</v>
      </c>
      <c r="AW543" s="14" t="s">
        <v>39</v>
      </c>
      <c r="AX543" s="14" t="s">
        <v>76</v>
      </c>
      <c r="AY543" s="297" t="s">
        <v>203</v>
      </c>
    </row>
    <row r="544" spans="2:51" s="14" customFormat="1" ht="13.5">
      <c r="B544" s="288"/>
      <c r="C544" s="289"/>
      <c r="D544" s="267" t="s">
        <v>592</v>
      </c>
      <c r="E544" s="290" t="s">
        <v>21</v>
      </c>
      <c r="F544" s="291" t="s">
        <v>5089</v>
      </c>
      <c r="G544" s="289"/>
      <c r="H544" s="290" t="s">
        <v>21</v>
      </c>
      <c r="I544" s="292"/>
      <c r="J544" s="289"/>
      <c r="K544" s="289"/>
      <c r="L544" s="293"/>
      <c r="M544" s="294"/>
      <c r="N544" s="295"/>
      <c r="O544" s="295"/>
      <c r="P544" s="295"/>
      <c r="Q544" s="295"/>
      <c r="R544" s="295"/>
      <c r="S544" s="295"/>
      <c r="T544" s="296"/>
      <c r="AT544" s="297" t="s">
        <v>592</v>
      </c>
      <c r="AU544" s="297" t="s">
        <v>85</v>
      </c>
      <c r="AV544" s="14" t="s">
        <v>83</v>
      </c>
      <c r="AW544" s="14" t="s">
        <v>39</v>
      </c>
      <c r="AX544" s="14" t="s">
        <v>76</v>
      </c>
      <c r="AY544" s="297" t="s">
        <v>203</v>
      </c>
    </row>
    <row r="545" spans="2:51" s="12" customFormat="1" ht="13.5">
      <c r="B545" s="265"/>
      <c r="C545" s="266"/>
      <c r="D545" s="267" t="s">
        <v>592</v>
      </c>
      <c r="E545" s="268" t="s">
        <v>21</v>
      </c>
      <c r="F545" s="269" t="s">
        <v>5090</v>
      </c>
      <c r="G545" s="266"/>
      <c r="H545" s="270">
        <v>199.6</v>
      </c>
      <c r="I545" s="271"/>
      <c r="J545" s="266"/>
      <c r="K545" s="266"/>
      <c r="L545" s="272"/>
      <c r="M545" s="273"/>
      <c r="N545" s="274"/>
      <c r="O545" s="274"/>
      <c r="P545" s="274"/>
      <c r="Q545" s="274"/>
      <c r="R545" s="274"/>
      <c r="S545" s="274"/>
      <c r="T545" s="275"/>
      <c r="AT545" s="276" t="s">
        <v>592</v>
      </c>
      <c r="AU545" s="276" t="s">
        <v>85</v>
      </c>
      <c r="AV545" s="12" t="s">
        <v>85</v>
      </c>
      <c r="AW545" s="12" t="s">
        <v>39</v>
      </c>
      <c r="AX545" s="12" t="s">
        <v>83</v>
      </c>
      <c r="AY545" s="276" t="s">
        <v>203</v>
      </c>
    </row>
    <row r="546" spans="2:65" s="1" customFormat="1" ht="25.5" customHeight="1">
      <c r="B546" s="47"/>
      <c r="C546" s="255" t="s">
        <v>884</v>
      </c>
      <c r="D546" s="255" t="s">
        <v>284</v>
      </c>
      <c r="E546" s="256" t="s">
        <v>2784</v>
      </c>
      <c r="F546" s="257" t="s">
        <v>2785</v>
      </c>
      <c r="G546" s="258" t="s">
        <v>463</v>
      </c>
      <c r="H546" s="259">
        <v>209.58</v>
      </c>
      <c r="I546" s="260"/>
      <c r="J546" s="261">
        <f>ROUND(I546*H546,2)</f>
        <v>0</v>
      </c>
      <c r="K546" s="257" t="s">
        <v>5082</v>
      </c>
      <c r="L546" s="262"/>
      <c r="M546" s="263" t="s">
        <v>21</v>
      </c>
      <c r="N546" s="264" t="s">
        <v>47</v>
      </c>
      <c r="O546" s="48"/>
      <c r="P546" s="247">
        <f>O546*H546</f>
        <v>0</v>
      </c>
      <c r="Q546" s="247">
        <v>0.01617</v>
      </c>
      <c r="R546" s="247">
        <f>Q546*H546</f>
        <v>3.3889086</v>
      </c>
      <c r="S546" s="247">
        <v>0</v>
      </c>
      <c r="T546" s="248">
        <f>S546*H546</f>
        <v>0</v>
      </c>
      <c r="AR546" s="25" t="s">
        <v>287</v>
      </c>
      <c r="AT546" s="25" t="s">
        <v>284</v>
      </c>
      <c r="AU546" s="25" t="s">
        <v>85</v>
      </c>
      <c r="AY546" s="25" t="s">
        <v>203</v>
      </c>
      <c r="BE546" s="249">
        <f>IF(N546="základní",J546,0)</f>
        <v>0</v>
      </c>
      <c r="BF546" s="249">
        <f>IF(N546="snížená",J546,0)</f>
        <v>0</v>
      </c>
      <c r="BG546" s="249">
        <f>IF(N546="zákl. přenesená",J546,0)</f>
        <v>0</v>
      </c>
      <c r="BH546" s="249">
        <f>IF(N546="sníž. přenesená",J546,0)</f>
        <v>0</v>
      </c>
      <c r="BI546" s="249">
        <f>IF(N546="nulová",J546,0)</f>
        <v>0</v>
      </c>
      <c r="BJ546" s="25" t="s">
        <v>83</v>
      </c>
      <c r="BK546" s="249">
        <f>ROUND(I546*H546,2)</f>
        <v>0</v>
      </c>
      <c r="BL546" s="25" t="s">
        <v>211</v>
      </c>
      <c r="BM546" s="25" t="s">
        <v>5099</v>
      </c>
    </row>
    <row r="547" spans="2:51" s="14" customFormat="1" ht="13.5">
      <c r="B547" s="288"/>
      <c r="C547" s="289"/>
      <c r="D547" s="267" t="s">
        <v>592</v>
      </c>
      <c r="E547" s="290" t="s">
        <v>21</v>
      </c>
      <c r="F547" s="291" t="s">
        <v>2781</v>
      </c>
      <c r="G547" s="289"/>
      <c r="H547" s="290" t="s">
        <v>21</v>
      </c>
      <c r="I547" s="292"/>
      <c r="J547" s="289"/>
      <c r="K547" s="289"/>
      <c r="L547" s="293"/>
      <c r="M547" s="294"/>
      <c r="N547" s="295"/>
      <c r="O547" s="295"/>
      <c r="P547" s="295"/>
      <c r="Q547" s="295"/>
      <c r="R547" s="295"/>
      <c r="S547" s="295"/>
      <c r="T547" s="296"/>
      <c r="AT547" s="297" t="s">
        <v>592</v>
      </c>
      <c r="AU547" s="297" t="s">
        <v>85</v>
      </c>
      <c r="AV547" s="14" t="s">
        <v>83</v>
      </c>
      <c r="AW547" s="14" t="s">
        <v>39</v>
      </c>
      <c r="AX547" s="14" t="s">
        <v>76</v>
      </c>
      <c r="AY547" s="297" t="s">
        <v>203</v>
      </c>
    </row>
    <row r="548" spans="2:51" s="14" customFormat="1" ht="13.5">
      <c r="B548" s="288"/>
      <c r="C548" s="289"/>
      <c r="D548" s="267" t="s">
        <v>592</v>
      </c>
      <c r="E548" s="290" t="s">
        <v>21</v>
      </c>
      <c r="F548" s="291" t="s">
        <v>5089</v>
      </c>
      <c r="G548" s="289"/>
      <c r="H548" s="290" t="s">
        <v>21</v>
      </c>
      <c r="I548" s="292"/>
      <c r="J548" s="289"/>
      <c r="K548" s="289"/>
      <c r="L548" s="293"/>
      <c r="M548" s="294"/>
      <c r="N548" s="295"/>
      <c r="O548" s="295"/>
      <c r="P548" s="295"/>
      <c r="Q548" s="295"/>
      <c r="R548" s="295"/>
      <c r="S548" s="295"/>
      <c r="T548" s="296"/>
      <c r="AT548" s="297" t="s">
        <v>592</v>
      </c>
      <c r="AU548" s="297" t="s">
        <v>85</v>
      </c>
      <c r="AV548" s="14" t="s">
        <v>83</v>
      </c>
      <c r="AW548" s="14" t="s">
        <v>39</v>
      </c>
      <c r="AX548" s="14" t="s">
        <v>76</v>
      </c>
      <c r="AY548" s="297" t="s">
        <v>203</v>
      </c>
    </row>
    <row r="549" spans="2:51" s="12" customFormat="1" ht="13.5">
      <c r="B549" s="265"/>
      <c r="C549" s="266"/>
      <c r="D549" s="267" t="s">
        <v>592</v>
      </c>
      <c r="E549" s="268" t="s">
        <v>21</v>
      </c>
      <c r="F549" s="269" t="s">
        <v>5090</v>
      </c>
      <c r="G549" s="266"/>
      <c r="H549" s="270">
        <v>199.6</v>
      </c>
      <c r="I549" s="271"/>
      <c r="J549" s="266"/>
      <c r="K549" s="266"/>
      <c r="L549" s="272"/>
      <c r="M549" s="273"/>
      <c r="N549" s="274"/>
      <c r="O549" s="274"/>
      <c r="P549" s="274"/>
      <c r="Q549" s="274"/>
      <c r="R549" s="274"/>
      <c r="S549" s="274"/>
      <c r="T549" s="275"/>
      <c r="AT549" s="276" t="s">
        <v>592</v>
      </c>
      <c r="AU549" s="276" t="s">
        <v>85</v>
      </c>
      <c r="AV549" s="12" t="s">
        <v>85</v>
      </c>
      <c r="AW549" s="12" t="s">
        <v>39</v>
      </c>
      <c r="AX549" s="12" t="s">
        <v>83</v>
      </c>
      <c r="AY549" s="276" t="s">
        <v>203</v>
      </c>
    </row>
    <row r="550" spans="2:51" s="12" customFormat="1" ht="13.5">
      <c r="B550" s="265"/>
      <c r="C550" s="266"/>
      <c r="D550" s="267" t="s">
        <v>592</v>
      </c>
      <c r="E550" s="266"/>
      <c r="F550" s="269" t="s">
        <v>5100</v>
      </c>
      <c r="G550" s="266"/>
      <c r="H550" s="270">
        <v>209.58</v>
      </c>
      <c r="I550" s="271"/>
      <c r="J550" s="266"/>
      <c r="K550" s="266"/>
      <c r="L550" s="272"/>
      <c r="M550" s="273"/>
      <c r="N550" s="274"/>
      <c r="O550" s="274"/>
      <c r="P550" s="274"/>
      <c r="Q550" s="274"/>
      <c r="R550" s="274"/>
      <c r="S550" s="274"/>
      <c r="T550" s="275"/>
      <c r="AT550" s="276" t="s">
        <v>592</v>
      </c>
      <c r="AU550" s="276" t="s">
        <v>85</v>
      </c>
      <c r="AV550" s="12" t="s">
        <v>85</v>
      </c>
      <c r="AW550" s="12" t="s">
        <v>6</v>
      </c>
      <c r="AX550" s="12" t="s">
        <v>83</v>
      </c>
      <c r="AY550" s="276" t="s">
        <v>203</v>
      </c>
    </row>
    <row r="551" spans="2:65" s="1" customFormat="1" ht="51" customHeight="1">
      <c r="B551" s="47"/>
      <c r="C551" s="238" t="s">
        <v>888</v>
      </c>
      <c r="D551" s="238" t="s">
        <v>206</v>
      </c>
      <c r="E551" s="239" t="s">
        <v>2789</v>
      </c>
      <c r="F551" s="240" t="s">
        <v>2790</v>
      </c>
      <c r="G551" s="241" t="s">
        <v>463</v>
      </c>
      <c r="H551" s="242">
        <v>717.9</v>
      </c>
      <c r="I551" s="243"/>
      <c r="J551" s="244">
        <f>ROUND(I551*H551,2)</f>
        <v>0</v>
      </c>
      <c r="K551" s="240" t="s">
        <v>5082</v>
      </c>
      <c r="L551" s="73"/>
      <c r="M551" s="245" t="s">
        <v>21</v>
      </c>
      <c r="N551" s="246" t="s">
        <v>47</v>
      </c>
      <c r="O551" s="48"/>
      <c r="P551" s="247">
        <f>O551*H551</f>
        <v>0</v>
      </c>
      <c r="Q551" s="247">
        <v>0.00112</v>
      </c>
      <c r="R551" s="247">
        <f>Q551*H551</f>
        <v>0.8040479999999999</v>
      </c>
      <c r="S551" s="247">
        <v>0</v>
      </c>
      <c r="T551" s="248">
        <f>S551*H551</f>
        <v>0</v>
      </c>
      <c r="AR551" s="25" t="s">
        <v>211</v>
      </c>
      <c r="AT551" s="25" t="s">
        <v>206</v>
      </c>
      <c r="AU551" s="25" t="s">
        <v>85</v>
      </c>
      <c r="AY551" s="25" t="s">
        <v>203</v>
      </c>
      <c r="BE551" s="249">
        <f>IF(N551="základní",J551,0)</f>
        <v>0</v>
      </c>
      <c r="BF551" s="249">
        <f>IF(N551="snížená",J551,0)</f>
        <v>0</v>
      </c>
      <c r="BG551" s="249">
        <f>IF(N551="zákl. přenesená",J551,0)</f>
        <v>0</v>
      </c>
      <c r="BH551" s="249">
        <f>IF(N551="sníž. přenesená",J551,0)</f>
        <v>0</v>
      </c>
      <c r="BI551" s="249">
        <f>IF(N551="nulová",J551,0)</f>
        <v>0</v>
      </c>
      <c r="BJ551" s="25" t="s">
        <v>83</v>
      </c>
      <c r="BK551" s="249">
        <f>ROUND(I551*H551,2)</f>
        <v>0</v>
      </c>
      <c r="BL551" s="25" t="s">
        <v>211</v>
      </c>
      <c r="BM551" s="25" t="s">
        <v>5101</v>
      </c>
    </row>
    <row r="552" spans="2:51" s="14" customFormat="1" ht="13.5">
      <c r="B552" s="288"/>
      <c r="C552" s="289"/>
      <c r="D552" s="267" t="s">
        <v>592</v>
      </c>
      <c r="E552" s="290" t="s">
        <v>21</v>
      </c>
      <c r="F552" s="291" t="s">
        <v>5084</v>
      </c>
      <c r="G552" s="289"/>
      <c r="H552" s="290" t="s">
        <v>21</v>
      </c>
      <c r="I552" s="292"/>
      <c r="J552" s="289"/>
      <c r="K552" s="289"/>
      <c r="L552" s="293"/>
      <c r="M552" s="294"/>
      <c r="N552" s="295"/>
      <c r="O552" s="295"/>
      <c r="P552" s="295"/>
      <c r="Q552" s="295"/>
      <c r="R552" s="295"/>
      <c r="S552" s="295"/>
      <c r="T552" s="296"/>
      <c r="AT552" s="297" t="s">
        <v>592</v>
      </c>
      <c r="AU552" s="297" t="s">
        <v>85</v>
      </c>
      <c r="AV552" s="14" t="s">
        <v>83</v>
      </c>
      <c r="AW552" s="14" t="s">
        <v>39</v>
      </c>
      <c r="AX552" s="14" t="s">
        <v>76</v>
      </c>
      <c r="AY552" s="297" t="s">
        <v>203</v>
      </c>
    </row>
    <row r="553" spans="2:51" s="14" customFormat="1" ht="13.5">
      <c r="B553" s="288"/>
      <c r="C553" s="289"/>
      <c r="D553" s="267" t="s">
        <v>592</v>
      </c>
      <c r="E553" s="290" t="s">
        <v>21</v>
      </c>
      <c r="F553" s="291" t="s">
        <v>5085</v>
      </c>
      <c r="G553" s="289"/>
      <c r="H553" s="290" t="s">
        <v>21</v>
      </c>
      <c r="I553" s="292"/>
      <c r="J553" s="289"/>
      <c r="K553" s="289"/>
      <c r="L553" s="293"/>
      <c r="M553" s="294"/>
      <c r="N553" s="295"/>
      <c r="O553" s="295"/>
      <c r="P553" s="295"/>
      <c r="Q553" s="295"/>
      <c r="R553" s="295"/>
      <c r="S553" s="295"/>
      <c r="T553" s="296"/>
      <c r="AT553" s="297" t="s">
        <v>592</v>
      </c>
      <c r="AU553" s="297" t="s">
        <v>85</v>
      </c>
      <c r="AV553" s="14" t="s">
        <v>83</v>
      </c>
      <c r="AW553" s="14" t="s">
        <v>39</v>
      </c>
      <c r="AX553" s="14" t="s">
        <v>76</v>
      </c>
      <c r="AY553" s="297" t="s">
        <v>203</v>
      </c>
    </row>
    <row r="554" spans="2:51" s="12" customFormat="1" ht="13.5">
      <c r="B554" s="265"/>
      <c r="C554" s="266"/>
      <c r="D554" s="267" t="s">
        <v>592</v>
      </c>
      <c r="E554" s="268" t="s">
        <v>21</v>
      </c>
      <c r="F554" s="269" t="s">
        <v>5086</v>
      </c>
      <c r="G554" s="266"/>
      <c r="H554" s="270">
        <v>425.3</v>
      </c>
      <c r="I554" s="271"/>
      <c r="J554" s="266"/>
      <c r="K554" s="266"/>
      <c r="L554" s="272"/>
      <c r="M554" s="273"/>
      <c r="N554" s="274"/>
      <c r="O554" s="274"/>
      <c r="P554" s="274"/>
      <c r="Q554" s="274"/>
      <c r="R554" s="274"/>
      <c r="S554" s="274"/>
      <c r="T554" s="275"/>
      <c r="AT554" s="276" t="s">
        <v>592</v>
      </c>
      <c r="AU554" s="276" t="s">
        <v>85</v>
      </c>
      <c r="AV554" s="12" t="s">
        <v>85</v>
      </c>
      <c r="AW554" s="12" t="s">
        <v>39</v>
      </c>
      <c r="AX554" s="12" t="s">
        <v>76</v>
      </c>
      <c r="AY554" s="276" t="s">
        <v>203</v>
      </c>
    </row>
    <row r="555" spans="2:51" s="14" customFormat="1" ht="13.5">
      <c r="B555" s="288"/>
      <c r="C555" s="289"/>
      <c r="D555" s="267" t="s">
        <v>592</v>
      </c>
      <c r="E555" s="290" t="s">
        <v>21</v>
      </c>
      <c r="F555" s="291" t="s">
        <v>5087</v>
      </c>
      <c r="G555" s="289"/>
      <c r="H555" s="290" t="s">
        <v>21</v>
      </c>
      <c r="I555" s="292"/>
      <c r="J555" s="289"/>
      <c r="K555" s="289"/>
      <c r="L555" s="293"/>
      <c r="M555" s="294"/>
      <c r="N555" s="295"/>
      <c r="O555" s="295"/>
      <c r="P555" s="295"/>
      <c r="Q555" s="295"/>
      <c r="R555" s="295"/>
      <c r="S555" s="295"/>
      <c r="T555" s="296"/>
      <c r="AT555" s="297" t="s">
        <v>592</v>
      </c>
      <c r="AU555" s="297" t="s">
        <v>85</v>
      </c>
      <c r="AV555" s="14" t="s">
        <v>83</v>
      </c>
      <c r="AW555" s="14" t="s">
        <v>39</v>
      </c>
      <c r="AX555" s="14" t="s">
        <v>76</v>
      </c>
      <c r="AY555" s="297" t="s">
        <v>203</v>
      </c>
    </row>
    <row r="556" spans="2:51" s="12" customFormat="1" ht="13.5">
      <c r="B556" s="265"/>
      <c r="C556" s="266"/>
      <c r="D556" s="267" t="s">
        <v>592</v>
      </c>
      <c r="E556" s="268" t="s">
        <v>21</v>
      </c>
      <c r="F556" s="269" t="s">
        <v>5088</v>
      </c>
      <c r="G556" s="266"/>
      <c r="H556" s="270">
        <v>271.4</v>
      </c>
      <c r="I556" s="271"/>
      <c r="J556" s="266"/>
      <c r="K556" s="266"/>
      <c r="L556" s="272"/>
      <c r="M556" s="273"/>
      <c r="N556" s="274"/>
      <c r="O556" s="274"/>
      <c r="P556" s="274"/>
      <c r="Q556" s="274"/>
      <c r="R556" s="274"/>
      <c r="S556" s="274"/>
      <c r="T556" s="275"/>
      <c r="AT556" s="276" t="s">
        <v>592</v>
      </c>
      <c r="AU556" s="276" t="s">
        <v>85</v>
      </c>
      <c r="AV556" s="12" t="s">
        <v>85</v>
      </c>
      <c r="AW556" s="12" t="s">
        <v>39</v>
      </c>
      <c r="AX556" s="12" t="s">
        <v>76</v>
      </c>
      <c r="AY556" s="276" t="s">
        <v>203</v>
      </c>
    </row>
    <row r="557" spans="2:51" s="14" customFormat="1" ht="13.5">
      <c r="B557" s="288"/>
      <c r="C557" s="289"/>
      <c r="D557" s="267" t="s">
        <v>592</v>
      </c>
      <c r="E557" s="290" t="s">
        <v>21</v>
      </c>
      <c r="F557" s="291" t="s">
        <v>1725</v>
      </c>
      <c r="G557" s="289"/>
      <c r="H557" s="290" t="s">
        <v>21</v>
      </c>
      <c r="I557" s="292"/>
      <c r="J557" s="289"/>
      <c r="K557" s="289"/>
      <c r="L557" s="293"/>
      <c r="M557" s="294"/>
      <c r="N557" s="295"/>
      <c r="O557" s="295"/>
      <c r="P557" s="295"/>
      <c r="Q557" s="295"/>
      <c r="R557" s="295"/>
      <c r="S557" s="295"/>
      <c r="T557" s="296"/>
      <c r="AT557" s="297" t="s">
        <v>592</v>
      </c>
      <c r="AU557" s="297" t="s">
        <v>85</v>
      </c>
      <c r="AV557" s="14" t="s">
        <v>83</v>
      </c>
      <c r="AW557" s="14" t="s">
        <v>39</v>
      </c>
      <c r="AX557" s="14" t="s">
        <v>76</v>
      </c>
      <c r="AY557" s="297" t="s">
        <v>203</v>
      </c>
    </row>
    <row r="558" spans="2:51" s="14" customFormat="1" ht="13.5">
      <c r="B558" s="288"/>
      <c r="C558" s="289"/>
      <c r="D558" s="267" t="s">
        <v>592</v>
      </c>
      <c r="E558" s="290" t="s">
        <v>21</v>
      </c>
      <c r="F558" s="291" t="s">
        <v>5102</v>
      </c>
      <c r="G558" s="289"/>
      <c r="H558" s="290" t="s">
        <v>21</v>
      </c>
      <c r="I558" s="292"/>
      <c r="J558" s="289"/>
      <c r="K558" s="289"/>
      <c r="L558" s="293"/>
      <c r="M558" s="294"/>
      <c r="N558" s="295"/>
      <c r="O558" s="295"/>
      <c r="P558" s="295"/>
      <c r="Q558" s="295"/>
      <c r="R558" s="295"/>
      <c r="S558" s="295"/>
      <c r="T558" s="296"/>
      <c r="AT558" s="297" t="s">
        <v>592</v>
      </c>
      <c r="AU558" s="297" t="s">
        <v>85</v>
      </c>
      <c r="AV558" s="14" t="s">
        <v>83</v>
      </c>
      <c r="AW558" s="14" t="s">
        <v>39</v>
      </c>
      <c r="AX558" s="14" t="s">
        <v>76</v>
      </c>
      <c r="AY558" s="297" t="s">
        <v>203</v>
      </c>
    </row>
    <row r="559" spans="2:51" s="12" customFormat="1" ht="13.5">
      <c r="B559" s="265"/>
      <c r="C559" s="266"/>
      <c r="D559" s="267" t="s">
        <v>592</v>
      </c>
      <c r="E559" s="268" t="s">
        <v>21</v>
      </c>
      <c r="F559" s="269" t="s">
        <v>5103</v>
      </c>
      <c r="G559" s="266"/>
      <c r="H559" s="270">
        <v>21.2</v>
      </c>
      <c r="I559" s="271"/>
      <c r="J559" s="266"/>
      <c r="K559" s="266"/>
      <c r="L559" s="272"/>
      <c r="M559" s="273"/>
      <c r="N559" s="274"/>
      <c r="O559" s="274"/>
      <c r="P559" s="274"/>
      <c r="Q559" s="274"/>
      <c r="R559" s="274"/>
      <c r="S559" s="274"/>
      <c r="T559" s="275"/>
      <c r="AT559" s="276" t="s">
        <v>592</v>
      </c>
      <c r="AU559" s="276" t="s">
        <v>85</v>
      </c>
      <c r="AV559" s="12" t="s">
        <v>85</v>
      </c>
      <c r="AW559" s="12" t="s">
        <v>39</v>
      </c>
      <c r="AX559" s="12" t="s">
        <v>76</v>
      </c>
      <c r="AY559" s="276" t="s">
        <v>203</v>
      </c>
    </row>
    <row r="560" spans="2:51" s="13" customFormat="1" ht="13.5">
      <c r="B560" s="277"/>
      <c r="C560" s="278"/>
      <c r="D560" s="267" t="s">
        <v>592</v>
      </c>
      <c r="E560" s="279" t="s">
        <v>21</v>
      </c>
      <c r="F560" s="280" t="s">
        <v>618</v>
      </c>
      <c r="G560" s="278"/>
      <c r="H560" s="281">
        <v>717.9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AT560" s="287" t="s">
        <v>592</v>
      </c>
      <c r="AU560" s="287" t="s">
        <v>85</v>
      </c>
      <c r="AV560" s="13" t="s">
        <v>98</v>
      </c>
      <c r="AW560" s="13" t="s">
        <v>6</v>
      </c>
      <c r="AX560" s="13" t="s">
        <v>83</v>
      </c>
      <c r="AY560" s="287" t="s">
        <v>203</v>
      </c>
    </row>
    <row r="561" spans="2:65" s="1" customFormat="1" ht="16.5" customHeight="1">
      <c r="B561" s="47"/>
      <c r="C561" s="238" t="s">
        <v>892</v>
      </c>
      <c r="D561" s="238" t="s">
        <v>206</v>
      </c>
      <c r="E561" s="239" t="s">
        <v>2807</v>
      </c>
      <c r="F561" s="240" t="s">
        <v>2808</v>
      </c>
      <c r="G561" s="241" t="s">
        <v>463</v>
      </c>
      <c r="H561" s="242">
        <v>982.3</v>
      </c>
      <c r="I561" s="243"/>
      <c r="J561" s="244">
        <f>ROUND(I561*H561,2)</f>
        <v>0</v>
      </c>
      <c r="K561" s="240" t="s">
        <v>5082</v>
      </c>
      <c r="L561" s="73"/>
      <c r="M561" s="245" t="s">
        <v>21</v>
      </c>
      <c r="N561" s="246" t="s">
        <v>47</v>
      </c>
      <c r="O561" s="48"/>
      <c r="P561" s="247">
        <f>O561*H561</f>
        <v>0</v>
      </c>
      <c r="Q561" s="247">
        <v>0</v>
      </c>
      <c r="R561" s="247">
        <f>Q561*H561</f>
        <v>0</v>
      </c>
      <c r="S561" s="247">
        <v>0.015</v>
      </c>
      <c r="T561" s="248">
        <f>S561*H561</f>
        <v>14.734499999999999</v>
      </c>
      <c r="AR561" s="25" t="s">
        <v>211</v>
      </c>
      <c r="AT561" s="25" t="s">
        <v>206</v>
      </c>
      <c r="AU561" s="25" t="s">
        <v>85</v>
      </c>
      <c r="AY561" s="25" t="s">
        <v>203</v>
      </c>
      <c r="BE561" s="249">
        <f>IF(N561="základní",J561,0)</f>
        <v>0</v>
      </c>
      <c r="BF561" s="249">
        <f>IF(N561="snížená",J561,0)</f>
        <v>0</v>
      </c>
      <c r="BG561" s="249">
        <f>IF(N561="zákl. přenesená",J561,0)</f>
        <v>0</v>
      </c>
      <c r="BH561" s="249">
        <f>IF(N561="sníž. přenesená",J561,0)</f>
        <v>0</v>
      </c>
      <c r="BI561" s="249">
        <f>IF(N561="nulová",J561,0)</f>
        <v>0</v>
      </c>
      <c r="BJ561" s="25" t="s">
        <v>83</v>
      </c>
      <c r="BK561" s="249">
        <f>ROUND(I561*H561,2)</f>
        <v>0</v>
      </c>
      <c r="BL561" s="25" t="s">
        <v>211</v>
      </c>
      <c r="BM561" s="25" t="s">
        <v>5104</v>
      </c>
    </row>
    <row r="562" spans="2:51" s="14" customFormat="1" ht="13.5">
      <c r="B562" s="288"/>
      <c r="C562" s="289"/>
      <c r="D562" s="267" t="s">
        <v>592</v>
      </c>
      <c r="E562" s="290" t="s">
        <v>21</v>
      </c>
      <c r="F562" s="291" t="s">
        <v>5084</v>
      </c>
      <c r="G562" s="289"/>
      <c r="H562" s="290" t="s">
        <v>21</v>
      </c>
      <c r="I562" s="292"/>
      <c r="J562" s="289"/>
      <c r="K562" s="289"/>
      <c r="L562" s="293"/>
      <c r="M562" s="294"/>
      <c r="N562" s="295"/>
      <c r="O562" s="295"/>
      <c r="P562" s="295"/>
      <c r="Q562" s="295"/>
      <c r="R562" s="295"/>
      <c r="S562" s="295"/>
      <c r="T562" s="296"/>
      <c r="AT562" s="297" t="s">
        <v>592</v>
      </c>
      <c r="AU562" s="297" t="s">
        <v>85</v>
      </c>
      <c r="AV562" s="14" t="s">
        <v>83</v>
      </c>
      <c r="AW562" s="14" t="s">
        <v>39</v>
      </c>
      <c r="AX562" s="14" t="s">
        <v>76</v>
      </c>
      <c r="AY562" s="297" t="s">
        <v>203</v>
      </c>
    </row>
    <row r="563" spans="2:51" s="14" customFormat="1" ht="13.5">
      <c r="B563" s="288"/>
      <c r="C563" s="289"/>
      <c r="D563" s="267" t="s">
        <v>592</v>
      </c>
      <c r="E563" s="290" t="s">
        <v>21</v>
      </c>
      <c r="F563" s="291" t="s">
        <v>5085</v>
      </c>
      <c r="G563" s="289"/>
      <c r="H563" s="290" t="s">
        <v>21</v>
      </c>
      <c r="I563" s="292"/>
      <c r="J563" s="289"/>
      <c r="K563" s="289"/>
      <c r="L563" s="293"/>
      <c r="M563" s="294"/>
      <c r="N563" s="295"/>
      <c r="O563" s="295"/>
      <c r="P563" s="295"/>
      <c r="Q563" s="295"/>
      <c r="R563" s="295"/>
      <c r="S563" s="295"/>
      <c r="T563" s="296"/>
      <c r="AT563" s="297" t="s">
        <v>592</v>
      </c>
      <c r="AU563" s="297" t="s">
        <v>85</v>
      </c>
      <c r="AV563" s="14" t="s">
        <v>83</v>
      </c>
      <c r="AW563" s="14" t="s">
        <v>39</v>
      </c>
      <c r="AX563" s="14" t="s">
        <v>76</v>
      </c>
      <c r="AY563" s="297" t="s">
        <v>203</v>
      </c>
    </row>
    <row r="564" spans="2:51" s="12" customFormat="1" ht="13.5">
      <c r="B564" s="265"/>
      <c r="C564" s="266"/>
      <c r="D564" s="267" t="s">
        <v>592</v>
      </c>
      <c r="E564" s="268" t="s">
        <v>21</v>
      </c>
      <c r="F564" s="269" t="s">
        <v>5086</v>
      </c>
      <c r="G564" s="266"/>
      <c r="H564" s="270">
        <v>425.3</v>
      </c>
      <c r="I564" s="271"/>
      <c r="J564" s="266"/>
      <c r="K564" s="266"/>
      <c r="L564" s="272"/>
      <c r="M564" s="273"/>
      <c r="N564" s="274"/>
      <c r="O564" s="274"/>
      <c r="P564" s="274"/>
      <c r="Q564" s="274"/>
      <c r="R564" s="274"/>
      <c r="S564" s="274"/>
      <c r="T564" s="275"/>
      <c r="AT564" s="276" t="s">
        <v>592</v>
      </c>
      <c r="AU564" s="276" t="s">
        <v>85</v>
      </c>
      <c r="AV564" s="12" t="s">
        <v>85</v>
      </c>
      <c r="AW564" s="12" t="s">
        <v>39</v>
      </c>
      <c r="AX564" s="12" t="s">
        <v>76</v>
      </c>
      <c r="AY564" s="276" t="s">
        <v>203</v>
      </c>
    </row>
    <row r="565" spans="2:51" s="14" customFormat="1" ht="13.5">
      <c r="B565" s="288"/>
      <c r="C565" s="289"/>
      <c r="D565" s="267" t="s">
        <v>592</v>
      </c>
      <c r="E565" s="290" t="s">
        <v>21</v>
      </c>
      <c r="F565" s="291" t="s">
        <v>5087</v>
      </c>
      <c r="G565" s="289"/>
      <c r="H565" s="290" t="s">
        <v>21</v>
      </c>
      <c r="I565" s="292"/>
      <c r="J565" s="289"/>
      <c r="K565" s="289"/>
      <c r="L565" s="293"/>
      <c r="M565" s="294"/>
      <c r="N565" s="295"/>
      <c r="O565" s="295"/>
      <c r="P565" s="295"/>
      <c r="Q565" s="295"/>
      <c r="R565" s="295"/>
      <c r="S565" s="295"/>
      <c r="T565" s="296"/>
      <c r="AT565" s="297" t="s">
        <v>592</v>
      </c>
      <c r="AU565" s="297" t="s">
        <v>85</v>
      </c>
      <c r="AV565" s="14" t="s">
        <v>83</v>
      </c>
      <c r="AW565" s="14" t="s">
        <v>39</v>
      </c>
      <c r="AX565" s="14" t="s">
        <v>76</v>
      </c>
      <c r="AY565" s="297" t="s">
        <v>203</v>
      </c>
    </row>
    <row r="566" spans="2:51" s="12" customFormat="1" ht="13.5">
      <c r="B566" s="265"/>
      <c r="C566" s="266"/>
      <c r="D566" s="267" t="s">
        <v>592</v>
      </c>
      <c r="E566" s="268" t="s">
        <v>21</v>
      </c>
      <c r="F566" s="269" t="s">
        <v>5088</v>
      </c>
      <c r="G566" s="266"/>
      <c r="H566" s="270">
        <v>271.4</v>
      </c>
      <c r="I566" s="271"/>
      <c r="J566" s="266"/>
      <c r="K566" s="266"/>
      <c r="L566" s="272"/>
      <c r="M566" s="273"/>
      <c r="N566" s="274"/>
      <c r="O566" s="274"/>
      <c r="P566" s="274"/>
      <c r="Q566" s="274"/>
      <c r="R566" s="274"/>
      <c r="S566" s="274"/>
      <c r="T566" s="275"/>
      <c r="AT566" s="276" t="s">
        <v>592</v>
      </c>
      <c r="AU566" s="276" t="s">
        <v>85</v>
      </c>
      <c r="AV566" s="12" t="s">
        <v>85</v>
      </c>
      <c r="AW566" s="12" t="s">
        <v>39</v>
      </c>
      <c r="AX566" s="12" t="s">
        <v>76</v>
      </c>
      <c r="AY566" s="276" t="s">
        <v>203</v>
      </c>
    </row>
    <row r="567" spans="2:51" s="15" customFormat="1" ht="13.5">
      <c r="B567" s="298"/>
      <c r="C567" s="299"/>
      <c r="D567" s="267" t="s">
        <v>592</v>
      </c>
      <c r="E567" s="300" t="s">
        <v>21</v>
      </c>
      <c r="F567" s="301" t="s">
        <v>1415</v>
      </c>
      <c r="G567" s="299"/>
      <c r="H567" s="302">
        <v>696.7</v>
      </c>
      <c r="I567" s="303"/>
      <c r="J567" s="299"/>
      <c r="K567" s="299"/>
      <c r="L567" s="304"/>
      <c r="M567" s="305"/>
      <c r="N567" s="306"/>
      <c r="O567" s="306"/>
      <c r="P567" s="306"/>
      <c r="Q567" s="306"/>
      <c r="R567" s="306"/>
      <c r="S567" s="306"/>
      <c r="T567" s="307"/>
      <c r="AT567" s="308" t="s">
        <v>592</v>
      </c>
      <c r="AU567" s="308" t="s">
        <v>85</v>
      </c>
      <c r="AV567" s="15" t="s">
        <v>92</v>
      </c>
      <c r="AW567" s="15" t="s">
        <v>6</v>
      </c>
      <c r="AX567" s="15" t="s">
        <v>76</v>
      </c>
      <c r="AY567" s="308" t="s">
        <v>203</v>
      </c>
    </row>
    <row r="568" spans="2:51" s="14" customFormat="1" ht="13.5">
      <c r="B568" s="288"/>
      <c r="C568" s="289"/>
      <c r="D568" s="267" t="s">
        <v>592</v>
      </c>
      <c r="E568" s="290" t="s">
        <v>21</v>
      </c>
      <c r="F568" s="291" t="s">
        <v>2781</v>
      </c>
      <c r="G568" s="289"/>
      <c r="H568" s="290" t="s">
        <v>21</v>
      </c>
      <c r="I568" s="292"/>
      <c r="J568" s="289"/>
      <c r="K568" s="289"/>
      <c r="L568" s="293"/>
      <c r="M568" s="294"/>
      <c r="N568" s="295"/>
      <c r="O568" s="295"/>
      <c r="P568" s="295"/>
      <c r="Q568" s="295"/>
      <c r="R568" s="295"/>
      <c r="S568" s="295"/>
      <c r="T568" s="296"/>
      <c r="AT568" s="297" t="s">
        <v>592</v>
      </c>
      <c r="AU568" s="297" t="s">
        <v>85</v>
      </c>
      <c r="AV568" s="14" t="s">
        <v>83</v>
      </c>
      <c r="AW568" s="14" t="s">
        <v>39</v>
      </c>
      <c r="AX568" s="14" t="s">
        <v>76</v>
      </c>
      <c r="AY568" s="297" t="s">
        <v>203</v>
      </c>
    </row>
    <row r="569" spans="2:51" s="14" customFormat="1" ht="13.5">
      <c r="B569" s="288"/>
      <c r="C569" s="289"/>
      <c r="D569" s="267" t="s">
        <v>592</v>
      </c>
      <c r="E569" s="290" t="s">
        <v>21</v>
      </c>
      <c r="F569" s="291" t="s">
        <v>5089</v>
      </c>
      <c r="G569" s="289"/>
      <c r="H569" s="290" t="s">
        <v>21</v>
      </c>
      <c r="I569" s="292"/>
      <c r="J569" s="289"/>
      <c r="K569" s="289"/>
      <c r="L569" s="293"/>
      <c r="M569" s="294"/>
      <c r="N569" s="295"/>
      <c r="O569" s="295"/>
      <c r="P569" s="295"/>
      <c r="Q569" s="295"/>
      <c r="R569" s="295"/>
      <c r="S569" s="295"/>
      <c r="T569" s="296"/>
      <c r="AT569" s="297" t="s">
        <v>592</v>
      </c>
      <c r="AU569" s="297" t="s">
        <v>85</v>
      </c>
      <c r="AV569" s="14" t="s">
        <v>83</v>
      </c>
      <c r="AW569" s="14" t="s">
        <v>39</v>
      </c>
      <c r="AX569" s="14" t="s">
        <v>76</v>
      </c>
      <c r="AY569" s="297" t="s">
        <v>203</v>
      </c>
    </row>
    <row r="570" spans="2:51" s="12" customFormat="1" ht="13.5">
      <c r="B570" s="265"/>
      <c r="C570" s="266"/>
      <c r="D570" s="267" t="s">
        <v>592</v>
      </c>
      <c r="E570" s="268" t="s">
        <v>21</v>
      </c>
      <c r="F570" s="269" t="s">
        <v>5090</v>
      </c>
      <c r="G570" s="266"/>
      <c r="H570" s="270">
        <v>199.6</v>
      </c>
      <c r="I570" s="271"/>
      <c r="J570" s="266"/>
      <c r="K570" s="266"/>
      <c r="L570" s="272"/>
      <c r="M570" s="273"/>
      <c r="N570" s="274"/>
      <c r="O570" s="274"/>
      <c r="P570" s="274"/>
      <c r="Q570" s="274"/>
      <c r="R570" s="274"/>
      <c r="S570" s="274"/>
      <c r="T570" s="275"/>
      <c r="AT570" s="276" t="s">
        <v>592</v>
      </c>
      <c r="AU570" s="276" t="s">
        <v>85</v>
      </c>
      <c r="AV570" s="12" t="s">
        <v>85</v>
      </c>
      <c r="AW570" s="12" t="s">
        <v>39</v>
      </c>
      <c r="AX570" s="12" t="s">
        <v>76</v>
      </c>
      <c r="AY570" s="276" t="s">
        <v>203</v>
      </c>
    </row>
    <row r="571" spans="2:51" s="14" customFormat="1" ht="13.5">
      <c r="B571" s="288"/>
      <c r="C571" s="289"/>
      <c r="D571" s="267" t="s">
        <v>592</v>
      </c>
      <c r="E571" s="290" t="s">
        <v>21</v>
      </c>
      <c r="F571" s="291" t="s">
        <v>5091</v>
      </c>
      <c r="G571" s="289"/>
      <c r="H571" s="290" t="s">
        <v>21</v>
      </c>
      <c r="I571" s="292"/>
      <c r="J571" s="289"/>
      <c r="K571" s="289"/>
      <c r="L571" s="293"/>
      <c r="M571" s="294"/>
      <c r="N571" s="295"/>
      <c r="O571" s="295"/>
      <c r="P571" s="295"/>
      <c r="Q571" s="295"/>
      <c r="R571" s="295"/>
      <c r="S571" s="295"/>
      <c r="T571" s="296"/>
      <c r="AT571" s="297" t="s">
        <v>592</v>
      </c>
      <c r="AU571" s="297" t="s">
        <v>85</v>
      </c>
      <c r="AV571" s="14" t="s">
        <v>83</v>
      </c>
      <c r="AW571" s="14" t="s">
        <v>39</v>
      </c>
      <c r="AX571" s="14" t="s">
        <v>76</v>
      </c>
      <c r="AY571" s="297" t="s">
        <v>203</v>
      </c>
    </row>
    <row r="572" spans="2:51" s="14" customFormat="1" ht="13.5">
      <c r="B572" s="288"/>
      <c r="C572" s="289"/>
      <c r="D572" s="267" t="s">
        <v>592</v>
      </c>
      <c r="E572" s="290" t="s">
        <v>21</v>
      </c>
      <c r="F572" s="291" t="s">
        <v>5092</v>
      </c>
      <c r="G572" s="289"/>
      <c r="H572" s="290" t="s">
        <v>21</v>
      </c>
      <c r="I572" s="292"/>
      <c r="J572" s="289"/>
      <c r="K572" s="289"/>
      <c r="L572" s="293"/>
      <c r="M572" s="294"/>
      <c r="N572" s="295"/>
      <c r="O572" s="295"/>
      <c r="P572" s="295"/>
      <c r="Q572" s="295"/>
      <c r="R572" s="295"/>
      <c r="S572" s="295"/>
      <c r="T572" s="296"/>
      <c r="AT572" s="297" t="s">
        <v>592</v>
      </c>
      <c r="AU572" s="297" t="s">
        <v>85</v>
      </c>
      <c r="AV572" s="14" t="s">
        <v>83</v>
      </c>
      <c r="AW572" s="14" t="s">
        <v>39</v>
      </c>
      <c r="AX572" s="14" t="s">
        <v>76</v>
      </c>
      <c r="AY572" s="297" t="s">
        <v>203</v>
      </c>
    </row>
    <row r="573" spans="2:51" s="12" customFormat="1" ht="13.5">
      <c r="B573" s="265"/>
      <c r="C573" s="266"/>
      <c r="D573" s="267" t="s">
        <v>592</v>
      </c>
      <c r="E573" s="268" t="s">
        <v>21</v>
      </c>
      <c r="F573" s="269" t="s">
        <v>5093</v>
      </c>
      <c r="G573" s="266"/>
      <c r="H573" s="270">
        <v>64.8</v>
      </c>
      <c r="I573" s="271"/>
      <c r="J573" s="266"/>
      <c r="K573" s="266"/>
      <c r="L573" s="272"/>
      <c r="M573" s="273"/>
      <c r="N573" s="274"/>
      <c r="O573" s="274"/>
      <c r="P573" s="274"/>
      <c r="Q573" s="274"/>
      <c r="R573" s="274"/>
      <c r="S573" s="274"/>
      <c r="T573" s="275"/>
      <c r="AT573" s="276" t="s">
        <v>592</v>
      </c>
      <c r="AU573" s="276" t="s">
        <v>85</v>
      </c>
      <c r="AV573" s="12" t="s">
        <v>85</v>
      </c>
      <c r="AW573" s="12" t="s">
        <v>39</v>
      </c>
      <c r="AX573" s="12" t="s">
        <v>76</v>
      </c>
      <c r="AY573" s="276" t="s">
        <v>203</v>
      </c>
    </row>
    <row r="574" spans="2:51" s="14" customFormat="1" ht="13.5">
      <c r="B574" s="288"/>
      <c r="C574" s="289"/>
      <c r="D574" s="267" t="s">
        <v>592</v>
      </c>
      <c r="E574" s="290" t="s">
        <v>21</v>
      </c>
      <c r="F574" s="291" t="s">
        <v>1725</v>
      </c>
      <c r="G574" s="289"/>
      <c r="H574" s="290" t="s">
        <v>21</v>
      </c>
      <c r="I574" s="292"/>
      <c r="J574" s="289"/>
      <c r="K574" s="289"/>
      <c r="L574" s="293"/>
      <c r="M574" s="294"/>
      <c r="N574" s="295"/>
      <c r="O574" s="295"/>
      <c r="P574" s="295"/>
      <c r="Q574" s="295"/>
      <c r="R574" s="295"/>
      <c r="S574" s="295"/>
      <c r="T574" s="296"/>
      <c r="AT574" s="297" t="s">
        <v>592</v>
      </c>
      <c r="AU574" s="297" t="s">
        <v>85</v>
      </c>
      <c r="AV574" s="14" t="s">
        <v>83</v>
      </c>
      <c r="AW574" s="14" t="s">
        <v>39</v>
      </c>
      <c r="AX574" s="14" t="s">
        <v>76</v>
      </c>
      <c r="AY574" s="297" t="s">
        <v>203</v>
      </c>
    </row>
    <row r="575" spans="2:51" s="14" customFormat="1" ht="13.5">
      <c r="B575" s="288"/>
      <c r="C575" s="289"/>
      <c r="D575" s="267" t="s">
        <v>592</v>
      </c>
      <c r="E575" s="290" t="s">
        <v>21</v>
      </c>
      <c r="F575" s="291" t="s">
        <v>5102</v>
      </c>
      <c r="G575" s="289"/>
      <c r="H575" s="290" t="s">
        <v>21</v>
      </c>
      <c r="I575" s="292"/>
      <c r="J575" s="289"/>
      <c r="K575" s="289"/>
      <c r="L575" s="293"/>
      <c r="M575" s="294"/>
      <c r="N575" s="295"/>
      <c r="O575" s="295"/>
      <c r="P575" s="295"/>
      <c r="Q575" s="295"/>
      <c r="R575" s="295"/>
      <c r="S575" s="295"/>
      <c r="T575" s="296"/>
      <c r="AT575" s="297" t="s">
        <v>592</v>
      </c>
      <c r="AU575" s="297" t="s">
        <v>85</v>
      </c>
      <c r="AV575" s="14" t="s">
        <v>83</v>
      </c>
      <c r="AW575" s="14" t="s">
        <v>39</v>
      </c>
      <c r="AX575" s="14" t="s">
        <v>76</v>
      </c>
      <c r="AY575" s="297" t="s">
        <v>203</v>
      </c>
    </row>
    <row r="576" spans="2:51" s="12" customFormat="1" ht="13.5">
      <c r="B576" s="265"/>
      <c r="C576" s="266"/>
      <c r="D576" s="267" t="s">
        <v>592</v>
      </c>
      <c r="E576" s="268" t="s">
        <v>21</v>
      </c>
      <c r="F576" s="269" t="s">
        <v>5103</v>
      </c>
      <c r="G576" s="266"/>
      <c r="H576" s="270">
        <v>21.2</v>
      </c>
      <c r="I576" s="271"/>
      <c r="J576" s="266"/>
      <c r="K576" s="266"/>
      <c r="L576" s="272"/>
      <c r="M576" s="273"/>
      <c r="N576" s="274"/>
      <c r="O576" s="274"/>
      <c r="P576" s="274"/>
      <c r="Q576" s="274"/>
      <c r="R576" s="274"/>
      <c r="S576" s="274"/>
      <c r="T576" s="275"/>
      <c r="AT576" s="276" t="s">
        <v>592</v>
      </c>
      <c r="AU576" s="276" t="s">
        <v>85</v>
      </c>
      <c r="AV576" s="12" t="s">
        <v>85</v>
      </c>
      <c r="AW576" s="12" t="s">
        <v>39</v>
      </c>
      <c r="AX576" s="12" t="s">
        <v>76</v>
      </c>
      <c r="AY576" s="276" t="s">
        <v>203</v>
      </c>
    </row>
    <row r="577" spans="2:51" s="13" customFormat="1" ht="13.5">
      <c r="B577" s="277"/>
      <c r="C577" s="278"/>
      <c r="D577" s="267" t="s">
        <v>592</v>
      </c>
      <c r="E577" s="279" t="s">
        <v>21</v>
      </c>
      <c r="F577" s="280" t="s">
        <v>618</v>
      </c>
      <c r="G577" s="278"/>
      <c r="H577" s="281">
        <v>982.3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AT577" s="287" t="s">
        <v>592</v>
      </c>
      <c r="AU577" s="287" t="s">
        <v>85</v>
      </c>
      <c r="AV577" s="13" t="s">
        <v>98</v>
      </c>
      <c r="AW577" s="13" t="s">
        <v>6</v>
      </c>
      <c r="AX577" s="13" t="s">
        <v>83</v>
      </c>
      <c r="AY577" s="287" t="s">
        <v>203</v>
      </c>
    </row>
    <row r="578" spans="2:65" s="1" customFormat="1" ht="51" customHeight="1">
      <c r="B578" s="47"/>
      <c r="C578" s="238" t="s">
        <v>896</v>
      </c>
      <c r="D578" s="238" t="s">
        <v>206</v>
      </c>
      <c r="E578" s="239" t="s">
        <v>5105</v>
      </c>
      <c r="F578" s="240" t="s">
        <v>5106</v>
      </c>
      <c r="G578" s="241" t="s">
        <v>463</v>
      </c>
      <c r="H578" s="242">
        <v>64.8</v>
      </c>
      <c r="I578" s="243"/>
      <c r="J578" s="244">
        <f>ROUND(I578*H578,2)</f>
        <v>0</v>
      </c>
      <c r="K578" s="240" t="s">
        <v>5082</v>
      </c>
      <c r="L578" s="73"/>
      <c r="M578" s="245" t="s">
        <v>21</v>
      </c>
      <c r="N578" s="246" t="s">
        <v>47</v>
      </c>
      <c r="O578" s="48"/>
      <c r="P578" s="247">
        <f>O578*H578</f>
        <v>0</v>
      </c>
      <c r="Q578" s="247">
        <v>0.01063</v>
      </c>
      <c r="R578" s="247">
        <f>Q578*H578</f>
        <v>0.688824</v>
      </c>
      <c r="S578" s="247">
        <v>0</v>
      </c>
      <c r="T578" s="248">
        <f>S578*H578</f>
        <v>0</v>
      </c>
      <c r="AR578" s="25" t="s">
        <v>211</v>
      </c>
      <c r="AT578" s="25" t="s">
        <v>206</v>
      </c>
      <c r="AU578" s="25" t="s">
        <v>85</v>
      </c>
      <c r="AY578" s="25" t="s">
        <v>203</v>
      </c>
      <c r="BE578" s="249">
        <f>IF(N578="základní",J578,0)</f>
        <v>0</v>
      </c>
      <c r="BF578" s="249">
        <f>IF(N578="snížená",J578,0)</f>
        <v>0</v>
      </c>
      <c r="BG578" s="249">
        <f>IF(N578="zákl. přenesená",J578,0)</f>
        <v>0</v>
      </c>
      <c r="BH578" s="249">
        <f>IF(N578="sníž. přenesená",J578,0)</f>
        <v>0</v>
      </c>
      <c r="BI578" s="249">
        <f>IF(N578="nulová",J578,0)</f>
        <v>0</v>
      </c>
      <c r="BJ578" s="25" t="s">
        <v>83</v>
      </c>
      <c r="BK578" s="249">
        <f>ROUND(I578*H578,2)</f>
        <v>0</v>
      </c>
      <c r="BL578" s="25" t="s">
        <v>211</v>
      </c>
      <c r="BM578" s="25" t="s">
        <v>5107</v>
      </c>
    </row>
    <row r="579" spans="2:51" s="14" customFormat="1" ht="13.5">
      <c r="B579" s="288"/>
      <c r="C579" s="289"/>
      <c r="D579" s="267" t="s">
        <v>592</v>
      </c>
      <c r="E579" s="290" t="s">
        <v>21</v>
      </c>
      <c r="F579" s="291" t="s">
        <v>5091</v>
      </c>
      <c r="G579" s="289"/>
      <c r="H579" s="290" t="s">
        <v>21</v>
      </c>
      <c r="I579" s="292"/>
      <c r="J579" s="289"/>
      <c r="K579" s="289"/>
      <c r="L579" s="293"/>
      <c r="M579" s="294"/>
      <c r="N579" s="295"/>
      <c r="O579" s="295"/>
      <c r="P579" s="295"/>
      <c r="Q579" s="295"/>
      <c r="R579" s="295"/>
      <c r="S579" s="295"/>
      <c r="T579" s="296"/>
      <c r="AT579" s="297" t="s">
        <v>592</v>
      </c>
      <c r="AU579" s="297" t="s">
        <v>85</v>
      </c>
      <c r="AV579" s="14" t="s">
        <v>83</v>
      </c>
      <c r="AW579" s="14" t="s">
        <v>39</v>
      </c>
      <c r="AX579" s="14" t="s">
        <v>76</v>
      </c>
      <c r="AY579" s="297" t="s">
        <v>203</v>
      </c>
    </row>
    <row r="580" spans="2:51" s="14" customFormat="1" ht="13.5">
      <c r="B580" s="288"/>
      <c r="C580" s="289"/>
      <c r="D580" s="267" t="s">
        <v>592</v>
      </c>
      <c r="E580" s="290" t="s">
        <v>21</v>
      </c>
      <c r="F580" s="291" t="s">
        <v>5092</v>
      </c>
      <c r="G580" s="289"/>
      <c r="H580" s="290" t="s">
        <v>21</v>
      </c>
      <c r="I580" s="292"/>
      <c r="J580" s="289"/>
      <c r="K580" s="289"/>
      <c r="L580" s="293"/>
      <c r="M580" s="294"/>
      <c r="N580" s="295"/>
      <c r="O580" s="295"/>
      <c r="P580" s="295"/>
      <c r="Q580" s="295"/>
      <c r="R580" s="295"/>
      <c r="S580" s="295"/>
      <c r="T580" s="296"/>
      <c r="AT580" s="297" t="s">
        <v>592</v>
      </c>
      <c r="AU580" s="297" t="s">
        <v>85</v>
      </c>
      <c r="AV580" s="14" t="s">
        <v>83</v>
      </c>
      <c r="AW580" s="14" t="s">
        <v>39</v>
      </c>
      <c r="AX580" s="14" t="s">
        <v>76</v>
      </c>
      <c r="AY580" s="297" t="s">
        <v>203</v>
      </c>
    </row>
    <row r="581" spans="2:51" s="12" customFormat="1" ht="13.5">
      <c r="B581" s="265"/>
      <c r="C581" s="266"/>
      <c r="D581" s="267" t="s">
        <v>592</v>
      </c>
      <c r="E581" s="268" t="s">
        <v>21</v>
      </c>
      <c r="F581" s="269" t="s">
        <v>5093</v>
      </c>
      <c r="G581" s="266"/>
      <c r="H581" s="270">
        <v>64.8</v>
      </c>
      <c r="I581" s="271"/>
      <c r="J581" s="266"/>
      <c r="K581" s="266"/>
      <c r="L581" s="272"/>
      <c r="M581" s="273"/>
      <c r="N581" s="274"/>
      <c r="O581" s="274"/>
      <c r="P581" s="274"/>
      <c r="Q581" s="274"/>
      <c r="R581" s="274"/>
      <c r="S581" s="274"/>
      <c r="T581" s="275"/>
      <c r="AT581" s="276" t="s">
        <v>592</v>
      </c>
      <c r="AU581" s="276" t="s">
        <v>85</v>
      </c>
      <c r="AV581" s="12" t="s">
        <v>85</v>
      </c>
      <c r="AW581" s="12" t="s">
        <v>39</v>
      </c>
      <c r="AX581" s="12" t="s">
        <v>83</v>
      </c>
      <c r="AY581" s="276" t="s">
        <v>203</v>
      </c>
    </row>
    <row r="582" spans="2:65" s="1" customFormat="1" ht="25.5" customHeight="1">
      <c r="B582" s="47"/>
      <c r="C582" s="255" t="s">
        <v>900</v>
      </c>
      <c r="D582" s="255" t="s">
        <v>284</v>
      </c>
      <c r="E582" s="256" t="s">
        <v>5108</v>
      </c>
      <c r="F582" s="257" t="s">
        <v>5109</v>
      </c>
      <c r="G582" s="258" t="s">
        <v>463</v>
      </c>
      <c r="H582" s="259">
        <v>68.04</v>
      </c>
      <c r="I582" s="260"/>
      <c r="J582" s="261">
        <f>ROUND(I582*H582,2)</f>
        <v>0</v>
      </c>
      <c r="K582" s="257" t="s">
        <v>5082</v>
      </c>
      <c r="L582" s="262"/>
      <c r="M582" s="263" t="s">
        <v>21</v>
      </c>
      <c r="N582" s="264" t="s">
        <v>47</v>
      </c>
      <c r="O582" s="48"/>
      <c r="P582" s="247">
        <f>O582*H582</f>
        <v>0</v>
      </c>
      <c r="Q582" s="247">
        <v>0.015</v>
      </c>
      <c r="R582" s="247">
        <f>Q582*H582</f>
        <v>1.0206</v>
      </c>
      <c r="S582" s="247">
        <v>0</v>
      </c>
      <c r="T582" s="248">
        <f>S582*H582</f>
        <v>0</v>
      </c>
      <c r="AR582" s="25" t="s">
        <v>287</v>
      </c>
      <c r="AT582" s="25" t="s">
        <v>284</v>
      </c>
      <c r="AU582" s="25" t="s">
        <v>85</v>
      </c>
      <c r="AY582" s="25" t="s">
        <v>203</v>
      </c>
      <c r="BE582" s="249">
        <f>IF(N582="základní",J582,0)</f>
        <v>0</v>
      </c>
      <c r="BF582" s="249">
        <f>IF(N582="snížená",J582,0)</f>
        <v>0</v>
      </c>
      <c r="BG582" s="249">
        <f>IF(N582="zákl. přenesená",J582,0)</f>
        <v>0</v>
      </c>
      <c r="BH582" s="249">
        <f>IF(N582="sníž. přenesená",J582,0)</f>
        <v>0</v>
      </c>
      <c r="BI582" s="249">
        <f>IF(N582="nulová",J582,0)</f>
        <v>0</v>
      </c>
      <c r="BJ582" s="25" t="s">
        <v>83</v>
      </c>
      <c r="BK582" s="249">
        <f>ROUND(I582*H582,2)</f>
        <v>0</v>
      </c>
      <c r="BL582" s="25" t="s">
        <v>211</v>
      </c>
      <c r="BM582" s="25" t="s">
        <v>5110</v>
      </c>
    </row>
    <row r="583" spans="2:51" s="12" customFormat="1" ht="13.5">
      <c r="B583" s="265"/>
      <c r="C583" s="266"/>
      <c r="D583" s="267" t="s">
        <v>592</v>
      </c>
      <c r="E583" s="266"/>
      <c r="F583" s="269" t="s">
        <v>5111</v>
      </c>
      <c r="G583" s="266"/>
      <c r="H583" s="270">
        <v>68.04</v>
      </c>
      <c r="I583" s="271"/>
      <c r="J583" s="266"/>
      <c r="K583" s="266"/>
      <c r="L583" s="272"/>
      <c r="M583" s="273"/>
      <c r="N583" s="274"/>
      <c r="O583" s="274"/>
      <c r="P583" s="274"/>
      <c r="Q583" s="274"/>
      <c r="R583" s="274"/>
      <c r="S583" s="274"/>
      <c r="T583" s="275"/>
      <c r="AT583" s="276" t="s">
        <v>592</v>
      </c>
      <c r="AU583" s="276" t="s">
        <v>85</v>
      </c>
      <c r="AV583" s="12" t="s">
        <v>85</v>
      </c>
      <c r="AW583" s="12" t="s">
        <v>6</v>
      </c>
      <c r="AX583" s="12" t="s">
        <v>83</v>
      </c>
      <c r="AY583" s="276" t="s">
        <v>203</v>
      </c>
    </row>
    <row r="584" spans="2:65" s="1" customFormat="1" ht="16.5" customHeight="1">
      <c r="B584" s="47"/>
      <c r="C584" s="238" t="s">
        <v>904</v>
      </c>
      <c r="D584" s="238" t="s">
        <v>206</v>
      </c>
      <c r="E584" s="239" t="s">
        <v>2812</v>
      </c>
      <c r="F584" s="240" t="s">
        <v>2813</v>
      </c>
      <c r="G584" s="241" t="s">
        <v>463</v>
      </c>
      <c r="H584" s="242">
        <v>982.3</v>
      </c>
      <c r="I584" s="243"/>
      <c r="J584" s="244">
        <f>ROUND(I584*H584,2)</f>
        <v>0</v>
      </c>
      <c r="K584" s="240" t="s">
        <v>5082</v>
      </c>
      <c r="L584" s="73"/>
      <c r="M584" s="245" t="s">
        <v>21</v>
      </c>
      <c r="N584" s="246" t="s">
        <v>47</v>
      </c>
      <c r="O584" s="48"/>
      <c r="P584" s="247">
        <f>O584*H584</f>
        <v>0</v>
      </c>
      <c r="Q584" s="247">
        <v>0</v>
      </c>
      <c r="R584" s="247">
        <f>Q584*H584</f>
        <v>0</v>
      </c>
      <c r="S584" s="247">
        <v>0</v>
      </c>
      <c r="T584" s="248">
        <f>S584*H584</f>
        <v>0</v>
      </c>
      <c r="AR584" s="25" t="s">
        <v>211</v>
      </c>
      <c r="AT584" s="25" t="s">
        <v>206</v>
      </c>
      <c r="AU584" s="25" t="s">
        <v>85</v>
      </c>
      <c r="AY584" s="25" t="s">
        <v>203</v>
      </c>
      <c r="BE584" s="249">
        <f>IF(N584="základní",J584,0)</f>
        <v>0</v>
      </c>
      <c r="BF584" s="249">
        <f>IF(N584="snížená",J584,0)</f>
        <v>0</v>
      </c>
      <c r="BG584" s="249">
        <f>IF(N584="zákl. přenesená",J584,0)</f>
        <v>0</v>
      </c>
      <c r="BH584" s="249">
        <f>IF(N584="sníž. přenesená",J584,0)</f>
        <v>0</v>
      </c>
      <c r="BI584" s="249">
        <f>IF(N584="nulová",J584,0)</f>
        <v>0</v>
      </c>
      <c r="BJ584" s="25" t="s">
        <v>83</v>
      </c>
      <c r="BK584" s="249">
        <f>ROUND(I584*H584,2)</f>
        <v>0</v>
      </c>
      <c r="BL584" s="25" t="s">
        <v>211</v>
      </c>
      <c r="BM584" s="25" t="s">
        <v>5112</v>
      </c>
    </row>
    <row r="585" spans="2:51" s="14" customFormat="1" ht="13.5">
      <c r="B585" s="288"/>
      <c r="C585" s="289"/>
      <c r="D585" s="267" t="s">
        <v>592</v>
      </c>
      <c r="E585" s="290" t="s">
        <v>21</v>
      </c>
      <c r="F585" s="291" t="s">
        <v>5084</v>
      </c>
      <c r="G585" s="289"/>
      <c r="H585" s="290" t="s">
        <v>21</v>
      </c>
      <c r="I585" s="292"/>
      <c r="J585" s="289"/>
      <c r="K585" s="289"/>
      <c r="L585" s="293"/>
      <c r="M585" s="294"/>
      <c r="N585" s="295"/>
      <c r="O585" s="295"/>
      <c r="P585" s="295"/>
      <c r="Q585" s="295"/>
      <c r="R585" s="295"/>
      <c r="S585" s="295"/>
      <c r="T585" s="296"/>
      <c r="AT585" s="297" t="s">
        <v>592</v>
      </c>
      <c r="AU585" s="297" t="s">
        <v>85</v>
      </c>
      <c r="AV585" s="14" t="s">
        <v>83</v>
      </c>
      <c r="AW585" s="14" t="s">
        <v>39</v>
      </c>
      <c r="AX585" s="14" t="s">
        <v>76</v>
      </c>
      <c r="AY585" s="297" t="s">
        <v>203</v>
      </c>
    </row>
    <row r="586" spans="2:51" s="14" customFormat="1" ht="13.5">
      <c r="B586" s="288"/>
      <c r="C586" s="289"/>
      <c r="D586" s="267" t="s">
        <v>592</v>
      </c>
      <c r="E586" s="290" t="s">
        <v>21</v>
      </c>
      <c r="F586" s="291" t="s">
        <v>5085</v>
      </c>
      <c r="G586" s="289"/>
      <c r="H586" s="290" t="s">
        <v>21</v>
      </c>
      <c r="I586" s="292"/>
      <c r="J586" s="289"/>
      <c r="K586" s="289"/>
      <c r="L586" s="293"/>
      <c r="M586" s="294"/>
      <c r="N586" s="295"/>
      <c r="O586" s="295"/>
      <c r="P586" s="295"/>
      <c r="Q586" s="295"/>
      <c r="R586" s="295"/>
      <c r="S586" s="295"/>
      <c r="T586" s="296"/>
      <c r="AT586" s="297" t="s">
        <v>592</v>
      </c>
      <c r="AU586" s="297" t="s">
        <v>85</v>
      </c>
      <c r="AV586" s="14" t="s">
        <v>83</v>
      </c>
      <c r="AW586" s="14" t="s">
        <v>39</v>
      </c>
      <c r="AX586" s="14" t="s">
        <v>76</v>
      </c>
      <c r="AY586" s="297" t="s">
        <v>203</v>
      </c>
    </row>
    <row r="587" spans="2:51" s="12" customFormat="1" ht="13.5">
      <c r="B587" s="265"/>
      <c r="C587" s="266"/>
      <c r="D587" s="267" t="s">
        <v>592</v>
      </c>
      <c r="E587" s="268" t="s">
        <v>21</v>
      </c>
      <c r="F587" s="269" t="s">
        <v>5086</v>
      </c>
      <c r="G587" s="266"/>
      <c r="H587" s="270">
        <v>425.3</v>
      </c>
      <c r="I587" s="271"/>
      <c r="J587" s="266"/>
      <c r="K587" s="266"/>
      <c r="L587" s="272"/>
      <c r="M587" s="273"/>
      <c r="N587" s="274"/>
      <c r="O587" s="274"/>
      <c r="P587" s="274"/>
      <c r="Q587" s="274"/>
      <c r="R587" s="274"/>
      <c r="S587" s="274"/>
      <c r="T587" s="275"/>
      <c r="AT587" s="276" t="s">
        <v>592</v>
      </c>
      <c r="AU587" s="276" t="s">
        <v>85</v>
      </c>
      <c r="AV587" s="12" t="s">
        <v>85</v>
      </c>
      <c r="AW587" s="12" t="s">
        <v>39</v>
      </c>
      <c r="AX587" s="12" t="s">
        <v>76</v>
      </c>
      <c r="AY587" s="276" t="s">
        <v>203</v>
      </c>
    </row>
    <row r="588" spans="2:51" s="14" customFormat="1" ht="13.5">
      <c r="B588" s="288"/>
      <c r="C588" s="289"/>
      <c r="D588" s="267" t="s">
        <v>592</v>
      </c>
      <c r="E588" s="290" t="s">
        <v>21</v>
      </c>
      <c r="F588" s="291" t="s">
        <v>5087</v>
      </c>
      <c r="G588" s="289"/>
      <c r="H588" s="290" t="s">
        <v>21</v>
      </c>
      <c r="I588" s="292"/>
      <c r="J588" s="289"/>
      <c r="K588" s="289"/>
      <c r="L588" s="293"/>
      <c r="M588" s="294"/>
      <c r="N588" s="295"/>
      <c r="O588" s="295"/>
      <c r="P588" s="295"/>
      <c r="Q588" s="295"/>
      <c r="R588" s="295"/>
      <c r="S588" s="295"/>
      <c r="T588" s="296"/>
      <c r="AT588" s="297" t="s">
        <v>592</v>
      </c>
      <c r="AU588" s="297" t="s">
        <v>85</v>
      </c>
      <c r="AV588" s="14" t="s">
        <v>83</v>
      </c>
      <c r="AW588" s="14" t="s">
        <v>39</v>
      </c>
      <c r="AX588" s="14" t="s">
        <v>76</v>
      </c>
      <c r="AY588" s="297" t="s">
        <v>203</v>
      </c>
    </row>
    <row r="589" spans="2:51" s="12" customFormat="1" ht="13.5">
      <c r="B589" s="265"/>
      <c r="C589" s="266"/>
      <c r="D589" s="267" t="s">
        <v>592</v>
      </c>
      <c r="E589" s="268" t="s">
        <v>21</v>
      </c>
      <c r="F589" s="269" t="s">
        <v>5088</v>
      </c>
      <c r="G589" s="266"/>
      <c r="H589" s="270">
        <v>271.4</v>
      </c>
      <c r="I589" s="271"/>
      <c r="J589" s="266"/>
      <c r="K589" s="266"/>
      <c r="L589" s="272"/>
      <c r="M589" s="273"/>
      <c r="N589" s="274"/>
      <c r="O589" s="274"/>
      <c r="P589" s="274"/>
      <c r="Q589" s="274"/>
      <c r="R589" s="274"/>
      <c r="S589" s="274"/>
      <c r="T589" s="275"/>
      <c r="AT589" s="276" t="s">
        <v>592</v>
      </c>
      <c r="AU589" s="276" t="s">
        <v>85</v>
      </c>
      <c r="AV589" s="12" t="s">
        <v>85</v>
      </c>
      <c r="AW589" s="12" t="s">
        <v>39</v>
      </c>
      <c r="AX589" s="12" t="s">
        <v>76</v>
      </c>
      <c r="AY589" s="276" t="s">
        <v>203</v>
      </c>
    </row>
    <row r="590" spans="2:51" s="15" customFormat="1" ht="13.5">
      <c r="B590" s="298"/>
      <c r="C590" s="299"/>
      <c r="D590" s="267" t="s">
        <v>592</v>
      </c>
      <c r="E590" s="300" t="s">
        <v>21</v>
      </c>
      <c r="F590" s="301" t="s">
        <v>1415</v>
      </c>
      <c r="G590" s="299"/>
      <c r="H590" s="302">
        <v>696.7</v>
      </c>
      <c r="I590" s="303"/>
      <c r="J590" s="299"/>
      <c r="K590" s="299"/>
      <c r="L590" s="304"/>
      <c r="M590" s="305"/>
      <c r="N590" s="306"/>
      <c r="O590" s="306"/>
      <c r="P590" s="306"/>
      <c r="Q590" s="306"/>
      <c r="R590" s="306"/>
      <c r="S590" s="306"/>
      <c r="T590" s="307"/>
      <c r="AT590" s="308" t="s">
        <v>592</v>
      </c>
      <c r="AU590" s="308" t="s">
        <v>85</v>
      </c>
      <c r="AV590" s="15" t="s">
        <v>92</v>
      </c>
      <c r="AW590" s="15" t="s">
        <v>6</v>
      </c>
      <c r="AX590" s="15" t="s">
        <v>76</v>
      </c>
      <c r="AY590" s="308" t="s">
        <v>203</v>
      </c>
    </row>
    <row r="591" spans="2:51" s="14" customFormat="1" ht="13.5">
      <c r="B591" s="288"/>
      <c r="C591" s="289"/>
      <c r="D591" s="267" t="s">
        <v>592</v>
      </c>
      <c r="E591" s="290" t="s">
        <v>21</v>
      </c>
      <c r="F591" s="291" t="s">
        <v>2781</v>
      </c>
      <c r="G591" s="289"/>
      <c r="H591" s="290" t="s">
        <v>21</v>
      </c>
      <c r="I591" s="292"/>
      <c r="J591" s="289"/>
      <c r="K591" s="289"/>
      <c r="L591" s="293"/>
      <c r="M591" s="294"/>
      <c r="N591" s="295"/>
      <c r="O591" s="295"/>
      <c r="P591" s="295"/>
      <c r="Q591" s="295"/>
      <c r="R591" s="295"/>
      <c r="S591" s="295"/>
      <c r="T591" s="296"/>
      <c r="AT591" s="297" t="s">
        <v>592</v>
      </c>
      <c r="AU591" s="297" t="s">
        <v>85</v>
      </c>
      <c r="AV591" s="14" t="s">
        <v>83</v>
      </c>
      <c r="AW591" s="14" t="s">
        <v>39</v>
      </c>
      <c r="AX591" s="14" t="s">
        <v>76</v>
      </c>
      <c r="AY591" s="297" t="s">
        <v>203</v>
      </c>
    </row>
    <row r="592" spans="2:51" s="14" customFormat="1" ht="13.5">
      <c r="B592" s="288"/>
      <c r="C592" s="289"/>
      <c r="D592" s="267" t="s">
        <v>592</v>
      </c>
      <c r="E592" s="290" t="s">
        <v>21</v>
      </c>
      <c r="F592" s="291" t="s">
        <v>5089</v>
      </c>
      <c r="G592" s="289"/>
      <c r="H592" s="290" t="s">
        <v>21</v>
      </c>
      <c r="I592" s="292"/>
      <c r="J592" s="289"/>
      <c r="K592" s="289"/>
      <c r="L592" s="293"/>
      <c r="M592" s="294"/>
      <c r="N592" s="295"/>
      <c r="O592" s="295"/>
      <c r="P592" s="295"/>
      <c r="Q592" s="295"/>
      <c r="R592" s="295"/>
      <c r="S592" s="295"/>
      <c r="T592" s="296"/>
      <c r="AT592" s="297" t="s">
        <v>592</v>
      </c>
      <c r="AU592" s="297" t="s">
        <v>85</v>
      </c>
      <c r="AV592" s="14" t="s">
        <v>83</v>
      </c>
      <c r="AW592" s="14" t="s">
        <v>39</v>
      </c>
      <c r="AX592" s="14" t="s">
        <v>76</v>
      </c>
      <c r="AY592" s="297" t="s">
        <v>203</v>
      </c>
    </row>
    <row r="593" spans="2:51" s="12" customFormat="1" ht="13.5">
      <c r="B593" s="265"/>
      <c r="C593" s="266"/>
      <c r="D593" s="267" t="s">
        <v>592</v>
      </c>
      <c r="E593" s="268" t="s">
        <v>21</v>
      </c>
      <c r="F593" s="269" t="s">
        <v>5090</v>
      </c>
      <c r="G593" s="266"/>
      <c r="H593" s="270">
        <v>199.6</v>
      </c>
      <c r="I593" s="271"/>
      <c r="J593" s="266"/>
      <c r="K593" s="266"/>
      <c r="L593" s="272"/>
      <c r="M593" s="273"/>
      <c r="N593" s="274"/>
      <c r="O593" s="274"/>
      <c r="P593" s="274"/>
      <c r="Q593" s="274"/>
      <c r="R593" s="274"/>
      <c r="S593" s="274"/>
      <c r="T593" s="275"/>
      <c r="AT593" s="276" t="s">
        <v>592</v>
      </c>
      <c r="AU593" s="276" t="s">
        <v>85</v>
      </c>
      <c r="AV593" s="12" t="s">
        <v>85</v>
      </c>
      <c r="AW593" s="12" t="s">
        <v>39</v>
      </c>
      <c r="AX593" s="12" t="s">
        <v>76</v>
      </c>
      <c r="AY593" s="276" t="s">
        <v>203</v>
      </c>
    </row>
    <row r="594" spans="2:51" s="14" customFormat="1" ht="13.5">
      <c r="B594" s="288"/>
      <c r="C594" s="289"/>
      <c r="D594" s="267" t="s">
        <v>592</v>
      </c>
      <c r="E594" s="290" t="s">
        <v>21</v>
      </c>
      <c r="F594" s="291" t="s">
        <v>5091</v>
      </c>
      <c r="G594" s="289"/>
      <c r="H594" s="290" t="s">
        <v>21</v>
      </c>
      <c r="I594" s="292"/>
      <c r="J594" s="289"/>
      <c r="K594" s="289"/>
      <c r="L594" s="293"/>
      <c r="M594" s="294"/>
      <c r="N594" s="295"/>
      <c r="O594" s="295"/>
      <c r="P594" s="295"/>
      <c r="Q594" s="295"/>
      <c r="R594" s="295"/>
      <c r="S594" s="295"/>
      <c r="T594" s="296"/>
      <c r="AT594" s="297" t="s">
        <v>592</v>
      </c>
      <c r="AU594" s="297" t="s">
        <v>85</v>
      </c>
      <c r="AV594" s="14" t="s">
        <v>83</v>
      </c>
      <c r="AW594" s="14" t="s">
        <v>39</v>
      </c>
      <c r="AX594" s="14" t="s">
        <v>76</v>
      </c>
      <c r="AY594" s="297" t="s">
        <v>203</v>
      </c>
    </row>
    <row r="595" spans="2:51" s="14" customFormat="1" ht="13.5">
      <c r="B595" s="288"/>
      <c r="C595" s="289"/>
      <c r="D595" s="267" t="s">
        <v>592</v>
      </c>
      <c r="E595" s="290" t="s">
        <v>21</v>
      </c>
      <c r="F595" s="291" t="s">
        <v>5092</v>
      </c>
      <c r="G595" s="289"/>
      <c r="H595" s="290" t="s">
        <v>21</v>
      </c>
      <c r="I595" s="292"/>
      <c r="J595" s="289"/>
      <c r="K595" s="289"/>
      <c r="L595" s="293"/>
      <c r="M595" s="294"/>
      <c r="N595" s="295"/>
      <c r="O595" s="295"/>
      <c r="P595" s="295"/>
      <c r="Q595" s="295"/>
      <c r="R595" s="295"/>
      <c r="S595" s="295"/>
      <c r="T595" s="296"/>
      <c r="AT595" s="297" t="s">
        <v>592</v>
      </c>
      <c r="AU595" s="297" t="s">
        <v>85</v>
      </c>
      <c r="AV595" s="14" t="s">
        <v>83</v>
      </c>
      <c r="AW595" s="14" t="s">
        <v>39</v>
      </c>
      <c r="AX595" s="14" t="s">
        <v>76</v>
      </c>
      <c r="AY595" s="297" t="s">
        <v>203</v>
      </c>
    </row>
    <row r="596" spans="2:51" s="12" customFormat="1" ht="13.5">
      <c r="B596" s="265"/>
      <c r="C596" s="266"/>
      <c r="D596" s="267" t="s">
        <v>592</v>
      </c>
      <c r="E596" s="268" t="s">
        <v>21</v>
      </c>
      <c r="F596" s="269" t="s">
        <v>5093</v>
      </c>
      <c r="G596" s="266"/>
      <c r="H596" s="270">
        <v>64.8</v>
      </c>
      <c r="I596" s="271"/>
      <c r="J596" s="266"/>
      <c r="K596" s="266"/>
      <c r="L596" s="272"/>
      <c r="M596" s="273"/>
      <c r="N596" s="274"/>
      <c r="O596" s="274"/>
      <c r="P596" s="274"/>
      <c r="Q596" s="274"/>
      <c r="R596" s="274"/>
      <c r="S596" s="274"/>
      <c r="T596" s="275"/>
      <c r="AT596" s="276" t="s">
        <v>592</v>
      </c>
      <c r="AU596" s="276" t="s">
        <v>85</v>
      </c>
      <c r="AV596" s="12" t="s">
        <v>85</v>
      </c>
      <c r="AW596" s="12" t="s">
        <v>39</v>
      </c>
      <c r="AX596" s="12" t="s">
        <v>76</v>
      </c>
      <c r="AY596" s="276" t="s">
        <v>203</v>
      </c>
    </row>
    <row r="597" spans="2:51" s="14" customFormat="1" ht="13.5">
      <c r="B597" s="288"/>
      <c r="C597" s="289"/>
      <c r="D597" s="267" t="s">
        <v>592</v>
      </c>
      <c r="E597" s="290" t="s">
        <v>21</v>
      </c>
      <c r="F597" s="291" t="s">
        <v>1725</v>
      </c>
      <c r="G597" s="289"/>
      <c r="H597" s="290" t="s">
        <v>21</v>
      </c>
      <c r="I597" s="292"/>
      <c r="J597" s="289"/>
      <c r="K597" s="289"/>
      <c r="L597" s="293"/>
      <c r="M597" s="294"/>
      <c r="N597" s="295"/>
      <c r="O597" s="295"/>
      <c r="P597" s="295"/>
      <c r="Q597" s="295"/>
      <c r="R597" s="295"/>
      <c r="S597" s="295"/>
      <c r="T597" s="296"/>
      <c r="AT597" s="297" t="s">
        <v>592</v>
      </c>
      <c r="AU597" s="297" t="s">
        <v>85</v>
      </c>
      <c r="AV597" s="14" t="s">
        <v>83</v>
      </c>
      <c r="AW597" s="14" t="s">
        <v>39</v>
      </c>
      <c r="AX597" s="14" t="s">
        <v>76</v>
      </c>
      <c r="AY597" s="297" t="s">
        <v>203</v>
      </c>
    </row>
    <row r="598" spans="2:51" s="14" customFormat="1" ht="13.5">
      <c r="B598" s="288"/>
      <c r="C598" s="289"/>
      <c r="D598" s="267" t="s">
        <v>592</v>
      </c>
      <c r="E598" s="290" t="s">
        <v>21</v>
      </c>
      <c r="F598" s="291" t="s">
        <v>5102</v>
      </c>
      <c r="G598" s="289"/>
      <c r="H598" s="290" t="s">
        <v>21</v>
      </c>
      <c r="I598" s="292"/>
      <c r="J598" s="289"/>
      <c r="K598" s="289"/>
      <c r="L598" s="293"/>
      <c r="M598" s="294"/>
      <c r="N598" s="295"/>
      <c r="O598" s="295"/>
      <c r="P598" s="295"/>
      <c r="Q598" s="295"/>
      <c r="R598" s="295"/>
      <c r="S598" s="295"/>
      <c r="T598" s="296"/>
      <c r="AT598" s="297" t="s">
        <v>592</v>
      </c>
      <c r="AU598" s="297" t="s">
        <v>85</v>
      </c>
      <c r="AV598" s="14" t="s">
        <v>83</v>
      </c>
      <c r="AW598" s="14" t="s">
        <v>39</v>
      </c>
      <c r="AX598" s="14" t="s">
        <v>76</v>
      </c>
      <c r="AY598" s="297" t="s">
        <v>203</v>
      </c>
    </row>
    <row r="599" spans="2:51" s="12" customFormat="1" ht="13.5">
      <c r="B599" s="265"/>
      <c r="C599" s="266"/>
      <c r="D599" s="267" t="s">
        <v>592</v>
      </c>
      <c r="E599" s="268" t="s">
        <v>21</v>
      </c>
      <c r="F599" s="269" t="s">
        <v>5103</v>
      </c>
      <c r="G599" s="266"/>
      <c r="H599" s="270">
        <v>21.2</v>
      </c>
      <c r="I599" s="271"/>
      <c r="J599" s="266"/>
      <c r="K599" s="266"/>
      <c r="L599" s="272"/>
      <c r="M599" s="273"/>
      <c r="N599" s="274"/>
      <c r="O599" s="274"/>
      <c r="P599" s="274"/>
      <c r="Q599" s="274"/>
      <c r="R599" s="274"/>
      <c r="S599" s="274"/>
      <c r="T599" s="275"/>
      <c r="AT599" s="276" t="s">
        <v>592</v>
      </c>
      <c r="AU599" s="276" t="s">
        <v>85</v>
      </c>
      <c r="AV599" s="12" t="s">
        <v>85</v>
      </c>
      <c r="AW599" s="12" t="s">
        <v>39</v>
      </c>
      <c r="AX599" s="12" t="s">
        <v>76</v>
      </c>
      <c r="AY599" s="276" t="s">
        <v>203</v>
      </c>
    </row>
    <row r="600" spans="2:51" s="13" customFormat="1" ht="13.5">
      <c r="B600" s="277"/>
      <c r="C600" s="278"/>
      <c r="D600" s="267" t="s">
        <v>592</v>
      </c>
      <c r="E600" s="279" t="s">
        <v>21</v>
      </c>
      <c r="F600" s="280" t="s">
        <v>618</v>
      </c>
      <c r="G600" s="278"/>
      <c r="H600" s="281">
        <v>982.3</v>
      </c>
      <c r="I600" s="282"/>
      <c r="J600" s="278"/>
      <c r="K600" s="278"/>
      <c r="L600" s="283"/>
      <c r="M600" s="284"/>
      <c r="N600" s="285"/>
      <c r="O600" s="285"/>
      <c r="P600" s="285"/>
      <c r="Q600" s="285"/>
      <c r="R600" s="285"/>
      <c r="S600" s="285"/>
      <c r="T600" s="286"/>
      <c r="AT600" s="287" t="s">
        <v>592</v>
      </c>
      <c r="AU600" s="287" t="s">
        <v>85</v>
      </c>
      <c r="AV600" s="13" t="s">
        <v>98</v>
      </c>
      <c r="AW600" s="13" t="s">
        <v>6</v>
      </c>
      <c r="AX600" s="13" t="s">
        <v>83</v>
      </c>
      <c r="AY600" s="287" t="s">
        <v>203</v>
      </c>
    </row>
    <row r="601" spans="2:65" s="1" customFormat="1" ht="25.5" customHeight="1">
      <c r="B601" s="47"/>
      <c r="C601" s="255" t="s">
        <v>908</v>
      </c>
      <c r="D601" s="255" t="s">
        <v>284</v>
      </c>
      <c r="E601" s="256" t="s">
        <v>2816</v>
      </c>
      <c r="F601" s="257" t="s">
        <v>2817</v>
      </c>
      <c r="G601" s="258" t="s">
        <v>463</v>
      </c>
      <c r="H601" s="259">
        <v>982.3</v>
      </c>
      <c r="I601" s="260"/>
      <c r="J601" s="261">
        <f>ROUND(I601*H601,2)</f>
        <v>0</v>
      </c>
      <c r="K601" s="257" t="s">
        <v>5082</v>
      </c>
      <c r="L601" s="262"/>
      <c r="M601" s="263" t="s">
        <v>21</v>
      </c>
      <c r="N601" s="264" t="s">
        <v>47</v>
      </c>
      <c r="O601" s="48"/>
      <c r="P601" s="247">
        <f>O601*H601</f>
        <v>0</v>
      </c>
      <c r="Q601" s="247">
        <v>0.0004</v>
      </c>
      <c r="R601" s="247">
        <f>Q601*H601</f>
        <v>0.39292</v>
      </c>
      <c r="S601" s="247">
        <v>0</v>
      </c>
      <c r="T601" s="248">
        <f>S601*H601</f>
        <v>0</v>
      </c>
      <c r="AR601" s="25" t="s">
        <v>287</v>
      </c>
      <c r="AT601" s="25" t="s">
        <v>284</v>
      </c>
      <c r="AU601" s="25" t="s">
        <v>85</v>
      </c>
      <c r="AY601" s="25" t="s">
        <v>203</v>
      </c>
      <c r="BE601" s="249">
        <f>IF(N601="základní",J601,0)</f>
        <v>0</v>
      </c>
      <c r="BF601" s="249">
        <f>IF(N601="snížená",J601,0)</f>
        <v>0</v>
      </c>
      <c r="BG601" s="249">
        <f>IF(N601="zákl. přenesená",J601,0)</f>
        <v>0</v>
      </c>
      <c r="BH601" s="249">
        <f>IF(N601="sníž. přenesená",J601,0)</f>
        <v>0</v>
      </c>
      <c r="BI601" s="249">
        <f>IF(N601="nulová",J601,0)</f>
        <v>0</v>
      </c>
      <c r="BJ601" s="25" t="s">
        <v>83</v>
      </c>
      <c r="BK601" s="249">
        <f>ROUND(I601*H601,2)</f>
        <v>0</v>
      </c>
      <c r="BL601" s="25" t="s">
        <v>211</v>
      </c>
      <c r="BM601" s="25" t="s">
        <v>5113</v>
      </c>
    </row>
    <row r="602" spans="2:51" s="14" customFormat="1" ht="13.5">
      <c r="B602" s="288"/>
      <c r="C602" s="289"/>
      <c r="D602" s="267" t="s">
        <v>592</v>
      </c>
      <c r="E602" s="290" t="s">
        <v>21</v>
      </c>
      <c r="F602" s="291" t="s">
        <v>5084</v>
      </c>
      <c r="G602" s="289"/>
      <c r="H602" s="290" t="s">
        <v>21</v>
      </c>
      <c r="I602" s="292"/>
      <c r="J602" s="289"/>
      <c r="K602" s="289"/>
      <c r="L602" s="293"/>
      <c r="M602" s="294"/>
      <c r="N602" s="295"/>
      <c r="O602" s="295"/>
      <c r="P602" s="295"/>
      <c r="Q602" s="295"/>
      <c r="R602" s="295"/>
      <c r="S602" s="295"/>
      <c r="T602" s="296"/>
      <c r="AT602" s="297" t="s">
        <v>592</v>
      </c>
      <c r="AU602" s="297" t="s">
        <v>85</v>
      </c>
      <c r="AV602" s="14" t="s">
        <v>83</v>
      </c>
      <c r="AW602" s="14" t="s">
        <v>39</v>
      </c>
      <c r="AX602" s="14" t="s">
        <v>76</v>
      </c>
      <c r="AY602" s="297" t="s">
        <v>203</v>
      </c>
    </row>
    <row r="603" spans="2:51" s="14" customFormat="1" ht="13.5">
      <c r="B603" s="288"/>
      <c r="C603" s="289"/>
      <c r="D603" s="267" t="s">
        <v>592</v>
      </c>
      <c r="E603" s="290" t="s">
        <v>21</v>
      </c>
      <c r="F603" s="291" t="s">
        <v>5085</v>
      </c>
      <c r="G603" s="289"/>
      <c r="H603" s="290" t="s">
        <v>21</v>
      </c>
      <c r="I603" s="292"/>
      <c r="J603" s="289"/>
      <c r="K603" s="289"/>
      <c r="L603" s="293"/>
      <c r="M603" s="294"/>
      <c r="N603" s="295"/>
      <c r="O603" s="295"/>
      <c r="P603" s="295"/>
      <c r="Q603" s="295"/>
      <c r="R603" s="295"/>
      <c r="S603" s="295"/>
      <c r="T603" s="296"/>
      <c r="AT603" s="297" t="s">
        <v>592</v>
      </c>
      <c r="AU603" s="297" t="s">
        <v>85</v>
      </c>
      <c r="AV603" s="14" t="s">
        <v>83</v>
      </c>
      <c r="AW603" s="14" t="s">
        <v>39</v>
      </c>
      <c r="AX603" s="14" t="s">
        <v>76</v>
      </c>
      <c r="AY603" s="297" t="s">
        <v>203</v>
      </c>
    </row>
    <row r="604" spans="2:51" s="12" customFormat="1" ht="13.5">
      <c r="B604" s="265"/>
      <c r="C604" s="266"/>
      <c r="D604" s="267" t="s">
        <v>592</v>
      </c>
      <c r="E604" s="268" t="s">
        <v>21</v>
      </c>
      <c r="F604" s="269" t="s">
        <v>5086</v>
      </c>
      <c r="G604" s="266"/>
      <c r="H604" s="270">
        <v>425.3</v>
      </c>
      <c r="I604" s="271"/>
      <c r="J604" s="266"/>
      <c r="K604" s="266"/>
      <c r="L604" s="272"/>
      <c r="M604" s="273"/>
      <c r="N604" s="274"/>
      <c r="O604" s="274"/>
      <c r="P604" s="274"/>
      <c r="Q604" s="274"/>
      <c r="R604" s="274"/>
      <c r="S604" s="274"/>
      <c r="T604" s="275"/>
      <c r="AT604" s="276" t="s">
        <v>592</v>
      </c>
      <c r="AU604" s="276" t="s">
        <v>85</v>
      </c>
      <c r="AV604" s="12" t="s">
        <v>85</v>
      </c>
      <c r="AW604" s="12" t="s">
        <v>39</v>
      </c>
      <c r="AX604" s="12" t="s">
        <v>76</v>
      </c>
      <c r="AY604" s="276" t="s">
        <v>203</v>
      </c>
    </row>
    <row r="605" spans="2:51" s="14" customFormat="1" ht="13.5">
      <c r="B605" s="288"/>
      <c r="C605" s="289"/>
      <c r="D605" s="267" t="s">
        <v>592</v>
      </c>
      <c r="E605" s="290" t="s">
        <v>21</v>
      </c>
      <c r="F605" s="291" t="s">
        <v>5087</v>
      </c>
      <c r="G605" s="289"/>
      <c r="H605" s="290" t="s">
        <v>21</v>
      </c>
      <c r="I605" s="292"/>
      <c r="J605" s="289"/>
      <c r="K605" s="289"/>
      <c r="L605" s="293"/>
      <c r="M605" s="294"/>
      <c r="N605" s="295"/>
      <c r="O605" s="295"/>
      <c r="P605" s="295"/>
      <c r="Q605" s="295"/>
      <c r="R605" s="295"/>
      <c r="S605" s="295"/>
      <c r="T605" s="296"/>
      <c r="AT605" s="297" t="s">
        <v>592</v>
      </c>
      <c r="AU605" s="297" t="s">
        <v>85</v>
      </c>
      <c r="AV605" s="14" t="s">
        <v>83</v>
      </c>
      <c r="AW605" s="14" t="s">
        <v>39</v>
      </c>
      <c r="AX605" s="14" t="s">
        <v>76</v>
      </c>
      <c r="AY605" s="297" t="s">
        <v>203</v>
      </c>
    </row>
    <row r="606" spans="2:51" s="12" customFormat="1" ht="13.5">
      <c r="B606" s="265"/>
      <c r="C606" s="266"/>
      <c r="D606" s="267" t="s">
        <v>592</v>
      </c>
      <c r="E606" s="268" t="s">
        <v>21</v>
      </c>
      <c r="F606" s="269" t="s">
        <v>5088</v>
      </c>
      <c r="G606" s="266"/>
      <c r="H606" s="270">
        <v>271.4</v>
      </c>
      <c r="I606" s="271"/>
      <c r="J606" s="266"/>
      <c r="K606" s="266"/>
      <c r="L606" s="272"/>
      <c r="M606" s="273"/>
      <c r="N606" s="274"/>
      <c r="O606" s="274"/>
      <c r="P606" s="274"/>
      <c r="Q606" s="274"/>
      <c r="R606" s="274"/>
      <c r="S606" s="274"/>
      <c r="T606" s="275"/>
      <c r="AT606" s="276" t="s">
        <v>592</v>
      </c>
      <c r="AU606" s="276" t="s">
        <v>85</v>
      </c>
      <c r="AV606" s="12" t="s">
        <v>85</v>
      </c>
      <c r="AW606" s="12" t="s">
        <v>39</v>
      </c>
      <c r="AX606" s="12" t="s">
        <v>76</v>
      </c>
      <c r="AY606" s="276" t="s">
        <v>203</v>
      </c>
    </row>
    <row r="607" spans="2:51" s="15" customFormat="1" ht="13.5">
      <c r="B607" s="298"/>
      <c r="C607" s="299"/>
      <c r="D607" s="267" t="s">
        <v>592</v>
      </c>
      <c r="E607" s="300" t="s">
        <v>21</v>
      </c>
      <c r="F607" s="301" t="s">
        <v>1415</v>
      </c>
      <c r="G607" s="299"/>
      <c r="H607" s="302">
        <v>696.7</v>
      </c>
      <c r="I607" s="303"/>
      <c r="J607" s="299"/>
      <c r="K607" s="299"/>
      <c r="L607" s="304"/>
      <c r="M607" s="305"/>
      <c r="N607" s="306"/>
      <c r="O607" s="306"/>
      <c r="P607" s="306"/>
      <c r="Q607" s="306"/>
      <c r="R607" s="306"/>
      <c r="S607" s="306"/>
      <c r="T607" s="307"/>
      <c r="AT607" s="308" t="s">
        <v>592</v>
      </c>
      <c r="AU607" s="308" t="s">
        <v>85</v>
      </c>
      <c r="AV607" s="15" t="s">
        <v>92</v>
      </c>
      <c r="AW607" s="15" t="s">
        <v>6</v>
      </c>
      <c r="AX607" s="15" t="s">
        <v>76</v>
      </c>
      <c r="AY607" s="308" t="s">
        <v>203</v>
      </c>
    </row>
    <row r="608" spans="2:51" s="14" customFormat="1" ht="13.5">
      <c r="B608" s="288"/>
      <c r="C608" s="289"/>
      <c r="D608" s="267" t="s">
        <v>592</v>
      </c>
      <c r="E608" s="290" t="s">
        <v>21</v>
      </c>
      <c r="F608" s="291" t="s">
        <v>2781</v>
      </c>
      <c r="G608" s="289"/>
      <c r="H608" s="290" t="s">
        <v>21</v>
      </c>
      <c r="I608" s="292"/>
      <c r="J608" s="289"/>
      <c r="K608" s="289"/>
      <c r="L608" s="293"/>
      <c r="M608" s="294"/>
      <c r="N608" s="295"/>
      <c r="O608" s="295"/>
      <c r="P608" s="295"/>
      <c r="Q608" s="295"/>
      <c r="R608" s="295"/>
      <c r="S608" s="295"/>
      <c r="T608" s="296"/>
      <c r="AT608" s="297" t="s">
        <v>592</v>
      </c>
      <c r="AU608" s="297" t="s">
        <v>85</v>
      </c>
      <c r="AV608" s="14" t="s">
        <v>83</v>
      </c>
      <c r="AW608" s="14" t="s">
        <v>39</v>
      </c>
      <c r="AX608" s="14" t="s">
        <v>76</v>
      </c>
      <c r="AY608" s="297" t="s">
        <v>203</v>
      </c>
    </row>
    <row r="609" spans="2:51" s="14" customFormat="1" ht="13.5">
      <c r="B609" s="288"/>
      <c r="C609" s="289"/>
      <c r="D609" s="267" t="s">
        <v>592</v>
      </c>
      <c r="E609" s="290" t="s">
        <v>21</v>
      </c>
      <c r="F609" s="291" t="s">
        <v>5089</v>
      </c>
      <c r="G609" s="289"/>
      <c r="H609" s="290" t="s">
        <v>21</v>
      </c>
      <c r="I609" s="292"/>
      <c r="J609" s="289"/>
      <c r="K609" s="289"/>
      <c r="L609" s="293"/>
      <c r="M609" s="294"/>
      <c r="N609" s="295"/>
      <c r="O609" s="295"/>
      <c r="P609" s="295"/>
      <c r="Q609" s="295"/>
      <c r="R609" s="295"/>
      <c r="S609" s="295"/>
      <c r="T609" s="296"/>
      <c r="AT609" s="297" t="s">
        <v>592</v>
      </c>
      <c r="AU609" s="297" t="s">
        <v>85</v>
      </c>
      <c r="AV609" s="14" t="s">
        <v>83</v>
      </c>
      <c r="AW609" s="14" t="s">
        <v>39</v>
      </c>
      <c r="AX609" s="14" t="s">
        <v>76</v>
      </c>
      <c r="AY609" s="297" t="s">
        <v>203</v>
      </c>
    </row>
    <row r="610" spans="2:51" s="12" customFormat="1" ht="13.5">
      <c r="B610" s="265"/>
      <c r="C610" s="266"/>
      <c r="D610" s="267" t="s">
        <v>592</v>
      </c>
      <c r="E610" s="268" t="s">
        <v>21</v>
      </c>
      <c r="F610" s="269" t="s">
        <v>5090</v>
      </c>
      <c r="G610" s="266"/>
      <c r="H610" s="270">
        <v>199.6</v>
      </c>
      <c r="I610" s="271"/>
      <c r="J610" s="266"/>
      <c r="K610" s="266"/>
      <c r="L610" s="272"/>
      <c r="M610" s="273"/>
      <c r="N610" s="274"/>
      <c r="O610" s="274"/>
      <c r="P610" s="274"/>
      <c r="Q610" s="274"/>
      <c r="R610" s="274"/>
      <c r="S610" s="274"/>
      <c r="T610" s="275"/>
      <c r="AT610" s="276" t="s">
        <v>592</v>
      </c>
      <c r="AU610" s="276" t="s">
        <v>85</v>
      </c>
      <c r="AV610" s="12" t="s">
        <v>85</v>
      </c>
      <c r="AW610" s="12" t="s">
        <v>39</v>
      </c>
      <c r="AX610" s="12" t="s">
        <v>76</v>
      </c>
      <c r="AY610" s="276" t="s">
        <v>203</v>
      </c>
    </row>
    <row r="611" spans="2:51" s="14" customFormat="1" ht="13.5">
      <c r="B611" s="288"/>
      <c r="C611" s="289"/>
      <c r="D611" s="267" t="s">
        <v>592</v>
      </c>
      <c r="E611" s="290" t="s">
        <v>21</v>
      </c>
      <c r="F611" s="291" t="s">
        <v>5091</v>
      </c>
      <c r="G611" s="289"/>
      <c r="H611" s="290" t="s">
        <v>21</v>
      </c>
      <c r="I611" s="292"/>
      <c r="J611" s="289"/>
      <c r="K611" s="289"/>
      <c r="L611" s="293"/>
      <c r="M611" s="294"/>
      <c r="N611" s="295"/>
      <c r="O611" s="295"/>
      <c r="P611" s="295"/>
      <c r="Q611" s="295"/>
      <c r="R611" s="295"/>
      <c r="S611" s="295"/>
      <c r="T611" s="296"/>
      <c r="AT611" s="297" t="s">
        <v>592</v>
      </c>
      <c r="AU611" s="297" t="s">
        <v>85</v>
      </c>
      <c r="AV611" s="14" t="s">
        <v>83</v>
      </c>
      <c r="AW611" s="14" t="s">
        <v>39</v>
      </c>
      <c r="AX611" s="14" t="s">
        <v>76</v>
      </c>
      <c r="AY611" s="297" t="s">
        <v>203</v>
      </c>
    </row>
    <row r="612" spans="2:51" s="14" customFormat="1" ht="13.5">
      <c r="B612" s="288"/>
      <c r="C612" s="289"/>
      <c r="D612" s="267" t="s">
        <v>592</v>
      </c>
      <c r="E612" s="290" t="s">
        <v>21</v>
      </c>
      <c r="F612" s="291" t="s">
        <v>5092</v>
      </c>
      <c r="G612" s="289"/>
      <c r="H612" s="290" t="s">
        <v>21</v>
      </c>
      <c r="I612" s="292"/>
      <c r="J612" s="289"/>
      <c r="K612" s="289"/>
      <c r="L612" s="293"/>
      <c r="M612" s="294"/>
      <c r="N612" s="295"/>
      <c r="O612" s="295"/>
      <c r="P612" s="295"/>
      <c r="Q612" s="295"/>
      <c r="R612" s="295"/>
      <c r="S612" s="295"/>
      <c r="T612" s="296"/>
      <c r="AT612" s="297" t="s">
        <v>592</v>
      </c>
      <c r="AU612" s="297" t="s">
        <v>85</v>
      </c>
      <c r="AV612" s="14" t="s">
        <v>83</v>
      </c>
      <c r="AW612" s="14" t="s">
        <v>39</v>
      </c>
      <c r="AX612" s="14" t="s">
        <v>76</v>
      </c>
      <c r="AY612" s="297" t="s">
        <v>203</v>
      </c>
    </row>
    <row r="613" spans="2:51" s="12" customFormat="1" ht="13.5">
      <c r="B613" s="265"/>
      <c r="C613" s="266"/>
      <c r="D613" s="267" t="s">
        <v>592</v>
      </c>
      <c r="E613" s="268" t="s">
        <v>21</v>
      </c>
      <c r="F613" s="269" t="s">
        <v>5093</v>
      </c>
      <c r="G613" s="266"/>
      <c r="H613" s="270">
        <v>64.8</v>
      </c>
      <c r="I613" s="271"/>
      <c r="J613" s="266"/>
      <c r="K613" s="266"/>
      <c r="L613" s="272"/>
      <c r="M613" s="273"/>
      <c r="N613" s="274"/>
      <c r="O613" s="274"/>
      <c r="P613" s="274"/>
      <c r="Q613" s="274"/>
      <c r="R613" s="274"/>
      <c r="S613" s="274"/>
      <c r="T613" s="275"/>
      <c r="AT613" s="276" t="s">
        <v>592</v>
      </c>
      <c r="AU613" s="276" t="s">
        <v>85</v>
      </c>
      <c r="AV613" s="12" t="s">
        <v>85</v>
      </c>
      <c r="AW613" s="12" t="s">
        <v>39</v>
      </c>
      <c r="AX613" s="12" t="s">
        <v>76</v>
      </c>
      <c r="AY613" s="276" t="s">
        <v>203</v>
      </c>
    </row>
    <row r="614" spans="2:51" s="14" customFormat="1" ht="13.5">
      <c r="B614" s="288"/>
      <c r="C614" s="289"/>
      <c r="D614" s="267" t="s">
        <v>592</v>
      </c>
      <c r="E614" s="290" t="s">
        <v>21</v>
      </c>
      <c r="F614" s="291" t="s">
        <v>1725</v>
      </c>
      <c r="G614" s="289"/>
      <c r="H614" s="290" t="s">
        <v>21</v>
      </c>
      <c r="I614" s="292"/>
      <c r="J614" s="289"/>
      <c r="K614" s="289"/>
      <c r="L614" s="293"/>
      <c r="M614" s="294"/>
      <c r="N614" s="295"/>
      <c r="O614" s="295"/>
      <c r="P614" s="295"/>
      <c r="Q614" s="295"/>
      <c r="R614" s="295"/>
      <c r="S614" s="295"/>
      <c r="T614" s="296"/>
      <c r="AT614" s="297" t="s">
        <v>592</v>
      </c>
      <c r="AU614" s="297" t="s">
        <v>85</v>
      </c>
      <c r="AV614" s="14" t="s">
        <v>83</v>
      </c>
      <c r="AW614" s="14" t="s">
        <v>39</v>
      </c>
      <c r="AX614" s="14" t="s">
        <v>76</v>
      </c>
      <c r="AY614" s="297" t="s">
        <v>203</v>
      </c>
    </row>
    <row r="615" spans="2:51" s="14" customFormat="1" ht="13.5">
      <c r="B615" s="288"/>
      <c r="C615" s="289"/>
      <c r="D615" s="267" t="s">
        <v>592</v>
      </c>
      <c r="E615" s="290" t="s">
        <v>21</v>
      </c>
      <c r="F615" s="291" t="s">
        <v>5102</v>
      </c>
      <c r="G615" s="289"/>
      <c r="H615" s="290" t="s">
        <v>21</v>
      </c>
      <c r="I615" s="292"/>
      <c r="J615" s="289"/>
      <c r="K615" s="289"/>
      <c r="L615" s="293"/>
      <c r="M615" s="294"/>
      <c r="N615" s="295"/>
      <c r="O615" s="295"/>
      <c r="P615" s="295"/>
      <c r="Q615" s="295"/>
      <c r="R615" s="295"/>
      <c r="S615" s="295"/>
      <c r="T615" s="296"/>
      <c r="AT615" s="297" t="s">
        <v>592</v>
      </c>
      <c r="AU615" s="297" t="s">
        <v>85</v>
      </c>
      <c r="AV615" s="14" t="s">
        <v>83</v>
      </c>
      <c r="AW615" s="14" t="s">
        <v>39</v>
      </c>
      <c r="AX615" s="14" t="s">
        <v>76</v>
      </c>
      <c r="AY615" s="297" t="s">
        <v>203</v>
      </c>
    </row>
    <row r="616" spans="2:51" s="12" customFormat="1" ht="13.5">
      <c r="B616" s="265"/>
      <c r="C616" s="266"/>
      <c r="D616" s="267" t="s">
        <v>592</v>
      </c>
      <c r="E616" s="268" t="s">
        <v>21</v>
      </c>
      <c r="F616" s="269" t="s">
        <v>5103</v>
      </c>
      <c r="G616" s="266"/>
      <c r="H616" s="270">
        <v>21.2</v>
      </c>
      <c r="I616" s="271"/>
      <c r="J616" s="266"/>
      <c r="K616" s="266"/>
      <c r="L616" s="272"/>
      <c r="M616" s="273"/>
      <c r="N616" s="274"/>
      <c r="O616" s="274"/>
      <c r="P616" s="274"/>
      <c r="Q616" s="274"/>
      <c r="R616" s="274"/>
      <c r="S616" s="274"/>
      <c r="T616" s="275"/>
      <c r="AT616" s="276" t="s">
        <v>592</v>
      </c>
      <c r="AU616" s="276" t="s">
        <v>85</v>
      </c>
      <c r="AV616" s="12" t="s">
        <v>85</v>
      </c>
      <c r="AW616" s="12" t="s">
        <v>39</v>
      </c>
      <c r="AX616" s="12" t="s">
        <v>76</v>
      </c>
      <c r="AY616" s="276" t="s">
        <v>203</v>
      </c>
    </row>
    <row r="617" spans="2:51" s="13" customFormat="1" ht="13.5">
      <c r="B617" s="277"/>
      <c r="C617" s="278"/>
      <c r="D617" s="267" t="s">
        <v>592</v>
      </c>
      <c r="E617" s="279" t="s">
        <v>21</v>
      </c>
      <c r="F617" s="280" t="s">
        <v>618</v>
      </c>
      <c r="G617" s="278"/>
      <c r="H617" s="281">
        <v>982.3</v>
      </c>
      <c r="I617" s="282"/>
      <c r="J617" s="278"/>
      <c r="K617" s="278"/>
      <c r="L617" s="283"/>
      <c r="M617" s="284"/>
      <c r="N617" s="285"/>
      <c r="O617" s="285"/>
      <c r="P617" s="285"/>
      <c r="Q617" s="285"/>
      <c r="R617" s="285"/>
      <c r="S617" s="285"/>
      <c r="T617" s="286"/>
      <c r="AT617" s="287" t="s">
        <v>592</v>
      </c>
      <c r="AU617" s="287" t="s">
        <v>85</v>
      </c>
      <c r="AV617" s="13" t="s">
        <v>98</v>
      </c>
      <c r="AW617" s="13" t="s">
        <v>6</v>
      </c>
      <c r="AX617" s="13" t="s">
        <v>83</v>
      </c>
      <c r="AY617" s="287" t="s">
        <v>203</v>
      </c>
    </row>
    <row r="618" spans="2:65" s="1" customFormat="1" ht="25.5" customHeight="1">
      <c r="B618" s="47"/>
      <c r="C618" s="238" t="s">
        <v>912</v>
      </c>
      <c r="D618" s="238" t="s">
        <v>206</v>
      </c>
      <c r="E618" s="239" t="s">
        <v>2820</v>
      </c>
      <c r="F618" s="240" t="s">
        <v>2821</v>
      </c>
      <c r="G618" s="241" t="s">
        <v>463</v>
      </c>
      <c r="H618" s="242">
        <v>982.3</v>
      </c>
      <c r="I618" s="243"/>
      <c r="J618" s="244">
        <f>ROUND(I618*H618,2)</f>
        <v>0</v>
      </c>
      <c r="K618" s="240" t="s">
        <v>5082</v>
      </c>
      <c r="L618" s="73"/>
      <c r="M618" s="245" t="s">
        <v>21</v>
      </c>
      <c r="N618" s="246" t="s">
        <v>47</v>
      </c>
      <c r="O618" s="48"/>
      <c r="P618" s="247">
        <f>O618*H618</f>
        <v>0</v>
      </c>
      <c r="Q618" s="247">
        <v>0.00048</v>
      </c>
      <c r="R618" s="247">
        <f>Q618*H618</f>
        <v>0.471504</v>
      </c>
      <c r="S618" s="247">
        <v>0</v>
      </c>
      <c r="T618" s="248">
        <f>S618*H618</f>
        <v>0</v>
      </c>
      <c r="AR618" s="25" t="s">
        <v>211</v>
      </c>
      <c r="AT618" s="25" t="s">
        <v>206</v>
      </c>
      <c r="AU618" s="25" t="s">
        <v>85</v>
      </c>
      <c r="AY618" s="25" t="s">
        <v>203</v>
      </c>
      <c r="BE618" s="249">
        <f>IF(N618="základní",J618,0)</f>
        <v>0</v>
      </c>
      <c r="BF618" s="249">
        <f>IF(N618="snížená",J618,0)</f>
        <v>0</v>
      </c>
      <c r="BG618" s="249">
        <f>IF(N618="zákl. přenesená",J618,0)</f>
        <v>0</v>
      </c>
      <c r="BH618" s="249">
        <f>IF(N618="sníž. přenesená",J618,0)</f>
        <v>0</v>
      </c>
      <c r="BI618" s="249">
        <f>IF(N618="nulová",J618,0)</f>
        <v>0</v>
      </c>
      <c r="BJ618" s="25" t="s">
        <v>83</v>
      </c>
      <c r="BK618" s="249">
        <f>ROUND(I618*H618,2)</f>
        <v>0</v>
      </c>
      <c r="BL618" s="25" t="s">
        <v>211</v>
      </c>
      <c r="BM618" s="25" t="s">
        <v>5114</v>
      </c>
    </row>
    <row r="619" spans="2:51" s="14" customFormat="1" ht="13.5">
      <c r="B619" s="288"/>
      <c r="C619" s="289"/>
      <c r="D619" s="267" t="s">
        <v>592</v>
      </c>
      <c r="E619" s="290" t="s">
        <v>21</v>
      </c>
      <c r="F619" s="291" t="s">
        <v>5084</v>
      </c>
      <c r="G619" s="289"/>
      <c r="H619" s="290" t="s">
        <v>21</v>
      </c>
      <c r="I619" s="292"/>
      <c r="J619" s="289"/>
      <c r="K619" s="289"/>
      <c r="L619" s="293"/>
      <c r="M619" s="294"/>
      <c r="N619" s="295"/>
      <c r="O619" s="295"/>
      <c r="P619" s="295"/>
      <c r="Q619" s="295"/>
      <c r="R619" s="295"/>
      <c r="S619" s="295"/>
      <c r="T619" s="296"/>
      <c r="AT619" s="297" t="s">
        <v>592</v>
      </c>
      <c r="AU619" s="297" t="s">
        <v>85</v>
      </c>
      <c r="AV619" s="14" t="s">
        <v>83</v>
      </c>
      <c r="AW619" s="14" t="s">
        <v>39</v>
      </c>
      <c r="AX619" s="14" t="s">
        <v>76</v>
      </c>
      <c r="AY619" s="297" t="s">
        <v>203</v>
      </c>
    </row>
    <row r="620" spans="2:51" s="14" customFormat="1" ht="13.5">
      <c r="B620" s="288"/>
      <c r="C620" s="289"/>
      <c r="D620" s="267" t="s">
        <v>592</v>
      </c>
      <c r="E620" s="290" t="s">
        <v>21</v>
      </c>
      <c r="F620" s="291" t="s">
        <v>5085</v>
      </c>
      <c r="G620" s="289"/>
      <c r="H620" s="290" t="s">
        <v>21</v>
      </c>
      <c r="I620" s="292"/>
      <c r="J620" s="289"/>
      <c r="K620" s="289"/>
      <c r="L620" s="293"/>
      <c r="M620" s="294"/>
      <c r="N620" s="295"/>
      <c r="O620" s="295"/>
      <c r="P620" s="295"/>
      <c r="Q620" s="295"/>
      <c r="R620" s="295"/>
      <c r="S620" s="295"/>
      <c r="T620" s="296"/>
      <c r="AT620" s="297" t="s">
        <v>592</v>
      </c>
      <c r="AU620" s="297" t="s">
        <v>85</v>
      </c>
      <c r="AV620" s="14" t="s">
        <v>83</v>
      </c>
      <c r="AW620" s="14" t="s">
        <v>39</v>
      </c>
      <c r="AX620" s="14" t="s">
        <v>76</v>
      </c>
      <c r="AY620" s="297" t="s">
        <v>203</v>
      </c>
    </row>
    <row r="621" spans="2:51" s="12" customFormat="1" ht="13.5">
      <c r="B621" s="265"/>
      <c r="C621" s="266"/>
      <c r="D621" s="267" t="s">
        <v>592</v>
      </c>
      <c r="E621" s="268" t="s">
        <v>21</v>
      </c>
      <c r="F621" s="269" t="s">
        <v>5086</v>
      </c>
      <c r="G621" s="266"/>
      <c r="H621" s="270">
        <v>425.3</v>
      </c>
      <c r="I621" s="271"/>
      <c r="J621" s="266"/>
      <c r="K621" s="266"/>
      <c r="L621" s="272"/>
      <c r="M621" s="273"/>
      <c r="N621" s="274"/>
      <c r="O621" s="274"/>
      <c r="P621" s="274"/>
      <c r="Q621" s="274"/>
      <c r="R621" s="274"/>
      <c r="S621" s="274"/>
      <c r="T621" s="275"/>
      <c r="AT621" s="276" t="s">
        <v>592</v>
      </c>
      <c r="AU621" s="276" t="s">
        <v>85</v>
      </c>
      <c r="AV621" s="12" t="s">
        <v>85</v>
      </c>
      <c r="AW621" s="12" t="s">
        <v>39</v>
      </c>
      <c r="AX621" s="12" t="s">
        <v>76</v>
      </c>
      <c r="AY621" s="276" t="s">
        <v>203</v>
      </c>
    </row>
    <row r="622" spans="2:51" s="14" customFormat="1" ht="13.5">
      <c r="B622" s="288"/>
      <c r="C622" s="289"/>
      <c r="D622" s="267" t="s">
        <v>592</v>
      </c>
      <c r="E622" s="290" t="s">
        <v>21</v>
      </c>
      <c r="F622" s="291" t="s">
        <v>5087</v>
      </c>
      <c r="G622" s="289"/>
      <c r="H622" s="290" t="s">
        <v>21</v>
      </c>
      <c r="I622" s="292"/>
      <c r="J622" s="289"/>
      <c r="K622" s="289"/>
      <c r="L622" s="293"/>
      <c r="M622" s="294"/>
      <c r="N622" s="295"/>
      <c r="O622" s="295"/>
      <c r="P622" s="295"/>
      <c r="Q622" s="295"/>
      <c r="R622" s="295"/>
      <c r="S622" s="295"/>
      <c r="T622" s="296"/>
      <c r="AT622" s="297" t="s">
        <v>592</v>
      </c>
      <c r="AU622" s="297" t="s">
        <v>85</v>
      </c>
      <c r="AV622" s="14" t="s">
        <v>83</v>
      </c>
      <c r="AW622" s="14" t="s">
        <v>39</v>
      </c>
      <c r="AX622" s="14" t="s">
        <v>76</v>
      </c>
      <c r="AY622" s="297" t="s">
        <v>203</v>
      </c>
    </row>
    <row r="623" spans="2:51" s="12" customFormat="1" ht="13.5">
      <c r="B623" s="265"/>
      <c r="C623" s="266"/>
      <c r="D623" s="267" t="s">
        <v>592</v>
      </c>
      <c r="E623" s="268" t="s">
        <v>21</v>
      </c>
      <c r="F623" s="269" t="s">
        <v>5088</v>
      </c>
      <c r="G623" s="266"/>
      <c r="H623" s="270">
        <v>271.4</v>
      </c>
      <c r="I623" s="271"/>
      <c r="J623" s="266"/>
      <c r="K623" s="266"/>
      <c r="L623" s="272"/>
      <c r="M623" s="273"/>
      <c r="N623" s="274"/>
      <c r="O623" s="274"/>
      <c r="P623" s="274"/>
      <c r="Q623" s="274"/>
      <c r="R623" s="274"/>
      <c r="S623" s="274"/>
      <c r="T623" s="275"/>
      <c r="AT623" s="276" t="s">
        <v>592</v>
      </c>
      <c r="AU623" s="276" t="s">
        <v>85</v>
      </c>
      <c r="AV623" s="12" t="s">
        <v>85</v>
      </c>
      <c r="AW623" s="12" t="s">
        <v>39</v>
      </c>
      <c r="AX623" s="12" t="s">
        <v>76</v>
      </c>
      <c r="AY623" s="276" t="s">
        <v>203</v>
      </c>
    </row>
    <row r="624" spans="2:51" s="14" customFormat="1" ht="13.5">
      <c r="B624" s="288"/>
      <c r="C624" s="289"/>
      <c r="D624" s="267" t="s">
        <v>592</v>
      </c>
      <c r="E624" s="290" t="s">
        <v>21</v>
      </c>
      <c r="F624" s="291" t="s">
        <v>2781</v>
      </c>
      <c r="G624" s="289"/>
      <c r="H624" s="290" t="s">
        <v>21</v>
      </c>
      <c r="I624" s="292"/>
      <c r="J624" s="289"/>
      <c r="K624" s="289"/>
      <c r="L624" s="293"/>
      <c r="M624" s="294"/>
      <c r="N624" s="295"/>
      <c r="O624" s="295"/>
      <c r="P624" s="295"/>
      <c r="Q624" s="295"/>
      <c r="R624" s="295"/>
      <c r="S624" s="295"/>
      <c r="T624" s="296"/>
      <c r="AT624" s="297" t="s">
        <v>592</v>
      </c>
      <c r="AU624" s="297" t="s">
        <v>85</v>
      </c>
      <c r="AV624" s="14" t="s">
        <v>83</v>
      </c>
      <c r="AW624" s="14" t="s">
        <v>39</v>
      </c>
      <c r="AX624" s="14" t="s">
        <v>76</v>
      </c>
      <c r="AY624" s="297" t="s">
        <v>203</v>
      </c>
    </row>
    <row r="625" spans="2:51" s="14" customFormat="1" ht="13.5">
      <c r="B625" s="288"/>
      <c r="C625" s="289"/>
      <c r="D625" s="267" t="s">
        <v>592</v>
      </c>
      <c r="E625" s="290" t="s">
        <v>21</v>
      </c>
      <c r="F625" s="291" t="s">
        <v>5089</v>
      </c>
      <c r="G625" s="289"/>
      <c r="H625" s="290" t="s">
        <v>21</v>
      </c>
      <c r="I625" s="292"/>
      <c r="J625" s="289"/>
      <c r="K625" s="289"/>
      <c r="L625" s="293"/>
      <c r="M625" s="294"/>
      <c r="N625" s="295"/>
      <c r="O625" s="295"/>
      <c r="P625" s="295"/>
      <c r="Q625" s="295"/>
      <c r="R625" s="295"/>
      <c r="S625" s="295"/>
      <c r="T625" s="296"/>
      <c r="AT625" s="297" t="s">
        <v>592</v>
      </c>
      <c r="AU625" s="297" t="s">
        <v>85</v>
      </c>
      <c r="AV625" s="14" t="s">
        <v>83</v>
      </c>
      <c r="AW625" s="14" t="s">
        <v>39</v>
      </c>
      <c r="AX625" s="14" t="s">
        <v>76</v>
      </c>
      <c r="AY625" s="297" t="s">
        <v>203</v>
      </c>
    </row>
    <row r="626" spans="2:51" s="12" customFormat="1" ht="13.5">
      <c r="B626" s="265"/>
      <c r="C626" s="266"/>
      <c r="D626" s="267" t="s">
        <v>592</v>
      </c>
      <c r="E626" s="268" t="s">
        <v>21</v>
      </c>
      <c r="F626" s="269" t="s">
        <v>5090</v>
      </c>
      <c r="G626" s="266"/>
      <c r="H626" s="270">
        <v>199.6</v>
      </c>
      <c r="I626" s="271"/>
      <c r="J626" s="266"/>
      <c r="K626" s="266"/>
      <c r="L626" s="272"/>
      <c r="M626" s="273"/>
      <c r="N626" s="274"/>
      <c r="O626" s="274"/>
      <c r="P626" s="274"/>
      <c r="Q626" s="274"/>
      <c r="R626" s="274"/>
      <c r="S626" s="274"/>
      <c r="T626" s="275"/>
      <c r="AT626" s="276" t="s">
        <v>592</v>
      </c>
      <c r="AU626" s="276" t="s">
        <v>85</v>
      </c>
      <c r="AV626" s="12" t="s">
        <v>85</v>
      </c>
      <c r="AW626" s="12" t="s">
        <v>39</v>
      </c>
      <c r="AX626" s="12" t="s">
        <v>76</v>
      </c>
      <c r="AY626" s="276" t="s">
        <v>203</v>
      </c>
    </row>
    <row r="627" spans="2:51" s="14" customFormat="1" ht="13.5">
      <c r="B627" s="288"/>
      <c r="C627" s="289"/>
      <c r="D627" s="267" t="s">
        <v>592</v>
      </c>
      <c r="E627" s="290" t="s">
        <v>21</v>
      </c>
      <c r="F627" s="291" t="s">
        <v>5091</v>
      </c>
      <c r="G627" s="289"/>
      <c r="H627" s="290" t="s">
        <v>21</v>
      </c>
      <c r="I627" s="292"/>
      <c r="J627" s="289"/>
      <c r="K627" s="289"/>
      <c r="L627" s="293"/>
      <c r="M627" s="294"/>
      <c r="N627" s="295"/>
      <c r="O627" s="295"/>
      <c r="P627" s="295"/>
      <c r="Q627" s="295"/>
      <c r="R627" s="295"/>
      <c r="S627" s="295"/>
      <c r="T627" s="296"/>
      <c r="AT627" s="297" t="s">
        <v>592</v>
      </c>
      <c r="AU627" s="297" t="s">
        <v>85</v>
      </c>
      <c r="AV627" s="14" t="s">
        <v>83</v>
      </c>
      <c r="AW627" s="14" t="s">
        <v>39</v>
      </c>
      <c r="AX627" s="14" t="s">
        <v>76</v>
      </c>
      <c r="AY627" s="297" t="s">
        <v>203</v>
      </c>
    </row>
    <row r="628" spans="2:51" s="14" customFormat="1" ht="13.5">
      <c r="B628" s="288"/>
      <c r="C628" s="289"/>
      <c r="D628" s="267" t="s">
        <v>592</v>
      </c>
      <c r="E628" s="290" t="s">
        <v>21</v>
      </c>
      <c r="F628" s="291" t="s">
        <v>5092</v>
      </c>
      <c r="G628" s="289"/>
      <c r="H628" s="290" t="s">
        <v>21</v>
      </c>
      <c r="I628" s="292"/>
      <c r="J628" s="289"/>
      <c r="K628" s="289"/>
      <c r="L628" s="293"/>
      <c r="M628" s="294"/>
      <c r="N628" s="295"/>
      <c r="O628" s="295"/>
      <c r="P628" s="295"/>
      <c r="Q628" s="295"/>
      <c r="R628" s="295"/>
      <c r="S628" s="295"/>
      <c r="T628" s="296"/>
      <c r="AT628" s="297" t="s">
        <v>592</v>
      </c>
      <c r="AU628" s="297" t="s">
        <v>85</v>
      </c>
      <c r="AV628" s="14" t="s">
        <v>83</v>
      </c>
      <c r="AW628" s="14" t="s">
        <v>39</v>
      </c>
      <c r="AX628" s="14" t="s">
        <v>76</v>
      </c>
      <c r="AY628" s="297" t="s">
        <v>203</v>
      </c>
    </row>
    <row r="629" spans="2:51" s="12" customFormat="1" ht="13.5">
      <c r="B629" s="265"/>
      <c r="C629" s="266"/>
      <c r="D629" s="267" t="s">
        <v>592</v>
      </c>
      <c r="E629" s="268" t="s">
        <v>21</v>
      </c>
      <c r="F629" s="269" t="s">
        <v>5093</v>
      </c>
      <c r="G629" s="266"/>
      <c r="H629" s="270">
        <v>64.8</v>
      </c>
      <c r="I629" s="271"/>
      <c r="J629" s="266"/>
      <c r="K629" s="266"/>
      <c r="L629" s="272"/>
      <c r="M629" s="273"/>
      <c r="N629" s="274"/>
      <c r="O629" s="274"/>
      <c r="P629" s="274"/>
      <c r="Q629" s="274"/>
      <c r="R629" s="274"/>
      <c r="S629" s="274"/>
      <c r="T629" s="275"/>
      <c r="AT629" s="276" t="s">
        <v>592</v>
      </c>
      <c r="AU629" s="276" t="s">
        <v>85</v>
      </c>
      <c r="AV629" s="12" t="s">
        <v>85</v>
      </c>
      <c r="AW629" s="12" t="s">
        <v>39</v>
      </c>
      <c r="AX629" s="12" t="s">
        <v>76</v>
      </c>
      <c r="AY629" s="276" t="s">
        <v>203</v>
      </c>
    </row>
    <row r="630" spans="2:51" s="14" customFormat="1" ht="13.5">
      <c r="B630" s="288"/>
      <c r="C630" s="289"/>
      <c r="D630" s="267" t="s">
        <v>592</v>
      </c>
      <c r="E630" s="290" t="s">
        <v>21</v>
      </c>
      <c r="F630" s="291" t="s">
        <v>1725</v>
      </c>
      <c r="G630" s="289"/>
      <c r="H630" s="290" t="s">
        <v>21</v>
      </c>
      <c r="I630" s="292"/>
      <c r="J630" s="289"/>
      <c r="K630" s="289"/>
      <c r="L630" s="293"/>
      <c r="M630" s="294"/>
      <c r="N630" s="295"/>
      <c r="O630" s="295"/>
      <c r="P630" s="295"/>
      <c r="Q630" s="295"/>
      <c r="R630" s="295"/>
      <c r="S630" s="295"/>
      <c r="T630" s="296"/>
      <c r="AT630" s="297" t="s">
        <v>592</v>
      </c>
      <c r="AU630" s="297" t="s">
        <v>85</v>
      </c>
      <c r="AV630" s="14" t="s">
        <v>83</v>
      </c>
      <c r="AW630" s="14" t="s">
        <v>39</v>
      </c>
      <c r="AX630" s="14" t="s">
        <v>76</v>
      </c>
      <c r="AY630" s="297" t="s">
        <v>203</v>
      </c>
    </row>
    <row r="631" spans="2:51" s="14" customFormat="1" ht="13.5">
      <c r="B631" s="288"/>
      <c r="C631" s="289"/>
      <c r="D631" s="267" t="s">
        <v>592</v>
      </c>
      <c r="E631" s="290" t="s">
        <v>21</v>
      </c>
      <c r="F631" s="291" t="s">
        <v>5102</v>
      </c>
      <c r="G631" s="289"/>
      <c r="H631" s="290" t="s">
        <v>21</v>
      </c>
      <c r="I631" s="292"/>
      <c r="J631" s="289"/>
      <c r="K631" s="289"/>
      <c r="L631" s="293"/>
      <c r="M631" s="294"/>
      <c r="N631" s="295"/>
      <c r="O631" s="295"/>
      <c r="P631" s="295"/>
      <c r="Q631" s="295"/>
      <c r="R631" s="295"/>
      <c r="S631" s="295"/>
      <c r="T631" s="296"/>
      <c r="AT631" s="297" t="s">
        <v>592</v>
      </c>
      <c r="AU631" s="297" t="s">
        <v>85</v>
      </c>
      <c r="AV631" s="14" t="s">
        <v>83</v>
      </c>
      <c r="AW631" s="14" t="s">
        <v>39</v>
      </c>
      <c r="AX631" s="14" t="s">
        <v>76</v>
      </c>
      <c r="AY631" s="297" t="s">
        <v>203</v>
      </c>
    </row>
    <row r="632" spans="2:51" s="12" customFormat="1" ht="13.5">
      <c r="B632" s="265"/>
      <c r="C632" s="266"/>
      <c r="D632" s="267" t="s">
        <v>592</v>
      </c>
      <c r="E632" s="268" t="s">
        <v>21</v>
      </c>
      <c r="F632" s="269" t="s">
        <v>5103</v>
      </c>
      <c r="G632" s="266"/>
      <c r="H632" s="270">
        <v>21.2</v>
      </c>
      <c r="I632" s="271"/>
      <c r="J632" s="266"/>
      <c r="K632" s="266"/>
      <c r="L632" s="272"/>
      <c r="M632" s="273"/>
      <c r="N632" s="274"/>
      <c r="O632" s="274"/>
      <c r="P632" s="274"/>
      <c r="Q632" s="274"/>
      <c r="R632" s="274"/>
      <c r="S632" s="274"/>
      <c r="T632" s="275"/>
      <c r="AT632" s="276" t="s">
        <v>592</v>
      </c>
      <c r="AU632" s="276" t="s">
        <v>85</v>
      </c>
      <c r="AV632" s="12" t="s">
        <v>85</v>
      </c>
      <c r="AW632" s="12" t="s">
        <v>39</v>
      </c>
      <c r="AX632" s="12" t="s">
        <v>76</v>
      </c>
      <c r="AY632" s="276" t="s">
        <v>203</v>
      </c>
    </row>
    <row r="633" spans="2:65" s="1" customFormat="1" ht="38.25" customHeight="1">
      <c r="B633" s="47"/>
      <c r="C633" s="238" t="s">
        <v>916</v>
      </c>
      <c r="D633" s="238" t="s">
        <v>206</v>
      </c>
      <c r="E633" s="239" t="s">
        <v>2824</v>
      </c>
      <c r="F633" s="240" t="s">
        <v>2825</v>
      </c>
      <c r="G633" s="241" t="s">
        <v>246</v>
      </c>
      <c r="H633" s="250"/>
      <c r="I633" s="243"/>
      <c r="J633" s="244">
        <f>ROUND(I633*H633,2)</f>
        <v>0</v>
      </c>
      <c r="K633" s="240" t="s">
        <v>5082</v>
      </c>
      <c r="L633" s="73"/>
      <c r="M633" s="245" t="s">
        <v>21</v>
      </c>
      <c r="N633" s="246" t="s">
        <v>47</v>
      </c>
      <c r="O633" s="48"/>
      <c r="P633" s="247">
        <f>O633*H633</f>
        <v>0</v>
      </c>
      <c r="Q633" s="247">
        <v>0</v>
      </c>
      <c r="R633" s="247">
        <f>Q633*H633</f>
        <v>0</v>
      </c>
      <c r="S633" s="247">
        <v>0</v>
      </c>
      <c r="T633" s="248">
        <f>S633*H633</f>
        <v>0</v>
      </c>
      <c r="AR633" s="25" t="s">
        <v>211</v>
      </c>
      <c r="AT633" s="25" t="s">
        <v>206</v>
      </c>
      <c r="AU633" s="25" t="s">
        <v>85</v>
      </c>
      <c r="AY633" s="25" t="s">
        <v>203</v>
      </c>
      <c r="BE633" s="249">
        <f>IF(N633="základní",J633,0)</f>
        <v>0</v>
      </c>
      <c r="BF633" s="249">
        <f>IF(N633="snížená",J633,0)</f>
        <v>0</v>
      </c>
      <c r="BG633" s="249">
        <f>IF(N633="zákl. přenesená",J633,0)</f>
        <v>0</v>
      </c>
      <c r="BH633" s="249">
        <f>IF(N633="sníž. přenesená",J633,0)</f>
        <v>0</v>
      </c>
      <c r="BI633" s="249">
        <f>IF(N633="nulová",J633,0)</f>
        <v>0</v>
      </c>
      <c r="BJ633" s="25" t="s">
        <v>83</v>
      </c>
      <c r="BK633" s="249">
        <f>ROUND(I633*H633,2)</f>
        <v>0</v>
      </c>
      <c r="BL633" s="25" t="s">
        <v>211</v>
      </c>
      <c r="BM633" s="25" t="s">
        <v>5115</v>
      </c>
    </row>
    <row r="634" spans="2:63" s="11" customFormat="1" ht="29.85" customHeight="1">
      <c r="B634" s="222"/>
      <c r="C634" s="223"/>
      <c r="D634" s="224" t="s">
        <v>75</v>
      </c>
      <c r="E634" s="236" t="s">
        <v>2838</v>
      </c>
      <c r="F634" s="236" t="s">
        <v>2839</v>
      </c>
      <c r="G634" s="223"/>
      <c r="H634" s="223"/>
      <c r="I634" s="226"/>
      <c r="J634" s="237">
        <f>BK634</f>
        <v>0</v>
      </c>
      <c r="K634" s="223"/>
      <c r="L634" s="228"/>
      <c r="M634" s="229"/>
      <c r="N634" s="230"/>
      <c r="O634" s="230"/>
      <c r="P634" s="231">
        <f>SUM(P635:P679)</f>
        <v>0</v>
      </c>
      <c r="Q634" s="230"/>
      <c r="R634" s="231">
        <f>SUM(R635:R679)</f>
        <v>0.8329785999999999</v>
      </c>
      <c r="S634" s="230"/>
      <c r="T634" s="232">
        <f>SUM(T635:T679)</f>
        <v>3.306455</v>
      </c>
      <c r="AR634" s="233" t="s">
        <v>85</v>
      </c>
      <c r="AT634" s="234" t="s">
        <v>75</v>
      </c>
      <c r="AU634" s="234" t="s">
        <v>83</v>
      </c>
      <c r="AY634" s="233" t="s">
        <v>203</v>
      </c>
      <c r="BK634" s="235">
        <f>SUM(BK635:BK679)</f>
        <v>0</v>
      </c>
    </row>
    <row r="635" spans="2:65" s="1" customFormat="1" ht="16.5" customHeight="1">
      <c r="B635" s="47"/>
      <c r="C635" s="238" t="s">
        <v>922</v>
      </c>
      <c r="D635" s="238" t="s">
        <v>206</v>
      </c>
      <c r="E635" s="239" t="s">
        <v>2841</v>
      </c>
      <c r="F635" s="240" t="s">
        <v>2842</v>
      </c>
      <c r="G635" s="241" t="s">
        <v>463</v>
      </c>
      <c r="H635" s="242">
        <v>40.57</v>
      </c>
      <c r="I635" s="243"/>
      <c r="J635" s="244">
        <f>ROUND(I635*H635,2)</f>
        <v>0</v>
      </c>
      <c r="K635" s="240" t="s">
        <v>761</v>
      </c>
      <c r="L635" s="73"/>
      <c r="M635" s="245" t="s">
        <v>21</v>
      </c>
      <c r="N635" s="246" t="s">
        <v>47</v>
      </c>
      <c r="O635" s="48"/>
      <c r="P635" s="247">
        <f>O635*H635</f>
        <v>0</v>
      </c>
      <c r="Q635" s="247">
        <v>0</v>
      </c>
      <c r="R635" s="247">
        <f>Q635*H635</f>
        <v>0</v>
      </c>
      <c r="S635" s="247">
        <v>0.0815</v>
      </c>
      <c r="T635" s="248">
        <f>S635*H635</f>
        <v>3.306455</v>
      </c>
      <c r="AR635" s="25" t="s">
        <v>211</v>
      </c>
      <c r="AT635" s="25" t="s">
        <v>206</v>
      </c>
      <c r="AU635" s="25" t="s">
        <v>85</v>
      </c>
      <c r="AY635" s="25" t="s">
        <v>203</v>
      </c>
      <c r="BE635" s="249">
        <f>IF(N635="základní",J635,0)</f>
        <v>0</v>
      </c>
      <c r="BF635" s="249">
        <f>IF(N635="snížená",J635,0)</f>
        <v>0</v>
      </c>
      <c r="BG635" s="249">
        <f>IF(N635="zákl. přenesená",J635,0)</f>
        <v>0</v>
      </c>
      <c r="BH635" s="249">
        <f>IF(N635="sníž. přenesená",J635,0)</f>
        <v>0</v>
      </c>
      <c r="BI635" s="249">
        <f>IF(N635="nulová",J635,0)</f>
        <v>0</v>
      </c>
      <c r="BJ635" s="25" t="s">
        <v>83</v>
      </c>
      <c r="BK635" s="249">
        <f>ROUND(I635*H635,2)</f>
        <v>0</v>
      </c>
      <c r="BL635" s="25" t="s">
        <v>211</v>
      </c>
      <c r="BM635" s="25" t="s">
        <v>5116</v>
      </c>
    </row>
    <row r="636" spans="2:51" s="12" customFormat="1" ht="13.5">
      <c r="B636" s="265"/>
      <c r="C636" s="266"/>
      <c r="D636" s="267" t="s">
        <v>592</v>
      </c>
      <c r="E636" s="268" t="s">
        <v>21</v>
      </c>
      <c r="F636" s="269" t="s">
        <v>5117</v>
      </c>
      <c r="G636" s="266"/>
      <c r="H636" s="270">
        <v>4.8</v>
      </c>
      <c r="I636" s="271"/>
      <c r="J636" s="266"/>
      <c r="K636" s="266"/>
      <c r="L636" s="272"/>
      <c r="M636" s="273"/>
      <c r="N636" s="274"/>
      <c r="O636" s="274"/>
      <c r="P636" s="274"/>
      <c r="Q636" s="274"/>
      <c r="R636" s="274"/>
      <c r="S636" s="274"/>
      <c r="T636" s="275"/>
      <c r="AT636" s="276" t="s">
        <v>592</v>
      </c>
      <c r="AU636" s="276" t="s">
        <v>85</v>
      </c>
      <c r="AV636" s="12" t="s">
        <v>85</v>
      </c>
      <c r="AW636" s="12" t="s">
        <v>39</v>
      </c>
      <c r="AX636" s="12" t="s">
        <v>76</v>
      </c>
      <c r="AY636" s="276" t="s">
        <v>203</v>
      </c>
    </row>
    <row r="637" spans="2:51" s="12" customFormat="1" ht="13.5">
      <c r="B637" s="265"/>
      <c r="C637" s="266"/>
      <c r="D637" s="267" t="s">
        <v>592</v>
      </c>
      <c r="E637" s="268" t="s">
        <v>21</v>
      </c>
      <c r="F637" s="269" t="s">
        <v>5118</v>
      </c>
      <c r="G637" s="266"/>
      <c r="H637" s="270">
        <v>13.94</v>
      </c>
      <c r="I637" s="271"/>
      <c r="J637" s="266"/>
      <c r="K637" s="266"/>
      <c r="L637" s="272"/>
      <c r="M637" s="273"/>
      <c r="N637" s="274"/>
      <c r="O637" s="274"/>
      <c r="P637" s="274"/>
      <c r="Q637" s="274"/>
      <c r="R637" s="274"/>
      <c r="S637" s="274"/>
      <c r="T637" s="275"/>
      <c r="AT637" s="276" t="s">
        <v>592</v>
      </c>
      <c r="AU637" s="276" t="s">
        <v>85</v>
      </c>
      <c r="AV637" s="12" t="s">
        <v>85</v>
      </c>
      <c r="AW637" s="12" t="s">
        <v>39</v>
      </c>
      <c r="AX637" s="12" t="s">
        <v>76</v>
      </c>
      <c r="AY637" s="276" t="s">
        <v>203</v>
      </c>
    </row>
    <row r="638" spans="2:51" s="12" customFormat="1" ht="13.5">
      <c r="B638" s="265"/>
      <c r="C638" s="266"/>
      <c r="D638" s="267" t="s">
        <v>592</v>
      </c>
      <c r="E638" s="268" t="s">
        <v>21</v>
      </c>
      <c r="F638" s="269" t="s">
        <v>5119</v>
      </c>
      <c r="G638" s="266"/>
      <c r="H638" s="270">
        <v>15.62</v>
      </c>
      <c r="I638" s="271"/>
      <c r="J638" s="266"/>
      <c r="K638" s="266"/>
      <c r="L638" s="272"/>
      <c r="M638" s="273"/>
      <c r="N638" s="274"/>
      <c r="O638" s="274"/>
      <c r="P638" s="274"/>
      <c r="Q638" s="274"/>
      <c r="R638" s="274"/>
      <c r="S638" s="274"/>
      <c r="T638" s="275"/>
      <c r="AT638" s="276" t="s">
        <v>592</v>
      </c>
      <c r="AU638" s="276" t="s">
        <v>85</v>
      </c>
      <c r="AV638" s="12" t="s">
        <v>85</v>
      </c>
      <c r="AW638" s="12" t="s">
        <v>39</v>
      </c>
      <c r="AX638" s="12" t="s">
        <v>76</v>
      </c>
      <c r="AY638" s="276" t="s">
        <v>203</v>
      </c>
    </row>
    <row r="639" spans="2:51" s="12" customFormat="1" ht="13.5">
      <c r="B639" s="265"/>
      <c r="C639" s="266"/>
      <c r="D639" s="267" t="s">
        <v>592</v>
      </c>
      <c r="E639" s="268" t="s">
        <v>21</v>
      </c>
      <c r="F639" s="269" t="s">
        <v>4851</v>
      </c>
      <c r="G639" s="266"/>
      <c r="H639" s="270">
        <v>1.5</v>
      </c>
      <c r="I639" s="271"/>
      <c r="J639" s="266"/>
      <c r="K639" s="266"/>
      <c r="L639" s="272"/>
      <c r="M639" s="273"/>
      <c r="N639" s="274"/>
      <c r="O639" s="274"/>
      <c r="P639" s="274"/>
      <c r="Q639" s="274"/>
      <c r="R639" s="274"/>
      <c r="S639" s="274"/>
      <c r="T639" s="275"/>
      <c r="AT639" s="276" t="s">
        <v>592</v>
      </c>
      <c r="AU639" s="276" t="s">
        <v>85</v>
      </c>
      <c r="AV639" s="12" t="s">
        <v>85</v>
      </c>
      <c r="AW639" s="12" t="s">
        <v>39</v>
      </c>
      <c r="AX639" s="12" t="s">
        <v>76</v>
      </c>
      <c r="AY639" s="276" t="s">
        <v>203</v>
      </c>
    </row>
    <row r="640" spans="2:51" s="12" customFormat="1" ht="13.5">
      <c r="B640" s="265"/>
      <c r="C640" s="266"/>
      <c r="D640" s="267" t="s">
        <v>592</v>
      </c>
      <c r="E640" s="268" t="s">
        <v>21</v>
      </c>
      <c r="F640" s="269" t="s">
        <v>5120</v>
      </c>
      <c r="G640" s="266"/>
      <c r="H640" s="270">
        <v>0.96</v>
      </c>
      <c r="I640" s="271"/>
      <c r="J640" s="266"/>
      <c r="K640" s="266"/>
      <c r="L640" s="272"/>
      <c r="M640" s="273"/>
      <c r="N640" s="274"/>
      <c r="O640" s="274"/>
      <c r="P640" s="274"/>
      <c r="Q640" s="274"/>
      <c r="R640" s="274"/>
      <c r="S640" s="274"/>
      <c r="T640" s="275"/>
      <c r="AT640" s="276" t="s">
        <v>592</v>
      </c>
      <c r="AU640" s="276" t="s">
        <v>85</v>
      </c>
      <c r="AV640" s="12" t="s">
        <v>85</v>
      </c>
      <c r="AW640" s="12" t="s">
        <v>39</v>
      </c>
      <c r="AX640" s="12" t="s">
        <v>76</v>
      </c>
      <c r="AY640" s="276" t="s">
        <v>203</v>
      </c>
    </row>
    <row r="641" spans="2:51" s="12" customFormat="1" ht="13.5">
      <c r="B641" s="265"/>
      <c r="C641" s="266"/>
      <c r="D641" s="267" t="s">
        <v>592</v>
      </c>
      <c r="E641" s="268" t="s">
        <v>21</v>
      </c>
      <c r="F641" s="269" t="s">
        <v>4857</v>
      </c>
      <c r="G641" s="266"/>
      <c r="H641" s="270">
        <v>1.5</v>
      </c>
      <c r="I641" s="271"/>
      <c r="J641" s="266"/>
      <c r="K641" s="266"/>
      <c r="L641" s="272"/>
      <c r="M641" s="273"/>
      <c r="N641" s="274"/>
      <c r="O641" s="274"/>
      <c r="P641" s="274"/>
      <c r="Q641" s="274"/>
      <c r="R641" s="274"/>
      <c r="S641" s="274"/>
      <c r="T641" s="275"/>
      <c r="AT641" s="276" t="s">
        <v>592</v>
      </c>
      <c r="AU641" s="276" t="s">
        <v>85</v>
      </c>
      <c r="AV641" s="12" t="s">
        <v>85</v>
      </c>
      <c r="AW641" s="12" t="s">
        <v>39</v>
      </c>
      <c r="AX641" s="12" t="s">
        <v>76</v>
      </c>
      <c r="AY641" s="276" t="s">
        <v>203</v>
      </c>
    </row>
    <row r="642" spans="2:51" s="12" customFormat="1" ht="13.5">
      <c r="B642" s="265"/>
      <c r="C642" s="266"/>
      <c r="D642" s="267" t="s">
        <v>592</v>
      </c>
      <c r="E642" s="268" t="s">
        <v>21</v>
      </c>
      <c r="F642" s="269" t="s">
        <v>4859</v>
      </c>
      <c r="G642" s="266"/>
      <c r="H642" s="270">
        <v>2.25</v>
      </c>
      <c r="I642" s="271"/>
      <c r="J642" s="266"/>
      <c r="K642" s="266"/>
      <c r="L642" s="272"/>
      <c r="M642" s="273"/>
      <c r="N642" s="274"/>
      <c r="O642" s="274"/>
      <c r="P642" s="274"/>
      <c r="Q642" s="274"/>
      <c r="R642" s="274"/>
      <c r="S642" s="274"/>
      <c r="T642" s="275"/>
      <c r="AT642" s="276" t="s">
        <v>592</v>
      </c>
      <c r="AU642" s="276" t="s">
        <v>85</v>
      </c>
      <c r="AV642" s="12" t="s">
        <v>85</v>
      </c>
      <c r="AW642" s="12" t="s">
        <v>39</v>
      </c>
      <c r="AX642" s="12" t="s">
        <v>76</v>
      </c>
      <c r="AY642" s="276" t="s">
        <v>203</v>
      </c>
    </row>
    <row r="643" spans="2:51" s="13" customFormat="1" ht="13.5">
      <c r="B643" s="277"/>
      <c r="C643" s="278"/>
      <c r="D643" s="267" t="s">
        <v>592</v>
      </c>
      <c r="E643" s="279" t="s">
        <v>21</v>
      </c>
      <c r="F643" s="280" t="s">
        <v>618</v>
      </c>
      <c r="G643" s="278"/>
      <c r="H643" s="281">
        <v>40.57</v>
      </c>
      <c r="I643" s="282"/>
      <c r="J643" s="278"/>
      <c r="K643" s="278"/>
      <c r="L643" s="283"/>
      <c r="M643" s="284"/>
      <c r="N643" s="285"/>
      <c r="O643" s="285"/>
      <c r="P643" s="285"/>
      <c r="Q643" s="285"/>
      <c r="R643" s="285"/>
      <c r="S643" s="285"/>
      <c r="T643" s="286"/>
      <c r="AT643" s="287" t="s">
        <v>592</v>
      </c>
      <c r="AU643" s="287" t="s">
        <v>85</v>
      </c>
      <c r="AV643" s="13" t="s">
        <v>98</v>
      </c>
      <c r="AW643" s="13" t="s">
        <v>39</v>
      </c>
      <c r="AX643" s="13" t="s">
        <v>83</v>
      </c>
      <c r="AY643" s="287" t="s">
        <v>203</v>
      </c>
    </row>
    <row r="644" spans="2:65" s="1" customFormat="1" ht="25.5" customHeight="1">
      <c r="B644" s="47"/>
      <c r="C644" s="238" t="s">
        <v>926</v>
      </c>
      <c r="D644" s="238" t="s">
        <v>206</v>
      </c>
      <c r="E644" s="239" t="s">
        <v>2848</v>
      </c>
      <c r="F644" s="240" t="s">
        <v>2849</v>
      </c>
      <c r="G644" s="241" t="s">
        <v>463</v>
      </c>
      <c r="H644" s="242">
        <v>51.142</v>
      </c>
      <c r="I644" s="243"/>
      <c r="J644" s="244">
        <f>ROUND(I644*H644,2)</f>
        <v>0</v>
      </c>
      <c r="K644" s="240" t="s">
        <v>761</v>
      </c>
      <c r="L644" s="73"/>
      <c r="M644" s="245" t="s">
        <v>21</v>
      </c>
      <c r="N644" s="246" t="s">
        <v>47</v>
      </c>
      <c r="O644" s="48"/>
      <c r="P644" s="247">
        <f>O644*H644</f>
        <v>0</v>
      </c>
      <c r="Q644" s="247">
        <v>0.003</v>
      </c>
      <c r="R644" s="247">
        <f>Q644*H644</f>
        <v>0.153426</v>
      </c>
      <c r="S644" s="247">
        <v>0</v>
      </c>
      <c r="T644" s="248">
        <f>S644*H644</f>
        <v>0</v>
      </c>
      <c r="AR644" s="25" t="s">
        <v>211</v>
      </c>
      <c r="AT644" s="25" t="s">
        <v>206</v>
      </c>
      <c r="AU644" s="25" t="s">
        <v>85</v>
      </c>
      <c r="AY644" s="25" t="s">
        <v>203</v>
      </c>
      <c r="BE644" s="249">
        <f>IF(N644="základní",J644,0)</f>
        <v>0</v>
      </c>
      <c r="BF644" s="249">
        <f>IF(N644="snížená",J644,0)</f>
        <v>0</v>
      </c>
      <c r="BG644" s="249">
        <f>IF(N644="zákl. přenesená",J644,0)</f>
        <v>0</v>
      </c>
      <c r="BH644" s="249">
        <f>IF(N644="sníž. přenesená",J644,0)</f>
        <v>0</v>
      </c>
      <c r="BI644" s="249">
        <f>IF(N644="nulová",J644,0)</f>
        <v>0</v>
      </c>
      <c r="BJ644" s="25" t="s">
        <v>83</v>
      </c>
      <c r="BK644" s="249">
        <f>ROUND(I644*H644,2)</f>
        <v>0</v>
      </c>
      <c r="BL644" s="25" t="s">
        <v>211</v>
      </c>
      <c r="BM644" s="25" t="s">
        <v>5121</v>
      </c>
    </row>
    <row r="645" spans="2:51" s="12" customFormat="1" ht="13.5">
      <c r="B645" s="265"/>
      <c r="C645" s="266"/>
      <c r="D645" s="267" t="s">
        <v>592</v>
      </c>
      <c r="E645" s="268" t="s">
        <v>21</v>
      </c>
      <c r="F645" s="269" t="s">
        <v>4851</v>
      </c>
      <c r="G645" s="266"/>
      <c r="H645" s="270">
        <v>1.5</v>
      </c>
      <c r="I645" s="271"/>
      <c r="J645" s="266"/>
      <c r="K645" s="266"/>
      <c r="L645" s="272"/>
      <c r="M645" s="273"/>
      <c r="N645" s="274"/>
      <c r="O645" s="274"/>
      <c r="P645" s="274"/>
      <c r="Q645" s="274"/>
      <c r="R645" s="274"/>
      <c r="S645" s="274"/>
      <c r="T645" s="275"/>
      <c r="AT645" s="276" t="s">
        <v>592</v>
      </c>
      <c r="AU645" s="276" t="s">
        <v>85</v>
      </c>
      <c r="AV645" s="12" t="s">
        <v>85</v>
      </c>
      <c r="AW645" s="12" t="s">
        <v>39</v>
      </c>
      <c r="AX645" s="12" t="s">
        <v>76</v>
      </c>
      <c r="AY645" s="276" t="s">
        <v>203</v>
      </c>
    </row>
    <row r="646" spans="2:51" s="12" customFormat="1" ht="13.5">
      <c r="B646" s="265"/>
      <c r="C646" s="266"/>
      <c r="D646" s="267" t="s">
        <v>592</v>
      </c>
      <c r="E646" s="268" t="s">
        <v>21</v>
      </c>
      <c r="F646" s="269" t="s">
        <v>4852</v>
      </c>
      <c r="G646" s="266"/>
      <c r="H646" s="270">
        <v>4.8</v>
      </c>
      <c r="I646" s="271"/>
      <c r="J646" s="266"/>
      <c r="K646" s="266"/>
      <c r="L646" s="272"/>
      <c r="M646" s="273"/>
      <c r="N646" s="274"/>
      <c r="O646" s="274"/>
      <c r="P646" s="274"/>
      <c r="Q646" s="274"/>
      <c r="R646" s="274"/>
      <c r="S646" s="274"/>
      <c r="T646" s="275"/>
      <c r="AT646" s="276" t="s">
        <v>592</v>
      </c>
      <c r="AU646" s="276" t="s">
        <v>85</v>
      </c>
      <c r="AV646" s="12" t="s">
        <v>85</v>
      </c>
      <c r="AW646" s="12" t="s">
        <v>39</v>
      </c>
      <c r="AX646" s="12" t="s">
        <v>76</v>
      </c>
      <c r="AY646" s="276" t="s">
        <v>203</v>
      </c>
    </row>
    <row r="647" spans="2:51" s="12" customFormat="1" ht="13.5">
      <c r="B647" s="265"/>
      <c r="C647" s="266"/>
      <c r="D647" s="267" t="s">
        <v>592</v>
      </c>
      <c r="E647" s="268" t="s">
        <v>21</v>
      </c>
      <c r="F647" s="269" t="s">
        <v>4853</v>
      </c>
      <c r="G647" s="266"/>
      <c r="H647" s="270">
        <v>14.207</v>
      </c>
      <c r="I647" s="271"/>
      <c r="J647" s="266"/>
      <c r="K647" s="266"/>
      <c r="L647" s="272"/>
      <c r="M647" s="273"/>
      <c r="N647" s="274"/>
      <c r="O647" s="274"/>
      <c r="P647" s="274"/>
      <c r="Q647" s="274"/>
      <c r="R647" s="274"/>
      <c r="S647" s="274"/>
      <c r="T647" s="275"/>
      <c r="AT647" s="276" t="s">
        <v>592</v>
      </c>
      <c r="AU647" s="276" t="s">
        <v>85</v>
      </c>
      <c r="AV647" s="12" t="s">
        <v>85</v>
      </c>
      <c r="AW647" s="12" t="s">
        <v>39</v>
      </c>
      <c r="AX647" s="12" t="s">
        <v>76</v>
      </c>
      <c r="AY647" s="276" t="s">
        <v>203</v>
      </c>
    </row>
    <row r="648" spans="2:51" s="12" customFormat="1" ht="13.5">
      <c r="B648" s="265"/>
      <c r="C648" s="266"/>
      <c r="D648" s="267" t="s">
        <v>592</v>
      </c>
      <c r="E648" s="268" t="s">
        <v>21</v>
      </c>
      <c r="F648" s="269" t="s">
        <v>5122</v>
      </c>
      <c r="G648" s="266"/>
      <c r="H648" s="270">
        <v>15.785</v>
      </c>
      <c r="I648" s="271"/>
      <c r="J648" s="266"/>
      <c r="K648" s="266"/>
      <c r="L648" s="272"/>
      <c r="M648" s="273"/>
      <c r="N648" s="274"/>
      <c r="O648" s="274"/>
      <c r="P648" s="274"/>
      <c r="Q648" s="274"/>
      <c r="R648" s="274"/>
      <c r="S648" s="274"/>
      <c r="T648" s="275"/>
      <c r="AT648" s="276" t="s">
        <v>592</v>
      </c>
      <c r="AU648" s="276" t="s">
        <v>85</v>
      </c>
      <c r="AV648" s="12" t="s">
        <v>85</v>
      </c>
      <c r="AW648" s="12" t="s">
        <v>39</v>
      </c>
      <c r="AX648" s="12" t="s">
        <v>76</v>
      </c>
      <c r="AY648" s="276" t="s">
        <v>203</v>
      </c>
    </row>
    <row r="649" spans="2:51" s="12" customFormat="1" ht="13.5">
      <c r="B649" s="265"/>
      <c r="C649" s="266"/>
      <c r="D649" s="267" t="s">
        <v>592</v>
      </c>
      <c r="E649" s="268" t="s">
        <v>21</v>
      </c>
      <c r="F649" s="269" t="s">
        <v>4855</v>
      </c>
      <c r="G649" s="266"/>
      <c r="H649" s="270">
        <v>1.5</v>
      </c>
      <c r="I649" s="271"/>
      <c r="J649" s="266"/>
      <c r="K649" s="266"/>
      <c r="L649" s="272"/>
      <c r="M649" s="273"/>
      <c r="N649" s="274"/>
      <c r="O649" s="274"/>
      <c r="P649" s="274"/>
      <c r="Q649" s="274"/>
      <c r="R649" s="274"/>
      <c r="S649" s="274"/>
      <c r="T649" s="275"/>
      <c r="AT649" s="276" t="s">
        <v>592</v>
      </c>
      <c r="AU649" s="276" t="s">
        <v>85</v>
      </c>
      <c r="AV649" s="12" t="s">
        <v>85</v>
      </c>
      <c r="AW649" s="12" t="s">
        <v>39</v>
      </c>
      <c r="AX649" s="12" t="s">
        <v>76</v>
      </c>
      <c r="AY649" s="276" t="s">
        <v>203</v>
      </c>
    </row>
    <row r="650" spans="2:51" s="12" customFormat="1" ht="13.5">
      <c r="B650" s="265"/>
      <c r="C650" s="266"/>
      <c r="D650" s="267" t="s">
        <v>592</v>
      </c>
      <c r="E650" s="268" t="s">
        <v>21</v>
      </c>
      <c r="F650" s="269" t="s">
        <v>4856</v>
      </c>
      <c r="G650" s="266"/>
      <c r="H650" s="270">
        <v>1.5</v>
      </c>
      <c r="I650" s="271"/>
      <c r="J650" s="266"/>
      <c r="K650" s="266"/>
      <c r="L650" s="272"/>
      <c r="M650" s="273"/>
      <c r="N650" s="274"/>
      <c r="O650" s="274"/>
      <c r="P650" s="274"/>
      <c r="Q650" s="274"/>
      <c r="R650" s="274"/>
      <c r="S650" s="274"/>
      <c r="T650" s="275"/>
      <c r="AT650" s="276" t="s">
        <v>592</v>
      </c>
      <c r="AU650" s="276" t="s">
        <v>85</v>
      </c>
      <c r="AV650" s="12" t="s">
        <v>85</v>
      </c>
      <c r="AW650" s="12" t="s">
        <v>39</v>
      </c>
      <c r="AX650" s="12" t="s">
        <v>76</v>
      </c>
      <c r="AY650" s="276" t="s">
        <v>203</v>
      </c>
    </row>
    <row r="651" spans="2:51" s="12" customFormat="1" ht="13.5">
      <c r="B651" s="265"/>
      <c r="C651" s="266"/>
      <c r="D651" s="267" t="s">
        <v>592</v>
      </c>
      <c r="E651" s="268" t="s">
        <v>21</v>
      </c>
      <c r="F651" s="269" t="s">
        <v>4857</v>
      </c>
      <c r="G651" s="266"/>
      <c r="H651" s="270">
        <v>1.5</v>
      </c>
      <c r="I651" s="271"/>
      <c r="J651" s="266"/>
      <c r="K651" s="266"/>
      <c r="L651" s="272"/>
      <c r="M651" s="273"/>
      <c r="N651" s="274"/>
      <c r="O651" s="274"/>
      <c r="P651" s="274"/>
      <c r="Q651" s="274"/>
      <c r="R651" s="274"/>
      <c r="S651" s="274"/>
      <c r="T651" s="275"/>
      <c r="AT651" s="276" t="s">
        <v>592</v>
      </c>
      <c r="AU651" s="276" t="s">
        <v>85</v>
      </c>
      <c r="AV651" s="12" t="s">
        <v>85</v>
      </c>
      <c r="AW651" s="12" t="s">
        <v>39</v>
      </c>
      <c r="AX651" s="12" t="s">
        <v>76</v>
      </c>
      <c r="AY651" s="276" t="s">
        <v>203</v>
      </c>
    </row>
    <row r="652" spans="2:51" s="12" customFormat="1" ht="13.5">
      <c r="B652" s="265"/>
      <c r="C652" s="266"/>
      <c r="D652" s="267" t="s">
        <v>592</v>
      </c>
      <c r="E652" s="268" t="s">
        <v>21</v>
      </c>
      <c r="F652" s="269" t="s">
        <v>4858</v>
      </c>
      <c r="G652" s="266"/>
      <c r="H652" s="270">
        <v>3.3</v>
      </c>
      <c r="I652" s="271"/>
      <c r="J652" s="266"/>
      <c r="K652" s="266"/>
      <c r="L652" s="272"/>
      <c r="M652" s="273"/>
      <c r="N652" s="274"/>
      <c r="O652" s="274"/>
      <c r="P652" s="274"/>
      <c r="Q652" s="274"/>
      <c r="R652" s="274"/>
      <c r="S652" s="274"/>
      <c r="T652" s="275"/>
      <c r="AT652" s="276" t="s">
        <v>592</v>
      </c>
      <c r="AU652" s="276" t="s">
        <v>85</v>
      </c>
      <c r="AV652" s="12" t="s">
        <v>85</v>
      </c>
      <c r="AW652" s="12" t="s">
        <v>39</v>
      </c>
      <c r="AX652" s="12" t="s">
        <v>76</v>
      </c>
      <c r="AY652" s="276" t="s">
        <v>203</v>
      </c>
    </row>
    <row r="653" spans="2:51" s="12" customFormat="1" ht="13.5">
      <c r="B653" s="265"/>
      <c r="C653" s="266"/>
      <c r="D653" s="267" t="s">
        <v>592</v>
      </c>
      <c r="E653" s="268" t="s">
        <v>21</v>
      </c>
      <c r="F653" s="269" t="s">
        <v>4859</v>
      </c>
      <c r="G653" s="266"/>
      <c r="H653" s="270">
        <v>2.25</v>
      </c>
      <c r="I653" s="271"/>
      <c r="J653" s="266"/>
      <c r="K653" s="266"/>
      <c r="L653" s="272"/>
      <c r="M653" s="273"/>
      <c r="N653" s="274"/>
      <c r="O653" s="274"/>
      <c r="P653" s="274"/>
      <c r="Q653" s="274"/>
      <c r="R653" s="274"/>
      <c r="S653" s="274"/>
      <c r="T653" s="275"/>
      <c r="AT653" s="276" t="s">
        <v>592</v>
      </c>
      <c r="AU653" s="276" t="s">
        <v>85</v>
      </c>
      <c r="AV653" s="12" t="s">
        <v>85</v>
      </c>
      <c r="AW653" s="12" t="s">
        <v>39</v>
      </c>
      <c r="AX653" s="12" t="s">
        <v>76</v>
      </c>
      <c r="AY653" s="276" t="s">
        <v>203</v>
      </c>
    </row>
    <row r="654" spans="2:51" s="12" customFormat="1" ht="13.5">
      <c r="B654" s="265"/>
      <c r="C654" s="266"/>
      <c r="D654" s="267" t="s">
        <v>592</v>
      </c>
      <c r="E654" s="268" t="s">
        <v>21</v>
      </c>
      <c r="F654" s="269" t="s">
        <v>4860</v>
      </c>
      <c r="G654" s="266"/>
      <c r="H654" s="270">
        <v>3.3</v>
      </c>
      <c r="I654" s="271"/>
      <c r="J654" s="266"/>
      <c r="K654" s="266"/>
      <c r="L654" s="272"/>
      <c r="M654" s="273"/>
      <c r="N654" s="274"/>
      <c r="O654" s="274"/>
      <c r="P654" s="274"/>
      <c r="Q654" s="274"/>
      <c r="R654" s="274"/>
      <c r="S654" s="274"/>
      <c r="T654" s="275"/>
      <c r="AT654" s="276" t="s">
        <v>592</v>
      </c>
      <c r="AU654" s="276" t="s">
        <v>85</v>
      </c>
      <c r="AV654" s="12" t="s">
        <v>85</v>
      </c>
      <c r="AW654" s="12" t="s">
        <v>39</v>
      </c>
      <c r="AX654" s="12" t="s">
        <v>76</v>
      </c>
      <c r="AY654" s="276" t="s">
        <v>203</v>
      </c>
    </row>
    <row r="655" spans="2:51" s="12" customFormat="1" ht="13.5">
      <c r="B655" s="265"/>
      <c r="C655" s="266"/>
      <c r="D655" s="267" t="s">
        <v>592</v>
      </c>
      <c r="E655" s="268" t="s">
        <v>21</v>
      </c>
      <c r="F655" s="269" t="s">
        <v>4861</v>
      </c>
      <c r="G655" s="266"/>
      <c r="H655" s="270">
        <v>1.5</v>
      </c>
      <c r="I655" s="271"/>
      <c r="J655" s="266"/>
      <c r="K655" s="266"/>
      <c r="L655" s="272"/>
      <c r="M655" s="273"/>
      <c r="N655" s="274"/>
      <c r="O655" s="274"/>
      <c r="P655" s="274"/>
      <c r="Q655" s="274"/>
      <c r="R655" s="274"/>
      <c r="S655" s="274"/>
      <c r="T655" s="275"/>
      <c r="AT655" s="276" t="s">
        <v>592</v>
      </c>
      <c r="AU655" s="276" t="s">
        <v>85</v>
      </c>
      <c r="AV655" s="12" t="s">
        <v>85</v>
      </c>
      <c r="AW655" s="12" t="s">
        <v>39</v>
      </c>
      <c r="AX655" s="12" t="s">
        <v>76</v>
      </c>
      <c r="AY655" s="276" t="s">
        <v>203</v>
      </c>
    </row>
    <row r="656" spans="2:65" s="1" customFormat="1" ht="25.5" customHeight="1">
      <c r="B656" s="47"/>
      <c r="C656" s="255" t="s">
        <v>930</v>
      </c>
      <c r="D656" s="255" t="s">
        <v>284</v>
      </c>
      <c r="E656" s="256" t="s">
        <v>2852</v>
      </c>
      <c r="F656" s="257" t="s">
        <v>5123</v>
      </c>
      <c r="G656" s="258" t="s">
        <v>463</v>
      </c>
      <c r="H656" s="259">
        <v>56.256</v>
      </c>
      <c r="I656" s="260"/>
      <c r="J656" s="261">
        <f>ROUND(I656*H656,2)</f>
        <v>0</v>
      </c>
      <c r="K656" s="257" t="s">
        <v>761</v>
      </c>
      <c r="L656" s="262"/>
      <c r="M656" s="263" t="s">
        <v>21</v>
      </c>
      <c r="N656" s="264" t="s">
        <v>47</v>
      </c>
      <c r="O656" s="48"/>
      <c r="P656" s="247">
        <f>O656*H656</f>
        <v>0</v>
      </c>
      <c r="Q656" s="247">
        <v>0.0118</v>
      </c>
      <c r="R656" s="247">
        <f>Q656*H656</f>
        <v>0.6638208</v>
      </c>
      <c r="S656" s="247">
        <v>0</v>
      </c>
      <c r="T656" s="248">
        <f>S656*H656</f>
        <v>0</v>
      </c>
      <c r="AR656" s="25" t="s">
        <v>287</v>
      </c>
      <c r="AT656" s="25" t="s">
        <v>284</v>
      </c>
      <c r="AU656" s="25" t="s">
        <v>85</v>
      </c>
      <c r="AY656" s="25" t="s">
        <v>203</v>
      </c>
      <c r="BE656" s="249">
        <f>IF(N656="základní",J656,0)</f>
        <v>0</v>
      </c>
      <c r="BF656" s="249">
        <f>IF(N656="snížená",J656,0)</f>
        <v>0</v>
      </c>
      <c r="BG656" s="249">
        <f>IF(N656="zákl. přenesená",J656,0)</f>
        <v>0</v>
      </c>
      <c r="BH656" s="249">
        <f>IF(N656="sníž. přenesená",J656,0)</f>
        <v>0</v>
      </c>
      <c r="BI656" s="249">
        <f>IF(N656="nulová",J656,0)</f>
        <v>0</v>
      </c>
      <c r="BJ656" s="25" t="s">
        <v>83</v>
      </c>
      <c r="BK656" s="249">
        <f>ROUND(I656*H656,2)</f>
        <v>0</v>
      </c>
      <c r="BL656" s="25" t="s">
        <v>211</v>
      </c>
      <c r="BM656" s="25" t="s">
        <v>5124</v>
      </c>
    </row>
    <row r="657" spans="2:51" s="12" customFormat="1" ht="13.5">
      <c r="B657" s="265"/>
      <c r="C657" s="266"/>
      <c r="D657" s="267" t="s">
        <v>592</v>
      </c>
      <c r="E657" s="268" t="s">
        <v>21</v>
      </c>
      <c r="F657" s="269" t="s">
        <v>5125</v>
      </c>
      <c r="G657" s="266"/>
      <c r="H657" s="270">
        <v>56.256</v>
      </c>
      <c r="I657" s="271"/>
      <c r="J657" s="266"/>
      <c r="K657" s="266"/>
      <c r="L657" s="272"/>
      <c r="M657" s="273"/>
      <c r="N657" s="274"/>
      <c r="O657" s="274"/>
      <c r="P657" s="274"/>
      <c r="Q657" s="274"/>
      <c r="R657" s="274"/>
      <c r="S657" s="274"/>
      <c r="T657" s="275"/>
      <c r="AT657" s="276" t="s">
        <v>592</v>
      </c>
      <c r="AU657" s="276" t="s">
        <v>85</v>
      </c>
      <c r="AV657" s="12" t="s">
        <v>85</v>
      </c>
      <c r="AW657" s="12" t="s">
        <v>39</v>
      </c>
      <c r="AX657" s="12" t="s">
        <v>83</v>
      </c>
      <c r="AY657" s="276" t="s">
        <v>203</v>
      </c>
    </row>
    <row r="658" spans="2:65" s="1" customFormat="1" ht="25.5" customHeight="1">
      <c r="B658" s="47"/>
      <c r="C658" s="238" t="s">
        <v>934</v>
      </c>
      <c r="D658" s="238" t="s">
        <v>206</v>
      </c>
      <c r="E658" s="239" t="s">
        <v>2857</v>
      </c>
      <c r="F658" s="240" t="s">
        <v>2858</v>
      </c>
      <c r="G658" s="241" t="s">
        <v>215</v>
      </c>
      <c r="H658" s="242">
        <v>26.4</v>
      </c>
      <c r="I658" s="243"/>
      <c r="J658" s="244">
        <f>ROUND(I658*H658,2)</f>
        <v>0</v>
      </c>
      <c r="K658" s="240" t="s">
        <v>761</v>
      </c>
      <c r="L658" s="73"/>
      <c r="M658" s="245" t="s">
        <v>21</v>
      </c>
      <c r="N658" s="246" t="s">
        <v>47</v>
      </c>
      <c r="O658" s="48"/>
      <c r="P658" s="247">
        <f>O658*H658</f>
        <v>0</v>
      </c>
      <c r="Q658" s="247">
        <v>0.00031</v>
      </c>
      <c r="R658" s="247">
        <f>Q658*H658</f>
        <v>0.008184</v>
      </c>
      <c r="S658" s="247">
        <v>0</v>
      </c>
      <c r="T658" s="248">
        <f>S658*H658</f>
        <v>0</v>
      </c>
      <c r="AR658" s="25" t="s">
        <v>211</v>
      </c>
      <c r="AT658" s="25" t="s">
        <v>206</v>
      </c>
      <c r="AU658" s="25" t="s">
        <v>85</v>
      </c>
      <c r="AY658" s="25" t="s">
        <v>203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25" t="s">
        <v>83</v>
      </c>
      <c r="BK658" s="249">
        <f>ROUND(I658*H658,2)</f>
        <v>0</v>
      </c>
      <c r="BL658" s="25" t="s">
        <v>211</v>
      </c>
      <c r="BM658" s="25" t="s">
        <v>5126</v>
      </c>
    </row>
    <row r="659" spans="2:51" s="12" customFormat="1" ht="13.5">
      <c r="B659" s="265"/>
      <c r="C659" s="266"/>
      <c r="D659" s="267" t="s">
        <v>592</v>
      </c>
      <c r="E659" s="268" t="s">
        <v>21</v>
      </c>
      <c r="F659" s="269" t="s">
        <v>5127</v>
      </c>
      <c r="G659" s="266"/>
      <c r="H659" s="270">
        <v>3</v>
      </c>
      <c r="I659" s="271"/>
      <c r="J659" s="266"/>
      <c r="K659" s="266"/>
      <c r="L659" s="272"/>
      <c r="M659" s="273"/>
      <c r="N659" s="274"/>
      <c r="O659" s="274"/>
      <c r="P659" s="274"/>
      <c r="Q659" s="274"/>
      <c r="R659" s="274"/>
      <c r="S659" s="274"/>
      <c r="T659" s="275"/>
      <c r="AT659" s="276" t="s">
        <v>592</v>
      </c>
      <c r="AU659" s="276" t="s">
        <v>85</v>
      </c>
      <c r="AV659" s="12" t="s">
        <v>85</v>
      </c>
      <c r="AW659" s="12" t="s">
        <v>39</v>
      </c>
      <c r="AX659" s="12" t="s">
        <v>76</v>
      </c>
      <c r="AY659" s="276" t="s">
        <v>203</v>
      </c>
    </row>
    <row r="660" spans="2:51" s="12" customFormat="1" ht="13.5">
      <c r="B660" s="265"/>
      <c r="C660" s="266"/>
      <c r="D660" s="267" t="s">
        <v>592</v>
      </c>
      <c r="E660" s="268" t="s">
        <v>21</v>
      </c>
      <c r="F660" s="269" t="s">
        <v>5128</v>
      </c>
      <c r="G660" s="266"/>
      <c r="H660" s="270">
        <v>3</v>
      </c>
      <c r="I660" s="271"/>
      <c r="J660" s="266"/>
      <c r="K660" s="266"/>
      <c r="L660" s="272"/>
      <c r="M660" s="273"/>
      <c r="N660" s="274"/>
      <c r="O660" s="274"/>
      <c r="P660" s="274"/>
      <c r="Q660" s="274"/>
      <c r="R660" s="274"/>
      <c r="S660" s="274"/>
      <c r="T660" s="275"/>
      <c r="AT660" s="276" t="s">
        <v>592</v>
      </c>
      <c r="AU660" s="276" t="s">
        <v>85</v>
      </c>
      <c r="AV660" s="12" t="s">
        <v>85</v>
      </c>
      <c r="AW660" s="12" t="s">
        <v>39</v>
      </c>
      <c r="AX660" s="12" t="s">
        <v>76</v>
      </c>
      <c r="AY660" s="276" t="s">
        <v>203</v>
      </c>
    </row>
    <row r="661" spans="2:51" s="12" customFormat="1" ht="13.5">
      <c r="B661" s="265"/>
      <c r="C661" s="266"/>
      <c r="D661" s="267" t="s">
        <v>592</v>
      </c>
      <c r="E661" s="268" t="s">
        <v>21</v>
      </c>
      <c r="F661" s="269" t="s">
        <v>5129</v>
      </c>
      <c r="G661" s="266"/>
      <c r="H661" s="270">
        <v>3</v>
      </c>
      <c r="I661" s="271"/>
      <c r="J661" s="266"/>
      <c r="K661" s="266"/>
      <c r="L661" s="272"/>
      <c r="M661" s="273"/>
      <c r="N661" s="274"/>
      <c r="O661" s="274"/>
      <c r="P661" s="274"/>
      <c r="Q661" s="274"/>
      <c r="R661" s="274"/>
      <c r="S661" s="274"/>
      <c r="T661" s="275"/>
      <c r="AT661" s="276" t="s">
        <v>592</v>
      </c>
      <c r="AU661" s="276" t="s">
        <v>85</v>
      </c>
      <c r="AV661" s="12" t="s">
        <v>85</v>
      </c>
      <c r="AW661" s="12" t="s">
        <v>39</v>
      </c>
      <c r="AX661" s="12" t="s">
        <v>76</v>
      </c>
      <c r="AY661" s="276" t="s">
        <v>203</v>
      </c>
    </row>
    <row r="662" spans="2:51" s="12" customFormat="1" ht="13.5">
      <c r="B662" s="265"/>
      <c r="C662" s="266"/>
      <c r="D662" s="267" t="s">
        <v>592</v>
      </c>
      <c r="E662" s="268" t="s">
        <v>21</v>
      </c>
      <c r="F662" s="269" t="s">
        <v>5130</v>
      </c>
      <c r="G662" s="266"/>
      <c r="H662" s="270">
        <v>3</v>
      </c>
      <c r="I662" s="271"/>
      <c r="J662" s="266"/>
      <c r="K662" s="266"/>
      <c r="L662" s="272"/>
      <c r="M662" s="273"/>
      <c r="N662" s="274"/>
      <c r="O662" s="274"/>
      <c r="P662" s="274"/>
      <c r="Q662" s="274"/>
      <c r="R662" s="274"/>
      <c r="S662" s="274"/>
      <c r="T662" s="275"/>
      <c r="AT662" s="276" t="s">
        <v>592</v>
      </c>
      <c r="AU662" s="276" t="s">
        <v>85</v>
      </c>
      <c r="AV662" s="12" t="s">
        <v>85</v>
      </c>
      <c r="AW662" s="12" t="s">
        <v>39</v>
      </c>
      <c r="AX662" s="12" t="s">
        <v>76</v>
      </c>
      <c r="AY662" s="276" t="s">
        <v>203</v>
      </c>
    </row>
    <row r="663" spans="2:51" s="12" customFormat="1" ht="13.5">
      <c r="B663" s="265"/>
      <c r="C663" s="266"/>
      <c r="D663" s="267" t="s">
        <v>592</v>
      </c>
      <c r="E663" s="268" t="s">
        <v>21</v>
      </c>
      <c r="F663" s="269" t="s">
        <v>5131</v>
      </c>
      <c r="G663" s="266"/>
      <c r="H663" s="270">
        <v>4.2</v>
      </c>
      <c r="I663" s="271"/>
      <c r="J663" s="266"/>
      <c r="K663" s="266"/>
      <c r="L663" s="272"/>
      <c r="M663" s="273"/>
      <c r="N663" s="274"/>
      <c r="O663" s="274"/>
      <c r="P663" s="274"/>
      <c r="Q663" s="274"/>
      <c r="R663" s="274"/>
      <c r="S663" s="274"/>
      <c r="T663" s="275"/>
      <c r="AT663" s="276" t="s">
        <v>592</v>
      </c>
      <c r="AU663" s="276" t="s">
        <v>85</v>
      </c>
      <c r="AV663" s="12" t="s">
        <v>85</v>
      </c>
      <c r="AW663" s="12" t="s">
        <v>39</v>
      </c>
      <c r="AX663" s="12" t="s">
        <v>76</v>
      </c>
      <c r="AY663" s="276" t="s">
        <v>203</v>
      </c>
    </row>
    <row r="664" spans="2:51" s="12" customFormat="1" ht="13.5">
      <c r="B664" s="265"/>
      <c r="C664" s="266"/>
      <c r="D664" s="267" t="s">
        <v>592</v>
      </c>
      <c r="E664" s="268" t="s">
        <v>21</v>
      </c>
      <c r="F664" s="269" t="s">
        <v>5132</v>
      </c>
      <c r="G664" s="266"/>
      <c r="H664" s="270">
        <v>3</v>
      </c>
      <c r="I664" s="271"/>
      <c r="J664" s="266"/>
      <c r="K664" s="266"/>
      <c r="L664" s="272"/>
      <c r="M664" s="273"/>
      <c r="N664" s="274"/>
      <c r="O664" s="274"/>
      <c r="P664" s="274"/>
      <c r="Q664" s="274"/>
      <c r="R664" s="274"/>
      <c r="S664" s="274"/>
      <c r="T664" s="275"/>
      <c r="AT664" s="276" t="s">
        <v>592</v>
      </c>
      <c r="AU664" s="276" t="s">
        <v>85</v>
      </c>
      <c r="AV664" s="12" t="s">
        <v>85</v>
      </c>
      <c r="AW664" s="12" t="s">
        <v>39</v>
      </c>
      <c r="AX664" s="12" t="s">
        <v>76</v>
      </c>
      <c r="AY664" s="276" t="s">
        <v>203</v>
      </c>
    </row>
    <row r="665" spans="2:51" s="12" customFormat="1" ht="13.5">
      <c r="B665" s="265"/>
      <c r="C665" s="266"/>
      <c r="D665" s="267" t="s">
        <v>592</v>
      </c>
      <c r="E665" s="268" t="s">
        <v>21</v>
      </c>
      <c r="F665" s="269" t="s">
        <v>5133</v>
      </c>
      <c r="G665" s="266"/>
      <c r="H665" s="270">
        <v>4.2</v>
      </c>
      <c r="I665" s="271"/>
      <c r="J665" s="266"/>
      <c r="K665" s="266"/>
      <c r="L665" s="272"/>
      <c r="M665" s="273"/>
      <c r="N665" s="274"/>
      <c r="O665" s="274"/>
      <c r="P665" s="274"/>
      <c r="Q665" s="274"/>
      <c r="R665" s="274"/>
      <c r="S665" s="274"/>
      <c r="T665" s="275"/>
      <c r="AT665" s="276" t="s">
        <v>592</v>
      </c>
      <c r="AU665" s="276" t="s">
        <v>85</v>
      </c>
      <c r="AV665" s="12" t="s">
        <v>85</v>
      </c>
      <c r="AW665" s="12" t="s">
        <v>39</v>
      </c>
      <c r="AX665" s="12" t="s">
        <v>76</v>
      </c>
      <c r="AY665" s="276" t="s">
        <v>203</v>
      </c>
    </row>
    <row r="666" spans="2:51" s="12" customFormat="1" ht="13.5">
      <c r="B666" s="265"/>
      <c r="C666" s="266"/>
      <c r="D666" s="267" t="s">
        <v>592</v>
      </c>
      <c r="E666" s="268" t="s">
        <v>21</v>
      </c>
      <c r="F666" s="269" t="s">
        <v>5134</v>
      </c>
      <c r="G666" s="266"/>
      <c r="H666" s="270">
        <v>3</v>
      </c>
      <c r="I666" s="271"/>
      <c r="J666" s="266"/>
      <c r="K666" s="266"/>
      <c r="L666" s="272"/>
      <c r="M666" s="273"/>
      <c r="N666" s="274"/>
      <c r="O666" s="274"/>
      <c r="P666" s="274"/>
      <c r="Q666" s="274"/>
      <c r="R666" s="274"/>
      <c r="S666" s="274"/>
      <c r="T666" s="275"/>
      <c r="AT666" s="276" t="s">
        <v>592</v>
      </c>
      <c r="AU666" s="276" t="s">
        <v>85</v>
      </c>
      <c r="AV666" s="12" t="s">
        <v>85</v>
      </c>
      <c r="AW666" s="12" t="s">
        <v>39</v>
      </c>
      <c r="AX666" s="12" t="s">
        <v>76</v>
      </c>
      <c r="AY666" s="276" t="s">
        <v>203</v>
      </c>
    </row>
    <row r="667" spans="2:51" s="13" customFormat="1" ht="13.5">
      <c r="B667" s="277"/>
      <c r="C667" s="278"/>
      <c r="D667" s="267" t="s">
        <v>592</v>
      </c>
      <c r="E667" s="279" t="s">
        <v>21</v>
      </c>
      <c r="F667" s="280" t="s">
        <v>618</v>
      </c>
      <c r="G667" s="278"/>
      <c r="H667" s="281">
        <v>26.4</v>
      </c>
      <c r="I667" s="282"/>
      <c r="J667" s="278"/>
      <c r="K667" s="278"/>
      <c r="L667" s="283"/>
      <c r="M667" s="284"/>
      <c r="N667" s="285"/>
      <c r="O667" s="285"/>
      <c r="P667" s="285"/>
      <c r="Q667" s="285"/>
      <c r="R667" s="285"/>
      <c r="S667" s="285"/>
      <c r="T667" s="286"/>
      <c r="AT667" s="287" t="s">
        <v>592</v>
      </c>
      <c r="AU667" s="287" t="s">
        <v>85</v>
      </c>
      <c r="AV667" s="13" t="s">
        <v>98</v>
      </c>
      <c r="AW667" s="13" t="s">
        <v>39</v>
      </c>
      <c r="AX667" s="13" t="s">
        <v>83</v>
      </c>
      <c r="AY667" s="287" t="s">
        <v>203</v>
      </c>
    </row>
    <row r="668" spans="2:65" s="1" customFormat="1" ht="25.5" customHeight="1">
      <c r="B668" s="47"/>
      <c r="C668" s="238" t="s">
        <v>938</v>
      </c>
      <c r="D668" s="238" t="s">
        <v>206</v>
      </c>
      <c r="E668" s="239" t="s">
        <v>2864</v>
      </c>
      <c r="F668" s="240" t="s">
        <v>2865</v>
      </c>
      <c r="G668" s="241" t="s">
        <v>215</v>
      </c>
      <c r="H668" s="242">
        <v>29.03</v>
      </c>
      <c r="I668" s="243"/>
      <c r="J668" s="244">
        <f>ROUND(I668*H668,2)</f>
        <v>0</v>
      </c>
      <c r="K668" s="240" t="s">
        <v>761</v>
      </c>
      <c r="L668" s="73"/>
      <c r="M668" s="245" t="s">
        <v>21</v>
      </c>
      <c r="N668" s="246" t="s">
        <v>47</v>
      </c>
      <c r="O668" s="48"/>
      <c r="P668" s="247">
        <f>O668*H668</f>
        <v>0</v>
      </c>
      <c r="Q668" s="247">
        <v>0.00026</v>
      </c>
      <c r="R668" s="247">
        <f>Q668*H668</f>
        <v>0.0075477999999999995</v>
      </c>
      <c r="S668" s="247">
        <v>0</v>
      </c>
      <c r="T668" s="248">
        <f>S668*H668</f>
        <v>0</v>
      </c>
      <c r="AR668" s="25" t="s">
        <v>211</v>
      </c>
      <c r="AT668" s="25" t="s">
        <v>206</v>
      </c>
      <c r="AU668" s="25" t="s">
        <v>85</v>
      </c>
      <c r="AY668" s="25" t="s">
        <v>203</v>
      </c>
      <c r="BE668" s="249">
        <f>IF(N668="základní",J668,0)</f>
        <v>0</v>
      </c>
      <c r="BF668" s="249">
        <f>IF(N668="snížená",J668,0)</f>
        <v>0</v>
      </c>
      <c r="BG668" s="249">
        <f>IF(N668="zákl. přenesená",J668,0)</f>
        <v>0</v>
      </c>
      <c r="BH668" s="249">
        <f>IF(N668="sníž. přenesená",J668,0)</f>
        <v>0</v>
      </c>
      <c r="BI668" s="249">
        <f>IF(N668="nulová",J668,0)</f>
        <v>0</v>
      </c>
      <c r="BJ668" s="25" t="s">
        <v>83</v>
      </c>
      <c r="BK668" s="249">
        <f>ROUND(I668*H668,2)</f>
        <v>0</v>
      </c>
      <c r="BL668" s="25" t="s">
        <v>211</v>
      </c>
      <c r="BM668" s="25" t="s">
        <v>5135</v>
      </c>
    </row>
    <row r="669" spans="2:51" s="12" customFormat="1" ht="13.5">
      <c r="B669" s="265"/>
      <c r="C669" s="266"/>
      <c r="D669" s="267" t="s">
        <v>592</v>
      </c>
      <c r="E669" s="268" t="s">
        <v>21</v>
      </c>
      <c r="F669" s="269" t="s">
        <v>5136</v>
      </c>
      <c r="G669" s="266"/>
      <c r="H669" s="270">
        <v>1</v>
      </c>
      <c r="I669" s="271"/>
      <c r="J669" s="266"/>
      <c r="K669" s="266"/>
      <c r="L669" s="272"/>
      <c r="M669" s="273"/>
      <c r="N669" s="274"/>
      <c r="O669" s="274"/>
      <c r="P669" s="274"/>
      <c r="Q669" s="274"/>
      <c r="R669" s="274"/>
      <c r="S669" s="274"/>
      <c r="T669" s="275"/>
      <c r="AT669" s="276" t="s">
        <v>592</v>
      </c>
      <c r="AU669" s="276" t="s">
        <v>85</v>
      </c>
      <c r="AV669" s="12" t="s">
        <v>85</v>
      </c>
      <c r="AW669" s="12" t="s">
        <v>39</v>
      </c>
      <c r="AX669" s="12" t="s">
        <v>76</v>
      </c>
      <c r="AY669" s="276" t="s">
        <v>203</v>
      </c>
    </row>
    <row r="670" spans="2:51" s="12" customFormat="1" ht="13.5">
      <c r="B670" s="265"/>
      <c r="C670" s="266"/>
      <c r="D670" s="267" t="s">
        <v>592</v>
      </c>
      <c r="E670" s="268" t="s">
        <v>21</v>
      </c>
      <c r="F670" s="269" t="s">
        <v>5137</v>
      </c>
      <c r="G670" s="266"/>
      <c r="H670" s="270">
        <v>4.7</v>
      </c>
      <c r="I670" s="271"/>
      <c r="J670" s="266"/>
      <c r="K670" s="266"/>
      <c r="L670" s="272"/>
      <c r="M670" s="273"/>
      <c r="N670" s="274"/>
      <c r="O670" s="274"/>
      <c r="P670" s="274"/>
      <c r="Q670" s="274"/>
      <c r="R670" s="274"/>
      <c r="S670" s="274"/>
      <c r="T670" s="275"/>
      <c r="AT670" s="276" t="s">
        <v>592</v>
      </c>
      <c r="AU670" s="276" t="s">
        <v>85</v>
      </c>
      <c r="AV670" s="12" t="s">
        <v>85</v>
      </c>
      <c r="AW670" s="12" t="s">
        <v>39</v>
      </c>
      <c r="AX670" s="12" t="s">
        <v>76</v>
      </c>
      <c r="AY670" s="276" t="s">
        <v>203</v>
      </c>
    </row>
    <row r="671" spans="2:51" s="12" customFormat="1" ht="13.5">
      <c r="B671" s="265"/>
      <c r="C671" s="266"/>
      <c r="D671" s="267" t="s">
        <v>592</v>
      </c>
      <c r="E671" s="268" t="s">
        <v>21</v>
      </c>
      <c r="F671" s="269" t="s">
        <v>5138</v>
      </c>
      <c r="G671" s="266"/>
      <c r="H671" s="270">
        <v>8.33</v>
      </c>
      <c r="I671" s="271"/>
      <c r="J671" s="266"/>
      <c r="K671" s="266"/>
      <c r="L671" s="272"/>
      <c r="M671" s="273"/>
      <c r="N671" s="274"/>
      <c r="O671" s="274"/>
      <c r="P671" s="274"/>
      <c r="Q671" s="274"/>
      <c r="R671" s="274"/>
      <c r="S671" s="274"/>
      <c r="T671" s="275"/>
      <c r="AT671" s="276" t="s">
        <v>592</v>
      </c>
      <c r="AU671" s="276" t="s">
        <v>85</v>
      </c>
      <c r="AV671" s="12" t="s">
        <v>85</v>
      </c>
      <c r="AW671" s="12" t="s">
        <v>39</v>
      </c>
      <c r="AX671" s="12" t="s">
        <v>76</v>
      </c>
      <c r="AY671" s="276" t="s">
        <v>203</v>
      </c>
    </row>
    <row r="672" spans="2:51" s="12" customFormat="1" ht="13.5">
      <c r="B672" s="265"/>
      <c r="C672" s="266"/>
      <c r="D672" s="267" t="s">
        <v>592</v>
      </c>
      <c r="E672" s="268" t="s">
        <v>21</v>
      </c>
      <c r="F672" s="269" t="s">
        <v>5139</v>
      </c>
      <c r="G672" s="266"/>
      <c r="H672" s="270">
        <v>8.5</v>
      </c>
      <c r="I672" s="271"/>
      <c r="J672" s="266"/>
      <c r="K672" s="266"/>
      <c r="L672" s="272"/>
      <c r="M672" s="273"/>
      <c r="N672" s="274"/>
      <c r="O672" s="274"/>
      <c r="P672" s="274"/>
      <c r="Q672" s="274"/>
      <c r="R672" s="274"/>
      <c r="S672" s="274"/>
      <c r="T672" s="275"/>
      <c r="AT672" s="276" t="s">
        <v>592</v>
      </c>
      <c r="AU672" s="276" t="s">
        <v>85</v>
      </c>
      <c r="AV672" s="12" t="s">
        <v>85</v>
      </c>
      <c r="AW672" s="12" t="s">
        <v>39</v>
      </c>
      <c r="AX672" s="12" t="s">
        <v>76</v>
      </c>
      <c r="AY672" s="276" t="s">
        <v>203</v>
      </c>
    </row>
    <row r="673" spans="2:51" s="12" customFormat="1" ht="13.5">
      <c r="B673" s="265"/>
      <c r="C673" s="266"/>
      <c r="D673" s="267" t="s">
        <v>592</v>
      </c>
      <c r="E673" s="268" t="s">
        <v>21</v>
      </c>
      <c r="F673" s="269" t="s">
        <v>5140</v>
      </c>
      <c r="G673" s="266"/>
      <c r="H673" s="270">
        <v>1</v>
      </c>
      <c r="I673" s="271"/>
      <c r="J673" s="266"/>
      <c r="K673" s="266"/>
      <c r="L673" s="272"/>
      <c r="M673" s="273"/>
      <c r="N673" s="274"/>
      <c r="O673" s="274"/>
      <c r="P673" s="274"/>
      <c r="Q673" s="274"/>
      <c r="R673" s="274"/>
      <c r="S673" s="274"/>
      <c r="T673" s="275"/>
      <c r="AT673" s="276" t="s">
        <v>592</v>
      </c>
      <c r="AU673" s="276" t="s">
        <v>85</v>
      </c>
      <c r="AV673" s="12" t="s">
        <v>85</v>
      </c>
      <c r="AW673" s="12" t="s">
        <v>39</v>
      </c>
      <c r="AX673" s="12" t="s">
        <v>76</v>
      </c>
      <c r="AY673" s="276" t="s">
        <v>203</v>
      </c>
    </row>
    <row r="674" spans="2:51" s="12" customFormat="1" ht="13.5">
      <c r="B674" s="265"/>
      <c r="C674" s="266"/>
      <c r="D674" s="267" t="s">
        <v>592</v>
      </c>
      <c r="E674" s="268" t="s">
        <v>21</v>
      </c>
      <c r="F674" s="269" t="s">
        <v>5141</v>
      </c>
      <c r="G674" s="266"/>
      <c r="H674" s="270">
        <v>1</v>
      </c>
      <c r="I674" s="271"/>
      <c r="J674" s="266"/>
      <c r="K674" s="266"/>
      <c r="L674" s="272"/>
      <c r="M674" s="273"/>
      <c r="N674" s="274"/>
      <c r="O674" s="274"/>
      <c r="P674" s="274"/>
      <c r="Q674" s="274"/>
      <c r="R674" s="274"/>
      <c r="S674" s="274"/>
      <c r="T674" s="275"/>
      <c r="AT674" s="276" t="s">
        <v>592</v>
      </c>
      <c r="AU674" s="276" t="s">
        <v>85</v>
      </c>
      <c r="AV674" s="12" t="s">
        <v>85</v>
      </c>
      <c r="AW674" s="12" t="s">
        <v>39</v>
      </c>
      <c r="AX674" s="12" t="s">
        <v>76</v>
      </c>
      <c r="AY674" s="276" t="s">
        <v>203</v>
      </c>
    </row>
    <row r="675" spans="2:51" s="12" customFormat="1" ht="13.5">
      <c r="B675" s="265"/>
      <c r="C675" s="266"/>
      <c r="D675" s="267" t="s">
        <v>592</v>
      </c>
      <c r="E675" s="268" t="s">
        <v>21</v>
      </c>
      <c r="F675" s="269" t="s">
        <v>5142</v>
      </c>
      <c r="G675" s="266"/>
      <c r="H675" s="270">
        <v>1</v>
      </c>
      <c r="I675" s="271"/>
      <c r="J675" s="266"/>
      <c r="K675" s="266"/>
      <c r="L675" s="272"/>
      <c r="M675" s="273"/>
      <c r="N675" s="274"/>
      <c r="O675" s="274"/>
      <c r="P675" s="274"/>
      <c r="Q675" s="274"/>
      <c r="R675" s="274"/>
      <c r="S675" s="274"/>
      <c r="T675" s="275"/>
      <c r="AT675" s="276" t="s">
        <v>592</v>
      </c>
      <c r="AU675" s="276" t="s">
        <v>85</v>
      </c>
      <c r="AV675" s="12" t="s">
        <v>85</v>
      </c>
      <c r="AW675" s="12" t="s">
        <v>39</v>
      </c>
      <c r="AX675" s="12" t="s">
        <v>76</v>
      </c>
      <c r="AY675" s="276" t="s">
        <v>203</v>
      </c>
    </row>
    <row r="676" spans="2:51" s="12" customFormat="1" ht="13.5">
      <c r="B676" s="265"/>
      <c r="C676" s="266"/>
      <c r="D676" s="267" t="s">
        <v>592</v>
      </c>
      <c r="E676" s="268" t="s">
        <v>21</v>
      </c>
      <c r="F676" s="269" t="s">
        <v>5143</v>
      </c>
      <c r="G676" s="266"/>
      <c r="H676" s="270">
        <v>1.5</v>
      </c>
      <c r="I676" s="271"/>
      <c r="J676" s="266"/>
      <c r="K676" s="266"/>
      <c r="L676" s="272"/>
      <c r="M676" s="273"/>
      <c r="N676" s="274"/>
      <c r="O676" s="274"/>
      <c r="P676" s="274"/>
      <c r="Q676" s="274"/>
      <c r="R676" s="274"/>
      <c r="S676" s="274"/>
      <c r="T676" s="275"/>
      <c r="AT676" s="276" t="s">
        <v>592</v>
      </c>
      <c r="AU676" s="276" t="s">
        <v>85</v>
      </c>
      <c r="AV676" s="12" t="s">
        <v>85</v>
      </c>
      <c r="AW676" s="12" t="s">
        <v>39</v>
      </c>
      <c r="AX676" s="12" t="s">
        <v>76</v>
      </c>
      <c r="AY676" s="276" t="s">
        <v>203</v>
      </c>
    </row>
    <row r="677" spans="2:51" s="12" customFormat="1" ht="13.5">
      <c r="B677" s="265"/>
      <c r="C677" s="266"/>
      <c r="D677" s="267" t="s">
        <v>592</v>
      </c>
      <c r="E677" s="268" t="s">
        <v>21</v>
      </c>
      <c r="F677" s="269" t="s">
        <v>5144</v>
      </c>
      <c r="G677" s="266"/>
      <c r="H677" s="270">
        <v>1</v>
      </c>
      <c r="I677" s="271"/>
      <c r="J677" s="266"/>
      <c r="K677" s="266"/>
      <c r="L677" s="272"/>
      <c r="M677" s="273"/>
      <c r="N677" s="274"/>
      <c r="O677" s="274"/>
      <c r="P677" s="274"/>
      <c r="Q677" s="274"/>
      <c r="R677" s="274"/>
      <c r="S677" s="274"/>
      <c r="T677" s="275"/>
      <c r="AT677" s="276" t="s">
        <v>592</v>
      </c>
      <c r="AU677" s="276" t="s">
        <v>85</v>
      </c>
      <c r="AV677" s="12" t="s">
        <v>85</v>
      </c>
      <c r="AW677" s="12" t="s">
        <v>39</v>
      </c>
      <c r="AX677" s="12" t="s">
        <v>76</v>
      </c>
      <c r="AY677" s="276" t="s">
        <v>203</v>
      </c>
    </row>
    <row r="678" spans="2:51" s="12" customFormat="1" ht="13.5">
      <c r="B678" s="265"/>
      <c r="C678" s="266"/>
      <c r="D678" s="267" t="s">
        <v>592</v>
      </c>
      <c r="E678" s="268" t="s">
        <v>21</v>
      </c>
      <c r="F678" s="269" t="s">
        <v>5145</v>
      </c>
      <c r="G678" s="266"/>
      <c r="H678" s="270">
        <v>1</v>
      </c>
      <c r="I678" s="271"/>
      <c r="J678" s="266"/>
      <c r="K678" s="266"/>
      <c r="L678" s="272"/>
      <c r="M678" s="273"/>
      <c r="N678" s="274"/>
      <c r="O678" s="274"/>
      <c r="P678" s="274"/>
      <c r="Q678" s="274"/>
      <c r="R678" s="274"/>
      <c r="S678" s="274"/>
      <c r="T678" s="275"/>
      <c r="AT678" s="276" t="s">
        <v>592</v>
      </c>
      <c r="AU678" s="276" t="s">
        <v>85</v>
      </c>
      <c r="AV678" s="12" t="s">
        <v>85</v>
      </c>
      <c r="AW678" s="12" t="s">
        <v>39</v>
      </c>
      <c r="AX678" s="12" t="s">
        <v>76</v>
      </c>
      <c r="AY678" s="276" t="s">
        <v>203</v>
      </c>
    </row>
    <row r="679" spans="2:65" s="1" customFormat="1" ht="38.25" customHeight="1">
      <c r="B679" s="47"/>
      <c r="C679" s="238" t="s">
        <v>772</v>
      </c>
      <c r="D679" s="238" t="s">
        <v>206</v>
      </c>
      <c r="E679" s="239" t="s">
        <v>2871</v>
      </c>
      <c r="F679" s="240" t="s">
        <v>2872</v>
      </c>
      <c r="G679" s="241" t="s">
        <v>246</v>
      </c>
      <c r="H679" s="250"/>
      <c r="I679" s="243"/>
      <c r="J679" s="244">
        <f>ROUND(I679*H679,2)</f>
        <v>0</v>
      </c>
      <c r="K679" s="240" t="s">
        <v>761</v>
      </c>
      <c r="L679" s="73"/>
      <c r="M679" s="245" t="s">
        <v>21</v>
      </c>
      <c r="N679" s="246" t="s">
        <v>47</v>
      </c>
      <c r="O679" s="48"/>
      <c r="P679" s="247">
        <f>O679*H679</f>
        <v>0</v>
      </c>
      <c r="Q679" s="247">
        <v>0</v>
      </c>
      <c r="R679" s="247">
        <f>Q679*H679</f>
        <v>0</v>
      </c>
      <c r="S679" s="247">
        <v>0</v>
      </c>
      <c r="T679" s="248">
        <f>S679*H679</f>
        <v>0</v>
      </c>
      <c r="AR679" s="25" t="s">
        <v>211</v>
      </c>
      <c r="AT679" s="25" t="s">
        <v>206</v>
      </c>
      <c r="AU679" s="25" t="s">
        <v>85</v>
      </c>
      <c r="AY679" s="25" t="s">
        <v>203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25" t="s">
        <v>83</v>
      </c>
      <c r="BK679" s="249">
        <f>ROUND(I679*H679,2)</f>
        <v>0</v>
      </c>
      <c r="BL679" s="25" t="s">
        <v>211</v>
      </c>
      <c r="BM679" s="25" t="s">
        <v>5146</v>
      </c>
    </row>
    <row r="680" spans="2:63" s="11" customFormat="1" ht="29.85" customHeight="1">
      <c r="B680" s="222"/>
      <c r="C680" s="223"/>
      <c r="D680" s="224" t="s">
        <v>75</v>
      </c>
      <c r="E680" s="236" t="s">
        <v>248</v>
      </c>
      <c r="F680" s="236" t="s">
        <v>249</v>
      </c>
      <c r="G680" s="223"/>
      <c r="H680" s="223"/>
      <c r="I680" s="226"/>
      <c r="J680" s="237">
        <f>BK680</f>
        <v>0</v>
      </c>
      <c r="K680" s="223"/>
      <c r="L680" s="228"/>
      <c r="M680" s="229"/>
      <c r="N680" s="230"/>
      <c r="O680" s="230"/>
      <c r="P680" s="231">
        <f>SUM(P681:P682)</f>
        <v>0</v>
      </c>
      <c r="Q680" s="230"/>
      <c r="R680" s="231">
        <f>SUM(R681:R682)</f>
        <v>0.005984000000000001</v>
      </c>
      <c r="S680" s="230"/>
      <c r="T680" s="232">
        <f>SUM(T681:T682)</f>
        <v>0</v>
      </c>
      <c r="AR680" s="233" t="s">
        <v>85</v>
      </c>
      <c r="AT680" s="234" t="s">
        <v>75</v>
      </c>
      <c r="AU680" s="234" t="s">
        <v>83</v>
      </c>
      <c r="AY680" s="233" t="s">
        <v>203</v>
      </c>
      <c r="BK680" s="235">
        <f>SUM(BK681:BK682)</f>
        <v>0</v>
      </c>
    </row>
    <row r="681" spans="2:65" s="1" customFormat="1" ht="16.5" customHeight="1">
      <c r="B681" s="47"/>
      <c r="C681" s="238" t="s">
        <v>945</v>
      </c>
      <c r="D681" s="238" t="s">
        <v>206</v>
      </c>
      <c r="E681" s="239" t="s">
        <v>2875</v>
      </c>
      <c r="F681" s="240" t="s">
        <v>2876</v>
      </c>
      <c r="G681" s="241" t="s">
        <v>463</v>
      </c>
      <c r="H681" s="242">
        <v>35.2</v>
      </c>
      <c r="I681" s="243"/>
      <c r="J681" s="244">
        <f>ROUND(I681*H681,2)</f>
        <v>0</v>
      </c>
      <c r="K681" s="240" t="s">
        <v>761</v>
      </c>
      <c r="L681" s="73"/>
      <c r="M681" s="245" t="s">
        <v>21</v>
      </c>
      <c r="N681" s="246" t="s">
        <v>47</v>
      </c>
      <c r="O681" s="48"/>
      <c r="P681" s="247">
        <f>O681*H681</f>
        <v>0</v>
      </c>
      <c r="Q681" s="247">
        <v>0.00017</v>
      </c>
      <c r="R681" s="247">
        <f>Q681*H681</f>
        <v>0.005984000000000001</v>
      </c>
      <c r="S681" s="247">
        <v>0</v>
      </c>
      <c r="T681" s="248">
        <f>S681*H681</f>
        <v>0</v>
      </c>
      <c r="AR681" s="25" t="s">
        <v>211</v>
      </c>
      <c r="AT681" s="25" t="s">
        <v>206</v>
      </c>
      <c r="AU681" s="25" t="s">
        <v>85</v>
      </c>
      <c r="AY681" s="25" t="s">
        <v>203</v>
      </c>
      <c r="BE681" s="249">
        <f>IF(N681="základní",J681,0)</f>
        <v>0</v>
      </c>
      <c r="BF681" s="249">
        <f>IF(N681="snížená",J681,0)</f>
        <v>0</v>
      </c>
      <c r="BG681" s="249">
        <f>IF(N681="zákl. přenesená",J681,0)</f>
        <v>0</v>
      </c>
      <c r="BH681" s="249">
        <f>IF(N681="sníž. přenesená",J681,0)</f>
        <v>0</v>
      </c>
      <c r="BI681" s="249">
        <f>IF(N681="nulová",J681,0)</f>
        <v>0</v>
      </c>
      <c r="BJ681" s="25" t="s">
        <v>83</v>
      </c>
      <c r="BK681" s="249">
        <f>ROUND(I681*H681,2)</f>
        <v>0</v>
      </c>
      <c r="BL681" s="25" t="s">
        <v>211</v>
      </c>
      <c r="BM681" s="25" t="s">
        <v>5147</v>
      </c>
    </row>
    <row r="682" spans="2:51" s="12" customFormat="1" ht="13.5">
      <c r="B682" s="265"/>
      <c r="C682" s="266"/>
      <c r="D682" s="267" t="s">
        <v>592</v>
      </c>
      <c r="E682" s="268" t="s">
        <v>21</v>
      </c>
      <c r="F682" s="269" t="s">
        <v>5148</v>
      </c>
      <c r="G682" s="266"/>
      <c r="H682" s="270">
        <v>35.2</v>
      </c>
      <c r="I682" s="271"/>
      <c r="J682" s="266"/>
      <c r="K682" s="266"/>
      <c r="L682" s="272"/>
      <c r="M682" s="273"/>
      <c r="N682" s="274"/>
      <c r="O682" s="274"/>
      <c r="P682" s="274"/>
      <c r="Q682" s="274"/>
      <c r="R682" s="274"/>
      <c r="S682" s="274"/>
      <c r="T682" s="275"/>
      <c r="AT682" s="276" t="s">
        <v>592</v>
      </c>
      <c r="AU682" s="276" t="s">
        <v>85</v>
      </c>
      <c r="AV682" s="12" t="s">
        <v>85</v>
      </c>
      <c r="AW682" s="12" t="s">
        <v>39</v>
      </c>
      <c r="AX682" s="12" t="s">
        <v>83</v>
      </c>
      <c r="AY682" s="276" t="s">
        <v>203</v>
      </c>
    </row>
    <row r="683" spans="2:63" s="11" customFormat="1" ht="29.85" customHeight="1">
      <c r="B683" s="222"/>
      <c r="C683" s="223"/>
      <c r="D683" s="224" t="s">
        <v>75</v>
      </c>
      <c r="E683" s="236" t="s">
        <v>2897</v>
      </c>
      <c r="F683" s="236" t="s">
        <v>2898</v>
      </c>
      <c r="G683" s="223"/>
      <c r="H683" s="223"/>
      <c r="I683" s="226"/>
      <c r="J683" s="237">
        <f>BK683</f>
        <v>0</v>
      </c>
      <c r="K683" s="223"/>
      <c r="L683" s="228"/>
      <c r="M683" s="229"/>
      <c r="N683" s="230"/>
      <c r="O683" s="230"/>
      <c r="P683" s="231">
        <f>SUM(P684:P700)</f>
        <v>0</v>
      </c>
      <c r="Q683" s="230"/>
      <c r="R683" s="231">
        <f>SUM(R684:R700)</f>
        <v>7.2285145</v>
      </c>
      <c r="S683" s="230"/>
      <c r="T683" s="232">
        <f>SUM(T684:T700)</f>
        <v>1.6863190899999998</v>
      </c>
      <c r="AR683" s="233" t="s">
        <v>85</v>
      </c>
      <c r="AT683" s="234" t="s">
        <v>75</v>
      </c>
      <c r="AU683" s="234" t="s">
        <v>83</v>
      </c>
      <c r="AY683" s="233" t="s">
        <v>203</v>
      </c>
      <c r="BK683" s="235">
        <f>SUM(BK684:BK700)</f>
        <v>0</v>
      </c>
    </row>
    <row r="684" spans="2:65" s="1" customFormat="1" ht="16.5" customHeight="1">
      <c r="B684" s="47"/>
      <c r="C684" s="238" t="s">
        <v>953</v>
      </c>
      <c r="D684" s="238" t="s">
        <v>206</v>
      </c>
      <c r="E684" s="239" t="s">
        <v>2904</v>
      </c>
      <c r="F684" s="240" t="s">
        <v>2905</v>
      </c>
      <c r="G684" s="241" t="s">
        <v>463</v>
      </c>
      <c r="H684" s="242">
        <v>5439.739</v>
      </c>
      <c r="I684" s="243"/>
      <c r="J684" s="244">
        <f>ROUND(I684*H684,2)</f>
        <v>0</v>
      </c>
      <c r="K684" s="240" t="s">
        <v>761</v>
      </c>
      <c r="L684" s="73"/>
      <c r="M684" s="245" t="s">
        <v>21</v>
      </c>
      <c r="N684" s="246" t="s">
        <v>47</v>
      </c>
      <c r="O684" s="48"/>
      <c r="P684" s="247">
        <f>O684*H684</f>
        <v>0</v>
      </c>
      <c r="Q684" s="247">
        <v>0.001</v>
      </c>
      <c r="R684" s="247">
        <f>Q684*H684</f>
        <v>5.439738999999999</v>
      </c>
      <c r="S684" s="247">
        <v>0.00031</v>
      </c>
      <c r="T684" s="248">
        <f>S684*H684</f>
        <v>1.6863190899999998</v>
      </c>
      <c r="AR684" s="25" t="s">
        <v>211</v>
      </c>
      <c r="AT684" s="25" t="s">
        <v>206</v>
      </c>
      <c r="AU684" s="25" t="s">
        <v>85</v>
      </c>
      <c r="AY684" s="25" t="s">
        <v>203</v>
      </c>
      <c r="BE684" s="249">
        <f>IF(N684="základní",J684,0)</f>
        <v>0</v>
      </c>
      <c r="BF684" s="249">
        <f>IF(N684="snížená",J684,0)</f>
        <v>0</v>
      </c>
      <c r="BG684" s="249">
        <f>IF(N684="zákl. přenesená",J684,0)</f>
        <v>0</v>
      </c>
      <c r="BH684" s="249">
        <f>IF(N684="sníž. přenesená",J684,0)</f>
        <v>0</v>
      </c>
      <c r="BI684" s="249">
        <f>IF(N684="nulová",J684,0)</f>
        <v>0</v>
      </c>
      <c r="BJ684" s="25" t="s">
        <v>83</v>
      </c>
      <c r="BK684" s="249">
        <f>ROUND(I684*H684,2)</f>
        <v>0</v>
      </c>
      <c r="BL684" s="25" t="s">
        <v>211</v>
      </c>
      <c r="BM684" s="25" t="s">
        <v>5149</v>
      </c>
    </row>
    <row r="685" spans="2:51" s="12" customFormat="1" ht="13.5">
      <c r="B685" s="265"/>
      <c r="C685" s="266"/>
      <c r="D685" s="267" t="s">
        <v>592</v>
      </c>
      <c r="E685" s="268" t="s">
        <v>21</v>
      </c>
      <c r="F685" s="269" t="s">
        <v>5150</v>
      </c>
      <c r="G685" s="266"/>
      <c r="H685" s="270">
        <v>993.98</v>
      </c>
      <c r="I685" s="271"/>
      <c r="J685" s="266"/>
      <c r="K685" s="266"/>
      <c r="L685" s="272"/>
      <c r="M685" s="273"/>
      <c r="N685" s="274"/>
      <c r="O685" s="274"/>
      <c r="P685" s="274"/>
      <c r="Q685" s="274"/>
      <c r="R685" s="274"/>
      <c r="S685" s="274"/>
      <c r="T685" s="275"/>
      <c r="AT685" s="276" t="s">
        <v>592</v>
      </c>
      <c r="AU685" s="276" t="s">
        <v>85</v>
      </c>
      <c r="AV685" s="12" t="s">
        <v>85</v>
      </c>
      <c r="AW685" s="12" t="s">
        <v>39</v>
      </c>
      <c r="AX685" s="12" t="s">
        <v>76</v>
      </c>
      <c r="AY685" s="276" t="s">
        <v>203</v>
      </c>
    </row>
    <row r="686" spans="2:51" s="12" customFormat="1" ht="13.5">
      <c r="B686" s="265"/>
      <c r="C686" s="266"/>
      <c r="D686" s="267" t="s">
        <v>592</v>
      </c>
      <c r="E686" s="268" t="s">
        <v>21</v>
      </c>
      <c r="F686" s="269" t="s">
        <v>5151</v>
      </c>
      <c r="G686" s="266"/>
      <c r="H686" s="270">
        <v>3781.724</v>
      </c>
      <c r="I686" s="271"/>
      <c r="J686" s="266"/>
      <c r="K686" s="266"/>
      <c r="L686" s="272"/>
      <c r="M686" s="273"/>
      <c r="N686" s="274"/>
      <c r="O686" s="274"/>
      <c r="P686" s="274"/>
      <c r="Q686" s="274"/>
      <c r="R686" s="274"/>
      <c r="S686" s="274"/>
      <c r="T686" s="275"/>
      <c r="AT686" s="276" t="s">
        <v>592</v>
      </c>
      <c r="AU686" s="276" t="s">
        <v>85</v>
      </c>
      <c r="AV686" s="12" t="s">
        <v>85</v>
      </c>
      <c r="AW686" s="12" t="s">
        <v>39</v>
      </c>
      <c r="AX686" s="12" t="s">
        <v>76</v>
      </c>
      <c r="AY686" s="276" t="s">
        <v>203</v>
      </c>
    </row>
    <row r="687" spans="2:51" s="12" customFormat="1" ht="13.5">
      <c r="B687" s="265"/>
      <c r="C687" s="266"/>
      <c r="D687" s="267" t="s">
        <v>592</v>
      </c>
      <c r="E687" s="268" t="s">
        <v>21</v>
      </c>
      <c r="F687" s="269" t="s">
        <v>5152</v>
      </c>
      <c r="G687" s="266"/>
      <c r="H687" s="270">
        <v>411.235</v>
      </c>
      <c r="I687" s="271"/>
      <c r="J687" s="266"/>
      <c r="K687" s="266"/>
      <c r="L687" s="272"/>
      <c r="M687" s="273"/>
      <c r="N687" s="274"/>
      <c r="O687" s="274"/>
      <c r="P687" s="274"/>
      <c r="Q687" s="274"/>
      <c r="R687" s="274"/>
      <c r="S687" s="274"/>
      <c r="T687" s="275"/>
      <c r="AT687" s="276" t="s">
        <v>592</v>
      </c>
      <c r="AU687" s="276" t="s">
        <v>85</v>
      </c>
      <c r="AV687" s="12" t="s">
        <v>85</v>
      </c>
      <c r="AW687" s="12" t="s">
        <v>39</v>
      </c>
      <c r="AX687" s="12" t="s">
        <v>76</v>
      </c>
      <c r="AY687" s="276" t="s">
        <v>203</v>
      </c>
    </row>
    <row r="688" spans="2:51" s="12" customFormat="1" ht="13.5">
      <c r="B688" s="265"/>
      <c r="C688" s="266"/>
      <c r="D688" s="267" t="s">
        <v>592</v>
      </c>
      <c r="E688" s="268" t="s">
        <v>21</v>
      </c>
      <c r="F688" s="269" t="s">
        <v>5153</v>
      </c>
      <c r="G688" s="266"/>
      <c r="H688" s="270">
        <v>252.8</v>
      </c>
      <c r="I688" s="271"/>
      <c r="J688" s="266"/>
      <c r="K688" s="266"/>
      <c r="L688" s="272"/>
      <c r="M688" s="273"/>
      <c r="N688" s="274"/>
      <c r="O688" s="274"/>
      <c r="P688" s="274"/>
      <c r="Q688" s="274"/>
      <c r="R688" s="274"/>
      <c r="S688" s="274"/>
      <c r="T688" s="275"/>
      <c r="AT688" s="276" t="s">
        <v>592</v>
      </c>
      <c r="AU688" s="276" t="s">
        <v>85</v>
      </c>
      <c r="AV688" s="12" t="s">
        <v>85</v>
      </c>
      <c r="AW688" s="12" t="s">
        <v>39</v>
      </c>
      <c r="AX688" s="12" t="s">
        <v>76</v>
      </c>
      <c r="AY688" s="276" t="s">
        <v>203</v>
      </c>
    </row>
    <row r="689" spans="2:65" s="1" customFormat="1" ht="25.5" customHeight="1">
      <c r="B689" s="47"/>
      <c r="C689" s="238" t="s">
        <v>957</v>
      </c>
      <c r="D689" s="238" t="s">
        <v>206</v>
      </c>
      <c r="E689" s="239" t="s">
        <v>2911</v>
      </c>
      <c r="F689" s="240" t="s">
        <v>2912</v>
      </c>
      <c r="G689" s="241" t="s">
        <v>463</v>
      </c>
      <c r="H689" s="242">
        <v>4836.179</v>
      </c>
      <c r="I689" s="243"/>
      <c r="J689" s="244">
        <f>ROUND(I689*H689,2)</f>
        <v>0</v>
      </c>
      <c r="K689" s="240" t="s">
        <v>761</v>
      </c>
      <c r="L689" s="73"/>
      <c r="M689" s="245" t="s">
        <v>21</v>
      </c>
      <c r="N689" s="246" t="s">
        <v>47</v>
      </c>
      <c r="O689" s="48"/>
      <c r="P689" s="247">
        <f>O689*H689</f>
        <v>0</v>
      </c>
      <c r="Q689" s="247">
        <v>0.00027</v>
      </c>
      <c r="R689" s="247">
        <f>Q689*H689</f>
        <v>1.30576833</v>
      </c>
      <c r="S689" s="247">
        <v>0</v>
      </c>
      <c r="T689" s="248">
        <f>S689*H689</f>
        <v>0</v>
      </c>
      <c r="AR689" s="25" t="s">
        <v>211</v>
      </c>
      <c r="AT689" s="25" t="s">
        <v>206</v>
      </c>
      <c r="AU689" s="25" t="s">
        <v>85</v>
      </c>
      <c r="AY689" s="25" t="s">
        <v>203</v>
      </c>
      <c r="BE689" s="249">
        <f>IF(N689="základní",J689,0)</f>
        <v>0</v>
      </c>
      <c r="BF689" s="249">
        <f>IF(N689="snížená",J689,0)</f>
        <v>0</v>
      </c>
      <c r="BG689" s="249">
        <f>IF(N689="zákl. přenesená",J689,0)</f>
        <v>0</v>
      </c>
      <c r="BH689" s="249">
        <f>IF(N689="sníž. přenesená",J689,0)</f>
        <v>0</v>
      </c>
      <c r="BI689" s="249">
        <f>IF(N689="nulová",J689,0)</f>
        <v>0</v>
      </c>
      <c r="BJ689" s="25" t="s">
        <v>83</v>
      </c>
      <c r="BK689" s="249">
        <f>ROUND(I689*H689,2)</f>
        <v>0</v>
      </c>
      <c r="BL689" s="25" t="s">
        <v>211</v>
      </c>
      <c r="BM689" s="25" t="s">
        <v>5154</v>
      </c>
    </row>
    <row r="690" spans="2:51" s="12" customFormat="1" ht="13.5">
      <c r="B690" s="265"/>
      <c r="C690" s="266"/>
      <c r="D690" s="267" t="s">
        <v>592</v>
      </c>
      <c r="E690" s="268" t="s">
        <v>21</v>
      </c>
      <c r="F690" s="269" t="s">
        <v>5150</v>
      </c>
      <c r="G690" s="266"/>
      <c r="H690" s="270">
        <v>993.98</v>
      </c>
      <c r="I690" s="271"/>
      <c r="J690" s="266"/>
      <c r="K690" s="266"/>
      <c r="L690" s="272"/>
      <c r="M690" s="273"/>
      <c r="N690" s="274"/>
      <c r="O690" s="274"/>
      <c r="P690" s="274"/>
      <c r="Q690" s="274"/>
      <c r="R690" s="274"/>
      <c r="S690" s="274"/>
      <c r="T690" s="275"/>
      <c r="AT690" s="276" t="s">
        <v>592</v>
      </c>
      <c r="AU690" s="276" t="s">
        <v>85</v>
      </c>
      <c r="AV690" s="12" t="s">
        <v>85</v>
      </c>
      <c r="AW690" s="12" t="s">
        <v>39</v>
      </c>
      <c r="AX690" s="12" t="s">
        <v>76</v>
      </c>
      <c r="AY690" s="276" t="s">
        <v>203</v>
      </c>
    </row>
    <row r="691" spans="2:51" s="12" customFormat="1" ht="13.5">
      <c r="B691" s="265"/>
      <c r="C691" s="266"/>
      <c r="D691" s="267" t="s">
        <v>592</v>
      </c>
      <c r="E691" s="268" t="s">
        <v>21</v>
      </c>
      <c r="F691" s="269" t="s">
        <v>5155</v>
      </c>
      <c r="G691" s="266"/>
      <c r="H691" s="270">
        <v>3842.199</v>
      </c>
      <c r="I691" s="271"/>
      <c r="J691" s="266"/>
      <c r="K691" s="266"/>
      <c r="L691" s="272"/>
      <c r="M691" s="273"/>
      <c r="N691" s="274"/>
      <c r="O691" s="274"/>
      <c r="P691" s="274"/>
      <c r="Q691" s="274"/>
      <c r="R691" s="274"/>
      <c r="S691" s="274"/>
      <c r="T691" s="275"/>
      <c r="AT691" s="276" t="s">
        <v>592</v>
      </c>
      <c r="AU691" s="276" t="s">
        <v>85</v>
      </c>
      <c r="AV691" s="12" t="s">
        <v>85</v>
      </c>
      <c r="AW691" s="12" t="s">
        <v>39</v>
      </c>
      <c r="AX691" s="12" t="s">
        <v>76</v>
      </c>
      <c r="AY691" s="276" t="s">
        <v>203</v>
      </c>
    </row>
    <row r="692" spans="2:65" s="1" customFormat="1" ht="38.25" customHeight="1">
      <c r="B692" s="47"/>
      <c r="C692" s="238" t="s">
        <v>961</v>
      </c>
      <c r="D692" s="238" t="s">
        <v>206</v>
      </c>
      <c r="E692" s="239" t="s">
        <v>5156</v>
      </c>
      <c r="F692" s="240" t="s">
        <v>2918</v>
      </c>
      <c r="G692" s="241" t="s">
        <v>463</v>
      </c>
      <c r="H692" s="242">
        <v>4836.179</v>
      </c>
      <c r="I692" s="243"/>
      <c r="J692" s="244">
        <f>ROUND(I692*H692,2)</f>
        <v>0</v>
      </c>
      <c r="K692" s="240" t="s">
        <v>761</v>
      </c>
      <c r="L692" s="73"/>
      <c r="M692" s="245" t="s">
        <v>21</v>
      </c>
      <c r="N692" s="246" t="s">
        <v>47</v>
      </c>
      <c r="O692" s="48"/>
      <c r="P692" s="247">
        <f>O692*H692</f>
        <v>0</v>
      </c>
      <c r="Q692" s="247">
        <v>3E-05</v>
      </c>
      <c r="R692" s="247">
        <f>Q692*H692</f>
        <v>0.14508537000000002</v>
      </c>
      <c r="S692" s="247">
        <v>0</v>
      </c>
      <c r="T692" s="248">
        <f>S692*H692</f>
        <v>0</v>
      </c>
      <c r="AR692" s="25" t="s">
        <v>211</v>
      </c>
      <c r="AT692" s="25" t="s">
        <v>206</v>
      </c>
      <c r="AU692" s="25" t="s">
        <v>85</v>
      </c>
      <c r="AY692" s="25" t="s">
        <v>203</v>
      </c>
      <c r="BE692" s="249">
        <f>IF(N692="základní",J692,0)</f>
        <v>0</v>
      </c>
      <c r="BF692" s="249">
        <f>IF(N692="snížená",J692,0)</f>
        <v>0</v>
      </c>
      <c r="BG692" s="249">
        <f>IF(N692="zákl. přenesená",J692,0)</f>
        <v>0</v>
      </c>
      <c r="BH692" s="249">
        <f>IF(N692="sníž. přenesená",J692,0)</f>
        <v>0</v>
      </c>
      <c r="BI692" s="249">
        <f>IF(N692="nulová",J692,0)</f>
        <v>0</v>
      </c>
      <c r="BJ692" s="25" t="s">
        <v>83</v>
      </c>
      <c r="BK692" s="249">
        <f>ROUND(I692*H692,2)</f>
        <v>0</v>
      </c>
      <c r="BL692" s="25" t="s">
        <v>211</v>
      </c>
      <c r="BM692" s="25" t="s">
        <v>5157</v>
      </c>
    </row>
    <row r="693" spans="2:65" s="1" customFormat="1" ht="25.5" customHeight="1">
      <c r="B693" s="47"/>
      <c r="C693" s="238" t="s">
        <v>965</v>
      </c>
      <c r="D693" s="238" t="s">
        <v>206</v>
      </c>
      <c r="E693" s="239" t="s">
        <v>2921</v>
      </c>
      <c r="F693" s="240" t="s">
        <v>2922</v>
      </c>
      <c r="G693" s="241" t="s">
        <v>463</v>
      </c>
      <c r="H693" s="242">
        <v>506.64</v>
      </c>
      <c r="I693" s="243"/>
      <c r="J693" s="244">
        <f>ROUND(I693*H693,2)</f>
        <v>0</v>
      </c>
      <c r="K693" s="240" t="s">
        <v>761</v>
      </c>
      <c r="L693" s="73"/>
      <c r="M693" s="245" t="s">
        <v>21</v>
      </c>
      <c r="N693" s="246" t="s">
        <v>47</v>
      </c>
      <c r="O693" s="48"/>
      <c r="P693" s="247">
        <f>O693*H693</f>
        <v>0</v>
      </c>
      <c r="Q693" s="247">
        <v>0.00029</v>
      </c>
      <c r="R693" s="247">
        <f>Q693*H693</f>
        <v>0.1469256</v>
      </c>
      <c r="S693" s="247">
        <v>0</v>
      </c>
      <c r="T693" s="248">
        <f>S693*H693</f>
        <v>0</v>
      </c>
      <c r="AR693" s="25" t="s">
        <v>211</v>
      </c>
      <c r="AT693" s="25" t="s">
        <v>206</v>
      </c>
      <c r="AU693" s="25" t="s">
        <v>85</v>
      </c>
      <c r="AY693" s="25" t="s">
        <v>203</v>
      </c>
      <c r="BE693" s="249">
        <f>IF(N693="základní",J693,0)</f>
        <v>0</v>
      </c>
      <c r="BF693" s="249">
        <f>IF(N693="snížená",J693,0)</f>
        <v>0</v>
      </c>
      <c r="BG693" s="249">
        <f>IF(N693="zákl. přenesená",J693,0)</f>
        <v>0</v>
      </c>
      <c r="BH693" s="249">
        <f>IF(N693="sníž. přenesená",J693,0)</f>
        <v>0</v>
      </c>
      <c r="BI693" s="249">
        <f>IF(N693="nulová",J693,0)</f>
        <v>0</v>
      </c>
      <c r="BJ693" s="25" t="s">
        <v>83</v>
      </c>
      <c r="BK693" s="249">
        <f>ROUND(I693*H693,2)</f>
        <v>0</v>
      </c>
      <c r="BL693" s="25" t="s">
        <v>211</v>
      </c>
      <c r="BM693" s="25" t="s">
        <v>5158</v>
      </c>
    </row>
    <row r="694" spans="2:51" s="14" customFormat="1" ht="13.5">
      <c r="B694" s="288"/>
      <c r="C694" s="289"/>
      <c r="D694" s="267" t="s">
        <v>592</v>
      </c>
      <c r="E694" s="290" t="s">
        <v>21</v>
      </c>
      <c r="F694" s="291" t="s">
        <v>2924</v>
      </c>
      <c r="G694" s="289"/>
      <c r="H694" s="290" t="s">
        <v>21</v>
      </c>
      <c r="I694" s="292"/>
      <c r="J694" s="289"/>
      <c r="K694" s="289"/>
      <c r="L694" s="293"/>
      <c r="M694" s="294"/>
      <c r="N694" s="295"/>
      <c r="O694" s="295"/>
      <c r="P694" s="295"/>
      <c r="Q694" s="295"/>
      <c r="R694" s="295"/>
      <c r="S694" s="295"/>
      <c r="T694" s="296"/>
      <c r="AT694" s="297" t="s">
        <v>592</v>
      </c>
      <c r="AU694" s="297" t="s">
        <v>85</v>
      </c>
      <c r="AV694" s="14" t="s">
        <v>83</v>
      </c>
      <c r="AW694" s="14" t="s">
        <v>39</v>
      </c>
      <c r="AX694" s="14" t="s">
        <v>76</v>
      </c>
      <c r="AY694" s="297" t="s">
        <v>203</v>
      </c>
    </row>
    <row r="695" spans="2:51" s="12" customFormat="1" ht="13.5">
      <c r="B695" s="265"/>
      <c r="C695" s="266"/>
      <c r="D695" s="267" t="s">
        <v>592</v>
      </c>
      <c r="E695" s="268" t="s">
        <v>21</v>
      </c>
      <c r="F695" s="269" t="s">
        <v>5159</v>
      </c>
      <c r="G695" s="266"/>
      <c r="H695" s="270">
        <v>506.64</v>
      </c>
      <c r="I695" s="271"/>
      <c r="J695" s="266"/>
      <c r="K695" s="266"/>
      <c r="L695" s="272"/>
      <c r="M695" s="273"/>
      <c r="N695" s="274"/>
      <c r="O695" s="274"/>
      <c r="P695" s="274"/>
      <c r="Q695" s="274"/>
      <c r="R695" s="274"/>
      <c r="S695" s="274"/>
      <c r="T695" s="275"/>
      <c r="AT695" s="276" t="s">
        <v>592</v>
      </c>
      <c r="AU695" s="276" t="s">
        <v>85</v>
      </c>
      <c r="AV695" s="12" t="s">
        <v>85</v>
      </c>
      <c r="AW695" s="12" t="s">
        <v>39</v>
      </c>
      <c r="AX695" s="12" t="s">
        <v>76</v>
      </c>
      <c r="AY695" s="276" t="s">
        <v>203</v>
      </c>
    </row>
    <row r="696" spans="2:65" s="1" customFormat="1" ht="38.25" customHeight="1">
      <c r="B696" s="47"/>
      <c r="C696" s="238" t="s">
        <v>969</v>
      </c>
      <c r="D696" s="238" t="s">
        <v>206</v>
      </c>
      <c r="E696" s="239" t="s">
        <v>5160</v>
      </c>
      <c r="F696" s="240" t="s">
        <v>5161</v>
      </c>
      <c r="G696" s="241" t="s">
        <v>463</v>
      </c>
      <c r="H696" s="242">
        <v>506.64</v>
      </c>
      <c r="I696" s="243"/>
      <c r="J696" s="244">
        <f>ROUND(I696*H696,2)</f>
        <v>0</v>
      </c>
      <c r="K696" s="240" t="s">
        <v>761</v>
      </c>
      <c r="L696" s="73"/>
      <c r="M696" s="245" t="s">
        <v>21</v>
      </c>
      <c r="N696" s="246" t="s">
        <v>47</v>
      </c>
      <c r="O696" s="48"/>
      <c r="P696" s="247">
        <f>O696*H696</f>
        <v>0</v>
      </c>
      <c r="Q696" s="247">
        <v>1E-05</v>
      </c>
      <c r="R696" s="247">
        <f>Q696*H696</f>
        <v>0.0050664</v>
      </c>
      <c r="S696" s="247">
        <v>0</v>
      </c>
      <c r="T696" s="248">
        <f>S696*H696</f>
        <v>0</v>
      </c>
      <c r="AR696" s="25" t="s">
        <v>211</v>
      </c>
      <c r="AT696" s="25" t="s">
        <v>206</v>
      </c>
      <c r="AU696" s="25" t="s">
        <v>85</v>
      </c>
      <c r="AY696" s="25" t="s">
        <v>203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25" t="s">
        <v>83</v>
      </c>
      <c r="BK696" s="249">
        <f>ROUND(I696*H696,2)</f>
        <v>0</v>
      </c>
      <c r="BL696" s="25" t="s">
        <v>211</v>
      </c>
      <c r="BM696" s="25" t="s">
        <v>5162</v>
      </c>
    </row>
    <row r="697" spans="2:65" s="1" customFormat="1" ht="16.5" customHeight="1">
      <c r="B697" s="47"/>
      <c r="C697" s="238" t="s">
        <v>973</v>
      </c>
      <c r="D697" s="238" t="s">
        <v>206</v>
      </c>
      <c r="E697" s="239" t="s">
        <v>5163</v>
      </c>
      <c r="F697" s="240" t="s">
        <v>5164</v>
      </c>
      <c r="G697" s="241" t="s">
        <v>463</v>
      </c>
      <c r="H697" s="242">
        <v>664.035</v>
      </c>
      <c r="I697" s="243"/>
      <c r="J697" s="244">
        <f>ROUND(I697*H697,2)</f>
        <v>0</v>
      </c>
      <c r="K697" s="240" t="s">
        <v>761</v>
      </c>
      <c r="L697" s="73"/>
      <c r="M697" s="245" t="s">
        <v>21</v>
      </c>
      <c r="N697" s="246" t="s">
        <v>47</v>
      </c>
      <c r="O697" s="48"/>
      <c r="P697" s="247">
        <f>O697*H697</f>
        <v>0</v>
      </c>
      <c r="Q697" s="247">
        <v>0.00028</v>
      </c>
      <c r="R697" s="247">
        <f>Q697*H697</f>
        <v>0.18592979999999998</v>
      </c>
      <c r="S697" s="247">
        <v>0</v>
      </c>
      <c r="T697" s="248">
        <f>S697*H697</f>
        <v>0</v>
      </c>
      <c r="AR697" s="25" t="s">
        <v>211</v>
      </c>
      <c r="AT697" s="25" t="s">
        <v>206</v>
      </c>
      <c r="AU697" s="25" t="s">
        <v>85</v>
      </c>
      <c r="AY697" s="25" t="s">
        <v>203</v>
      </c>
      <c r="BE697" s="249">
        <f>IF(N697="základní",J697,0)</f>
        <v>0</v>
      </c>
      <c r="BF697" s="249">
        <f>IF(N697="snížená",J697,0)</f>
        <v>0</v>
      </c>
      <c r="BG697" s="249">
        <f>IF(N697="zákl. přenesená",J697,0)</f>
        <v>0</v>
      </c>
      <c r="BH697" s="249">
        <f>IF(N697="sníž. přenesená",J697,0)</f>
        <v>0</v>
      </c>
      <c r="BI697" s="249">
        <f>IF(N697="nulová",J697,0)</f>
        <v>0</v>
      </c>
      <c r="BJ697" s="25" t="s">
        <v>83</v>
      </c>
      <c r="BK697" s="249">
        <f>ROUND(I697*H697,2)</f>
        <v>0</v>
      </c>
      <c r="BL697" s="25" t="s">
        <v>211</v>
      </c>
      <c r="BM697" s="25" t="s">
        <v>5165</v>
      </c>
    </row>
    <row r="698" spans="2:51" s="12" customFormat="1" ht="13.5">
      <c r="B698" s="265"/>
      <c r="C698" s="266"/>
      <c r="D698" s="267" t="s">
        <v>592</v>
      </c>
      <c r="E698" s="268" t="s">
        <v>21</v>
      </c>
      <c r="F698" s="269" t="s">
        <v>5166</v>
      </c>
      <c r="G698" s="266"/>
      <c r="H698" s="270">
        <v>223.45</v>
      </c>
      <c r="I698" s="271"/>
      <c r="J698" s="266"/>
      <c r="K698" s="266"/>
      <c r="L698" s="272"/>
      <c r="M698" s="273"/>
      <c r="N698" s="274"/>
      <c r="O698" s="274"/>
      <c r="P698" s="274"/>
      <c r="Q698" s="274"/>
      <c r="R698" s="274"/>
      <c r="S698" s="274"/>
      <c r="T698" s="275"/>
      <c r="AT698" s="276" t="s">
        <v>592</v>
      </c>
      <c r="AU698" s="276" t="s">
        <v>85</v>
      </c>
      <c r="AV698" s="12" t="s">
        <v>85</v>
      </c>
      <c r="AW698" s="12" t="s">
        <v>39</v>
      </c>
      <c r="AX698" s="12" t="s">
        <v>76</v>
      </c>
      <c r="AY698" s="276" t="s">
        <v>203</v>
      </c>
    </row>
    <row r="699" spans="2:51" s="12" customFormat="1" ht="13.5">
      <c r="B699" s="265"/>
      <c r="C699" s="266"/>
      <c r="D699" s="267" t="s">
        <v>592</v>
      </c>
      <c r="E699" s="268" t="s">
        <v>21</v>
      </c>
      <c r="F699" s="269" t="s">
        <v>5167</v>
      </c>
      <c r="G699" s="266"/>
      <c r="H699" s="270">
        <v>187.785</v>
      </c>
      <c r="I699" s="271"/>
      <c r="J699" s="266"/>
      <c r="K699" s="266"/>
      <c r="L699" s="272"/>
      <c r="M699" s="273"/>
      <c r="N699" s="274"/>
      <c r="O699" s="274"/>
      <c r="P699" s="274"/>
      <c r="Q699" s="274"/>
      <c r="R699" s="274"/>
      <c r="S699" s="274"/>
      <c r="T699" s="275"/>
      <c r="AT699" s="276" t="s">
        <v>592</v>
      </c>
      <c r="AU699" s="276" t="s">
        <v>85</v>
      </c>
      <c r="AV699" s="12" t="s">
        <v>85</v>
      </c>
      <c r="AW699" s="12" t="s">
        <v>39</v>
      </c>
      <c r="AX699" s="12" t="s">
        <v>76</v>
      </c>
      <c r="AY699" s="276" t="s">
        <v>203</v>
      </c>
    </row>
    <row r="700" spans="2:51" s="12" customFormat="1" ht="13.5">
      <c r="B700" s="265"/>
      <c r="C700" s="266"/>
      <c r="D700" s="267" t="s">
        <v>592</v>
      </c>
      <c r="E700" s="268" t="s">
        <v>21</v>
      </c>
      <c r="F700" s="269" t="s">
        <v>5168</v>
      </c>
      <c r="G700" s="266"/>
      <c r="H700" s="270">
        <v>252.8</v>
      </c>
      <c r="I700" s="271"/>
      <c r="J700" s="266"/>
      <c r="K700" s="266"/>
      <c r="L700" s="272"/>
      <c r="M700" s="309"/>
      <c r="N700" s="310"/>
      <c r="O700" s="310"/>
      <c r="P700" s="310"/>
      <c r="Q700" s="310"/>
      <c r="R700" s="310"/>
      <c r="S700" s="310"/>
      <c r="T700" s="311"/>
      <c r="AT700" s="276" t="s">
        <v>592</v>
      </c>
      <c r="AU700" s="276" t="s">
        <v>85</v>
      </c>
      <c r="AV700" s="12" t="s">
        <v>85</v>
      </c>
      <c r="AW700" s="12" t="s">
        <v>39</v>
      </c>
      <c r="AX700" s="12" t="s">
        <v>76</v>
      </c>
      <c r="AY700" s="276" t="s">
        <v>203</v>
      </c>
    </row>
    <row r="701" spans="2:12" s="1" customFormat="1" ht="6.95" customHeight="1">
      <c r="B701" s="68"/>
      <c r="C701" s="69"/>
      <c r="D701" s="69"/>
      <c r="E701" s="69"/>
      <c r="F701" s="69"/>
      <c r="G701" s="69"/>
      <c r="H701" s="69"/>
      <c r="I701" s="180"/>
      <c r="J701" s="69"/>
      <c r="K701" s="69"/>
      <c r="L701" s="73"/>
    </row>
  </sheetData>
  <sheetProtection password="CC35" sheet="1" objects="1" scenarios="1" formatColumns="0" formatRows="0" autoFilter="0"/>
  <autoFilter ref="C104:K70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91:H91"/>
    <mergeCell ref="E95:H95"/>
    <mergeCell ref="E93:H93"/>
    <mergeCell ref="E97:H97"/>
    <mergeCell ref="G1:H1"/>
    <mergeCell ref="L2:V2"/>
  </mergeCells>
  <hyperlinks>
    <hyperlink ref="F1:G1" location="C2" display="1) Krycí list soupisu"/>
    <hyperlink ref="G1:H1" location="C62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4638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3767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ROUND(SUM(BE88:BE196),2)</f>
        <v>0</v>
      </c>
      <c r="G34" s="48"/>
      <c r="H34" s="48"/>
      <c r="I34" s="172">
        <v>0.21</v>
      </c>
      <c r="J34" s="171">
        <f>ROUND(ROUND((SUM(BE88:BE196)),2)*I34,2)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ROUND(SUM(BF88:BF196),2)</f>
        <v>0</v>
      </c>
      <c r="G35" s="48"/>
      <c r="H35" s="48"/>
      <c r="I35" s="172">
        <v>0.15</v>
      </c>
      <c r="J35" s="171">
        <f>ROUND(ROUND((SUM(BF88:BF196)),2)*I35,2)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ROUND(SUM(BG88:BG196),2)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ROUND(SUM(BH88:BH196),2)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ROUND(SUM(BI88:BI196),2)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4638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4639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CCTV - Kamerový systém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4638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4639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CCTV - Kamerový systém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22. 2. 2018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SUM(P89:P196)</f>
        <v>0</v>
      </c>
      <c r="Q88" s="107"/>
      <c r="R88" s="219">
        <f>SUM(R89:R196)</f>
        <v>0</v>
      </c>
      <c r="S88" s="107"/>
      <c r="T88" s="220">
        <f>SUM(T89:T196)</f>
        <v>0</v>
      </c>
      <c r="AT88" s="25" t="s">
        <v>75</v>
      </c>
      <c r="AU88" s="25" t="s">
        <v>182</v>
      </c>
      <c r="BK88" s="221">
        <f>SUM(BK89:BK196)</f>
        <v>0</v>
      </c>
    </row>
    <row r="89" spans="2:65" s="1" customFormat="1" ht="16.5" customHeight="1">
      <c r="B89" s="47"/>
      <c r="C89" s="238" t="s">
        <v>226</v>
      </c>
      <c r="D89" s="238" t="s">
        <v>206</v>
      </c>
      <c r="E89" s="239" t="s">
        <v>3797</v>
      </c>
      <c r="F89" s="240" t="s">
        <v>5169</v>
      </c>
      <c r="G89" s="241" t="s">
        <v>2246</v>
      </c>
      <c r="H89" s="242">
        <v>3</v>
      </c>
      <c r="I89" s="243"/>
      <c r="J89" s="244">
        <f>ROUND(I89*H89,2)</f>
        <v>0</v>
      </c>
      <c r="K89" s="240" t="s">
        <v>4540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5170</v>
      </c>
    </row>
    <row r="90" spans="2:65" s="1" customFormat="1" ht="16.5" customHeight="1">
      <c r="B90" s="47"/>
      <c r="C90" s="238" t="s">
        <v>230</v>
      </c>
      <c r="D90" s="238" t="s">
        <v>206</v>
      </c>
      <c r="E90" s="239" t="s">
        <v>5171</v>
      </c>
      <c r="F90" s="240" t="s">
        <v>5172</v>
      </c>
      <c r="G90" s="241" t="s">
        <v>359</v>
      </c>
      <c r="H90" s="242">
        <v>2</v>
      </c>
      <c r="I90" s="243"/>
      <c r="J90" s="244">
        <f>ROUND(I90*H90,2)</f>
        <v>0</v>
      </c>
      <c r="K90" s="240" t="s">
        <v>5173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5174</v>
      </c>
    </row>
    <row r="91" spans="2:65" s="1" customFormat="1" ht="25.5" customHeight="1">
      <c r="B91" s="47"/>
      <c r="C91" s="238" t="s">
        <v>234</v>
      </c>
      <c r="D91" s="238" t="s">
        <v>206</v>
      </c>
      <c r="E91" s="239" t="s">
        <v>3803</v>
      </c>
      <c r="F91" s="240" t="s">
        <v>3804</v>
      </c>
      <c r="G91" s="241" t="s">
        <v>246</v>
      </c>
      <c r="H91" s="250"/>
      <c r="I91" s="243"/>
      <c r="J91" s="244">
        <f>ROUND(I91*H91,2)</f>
        <v>0</v>
      </c>
      <c r="K91" s="240" t="s">
        <v>5173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5175</v>
      </c>
    </row>
    <row r="92" spans="2:65" s="1" customFormat="1" ht="25.5" customHeight="1">
      <c r="B92" s="47"/>
      <c r="C92" s="238" t="s">
        <v>238</v>
      </c>
      <c r="D92" s="238" t="s">
        <v>206</v>
      </c>
      <c r="E92" s="239" t="s">
        <v>3806</v>
      </c>
      <c r="F92" s="240" t="s">
        <v>3807</v>
      </c>
      <c r="G92" s="241" t="s">
        <v>246</v>
      </c>
      <c r="H92" s="250"/>
      <c r="I92" s="243"/>
      <c r="J92" s="244">
        <f>ROUND(I92*H92,2)</f>
        <v>0</v>
      </c>
      <c r="K92" s="240" t="s">
        <v>5173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5176</v>
      </c>
    </row>
    <row r="93" spans="2:65" s="1" customFormat="1" ht="25.5" customHeight="1">
      <c r="B93" s="47"/>
      <c r="C93" s="238" t="s">
        <v>243</v>
      </c>
      <c r="D93" s="238" t="s">
        <v>206</v>
      </c>
      <c r="E93" s="239" t="s">
        <v>3809</v>
      </c>
      <c r="F93" s="240" t="s">
        <v>3810</v>
      </c>
      <c r="G93" s="241" t="s">
        <v>246</v>
      </c>
      <c r="H93" s="250"/>
      <c r="I93" s="243"/>
      <c r="J93" s="244">
        <f>ROUND(I93*H93,2)</f>
        <v>0</v>
      </c>
      <c r="K93" s="240" t="s">
        <v>5173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5177</v>
      </c>
    </row>
    <row r="94" spans="2:65" s="1" customFormat="1" ht="25.5" customHeight="1">
      <c r="B94" s="47"/>
      <c r="C94" s="238" t="s">
        <v>250</v>
      </c>
      <c r="D94" s="238" t="s">
        <v>206</v>
      </c>
      <c r="E94" s="239" t="s">
        <v>3812</v>
      </c>
      <c r="F94" s="240" t="s">
        <v>3813</v>
      </c>
      <c r="G94" s="241" t="s">
        <v>246</v>
      </c>
      <c r="H94" s="250"/>
      <c r="I94" s="243"/>
      <c r="J94" s="244">
        <f>ROUND(I94*H94,2)</f>
        <v>0</v>
      </c>
      <c r="K94" s="240" t="s">
        <v>5173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5178</v>
      </c>
    </row>
    <row r="95" spans="2:65" s="1" customFormat="1" ht="25.5" customHeight="1">
      <c r="B95" s="47"/>
      <c r="C95" s="238" t="s">
        <v>254</v>
      </c>
      <c r="D95" s="238" t="s">
        <v>206</v>
      </c>
      <c r="E95" s="239" t="s">
        <v>3815</v>
      </c>
      <c r="F95" s="240" t="s">
        <v>3816</v>
      </c>
      <c r="G95" s="241" t="s">
        <v>246</v>
      </c>
      <c r="H95" s="250"/>
      <c r="I95" s="243"/>
      <c r="J95" s="244">
        <f>ROUND(I95*H95,2)</f>
        <v>0</v>
      </c>
      <c r="K95" s="240" t="s">
        <v>5173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5179</v>
      </c>
    </row>
    <row r="96" spans="2:65" s="1" customFormat="1" ht="25.5" customHeight="1">
      <c r="B96" s="47"/>
      <c r="C96" s="238" t="s">
        <v>260</v>
      </c>
      <c r="D96" s="238" t="s">
        <v>206</v>
      </c>
      <c r="E96" s="239" t="s">
        <v>3818</v>
      </c>
      <c r="F96" s="240" t="s">
        <v>3819</v>
      </c>
      <c r="G96" s="241" t="s">
        <v>246</v>
      </c>
      <c r="H96" s="250"/>
      <c r="I96" s="243"/>
      <c r="J96" s="244">
        <f>ROUND(I96*H96,2)</f>
        <v>0</v>
      </c>
      <c r="K96" s="240" t="s">
        <v>5173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5180</v>
      </c>
    </row>
    <row r="97" spans="2:65" s="1" customFormat="1" ht="25.5" customHeight="1">
      <c r="B97" s="47"/>
      <c r="C97" s="238" t="s">
        <v>266</v>
      </c>
      <c r="D97" s="238" t="s">
        <v>206</v>
      </c>
      <c r="E97" s="239" t="s">
        <v>3821</v>
      </c>
      <c r="F97" s="240" t="s">
        <v>3822</v>
      </c>
      <c r="G97" s="241" t="s">
        <v>246</v>
      </c>
      <c r="H97" s="250"/>
      <c r="I97" s="243"/>
      <c r="J97" s="244">
        <f>ROUND(I97*H97,2)</f>
        <v>0</v>
      </c>
      <c r="K97" s="240" t="s">
        <v>5173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5181</v>
      </c>
    </row>
    <row r="98" spans="2:65" s="1" customFormat="1" ht="25.5" customHeight="1">
      <c r="B98" s="47"/>
      <c r="C98" s="238" t="s">
        <v>10</v>
      </c>
      <c r="D98" s="238" t="s">
        <v>206</v>
      </c>
      <c r="E98" s="239" t="s">
        <v>3824</v>
      </c>
      <c r="F98" s="240" t="s">
        <v>3825</v>
      </c>
      <c r="G98" s="241" t="s">
        <v>246</v>
      </c>
      <c r="H98" s="250"/>
      <c r="I98" s="243"/>
      <c r="J98" s="244">
        <f>ROUND(I98*H98,2)</f>
        <v>0</v>
      </c>
      <c r="K98" s="240" t="s">
        <v>5173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5182</v>
      </c>
    </row>
    <row r="99" spans="2:65" s="1" customFormat="1" ht="25.5" customHeight="1">
      <c r="B99" s="47"/>
      <c r="C99" s="238" t="s">
        <v>211</v>
      </c>
      <c r="D99" s="238" t="s">
        <v>206</v>
      </c>
      <c r="E99" s="239" t="s">
        <v>3827</v>
      </c>
      <c r="F99" s="240" t="s">
        <v>3828</v>
      </c>
      <c r="G99" s="241" t="s">
        <v>246</v>
      </c>
      <c r="H99" s="250"/>
      <c r="I99" s="243"/>
      <c r="J99" s="244">
        <f>ROUND(I99*H99,2)</f>
        <v>0</v>
      </c>
      <c r="K99" s="240" t="s">
        <v>5173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5183</v>
      </c>
    </row>
    <row r="100" spans="2:65" s="1" customFormat="1" ht="25.5" customHeight="1">
      <c r="B100" s="47"/>
      <c r="C100" s="238" t="s">
        <v>336</v>
      </c>
      <c r="D100" s="238" t="s">
        <v>206</v>
      </c>
      <c r="E100" s="239" t="s">
        <v>3830</v>
      </c>
      <c r="F100" s="240" t="s">
        <v>3831</v>
      </c>
      <c r="G100" s="241" t="s">
        <v>246</v>
      </c>
      <c r="H100" s="250"/>
      <c r="I100" s="243"/>
      <c r="J100" s="244">
        <f>ROUND(I100*H100,2)</f>
        <v>0</v>
      </c>
      <c r="K100" s="240" t="s">
        <v>5173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5184</v>
      </c>
    </row>
    <row r="101" spans="2:65" s="1" customFormat="1" ht="25.5" customHeight="1">
      <c r="B101" s="47"/>
      <c r="C101" s="238" t="s">
        <v>340</v>
      </c>
      <c r="D101" s="238" t="s">
        <v>206</v>
      </c>
      <c r="E101" s="239" t="s">
        <v>3833</v>
      </c>
      <c r="F101" s="240" t="s">
        <v>3834</v>
      </c>
      <c r="G101" s="241" t="s">
        <v>246</v>
      </c>
      <c r="H101" s="250"/>
      <c r="I101" s="243"/>
      <c r="J101" s="244">
        <f>ROUND(I101*H101,2)</f>
        <v>0</v>
      </c>
      <c r="K101" s="240" t="s">
        <v>5173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5185</v>
      </c>
    </row>
    <row r="102" spans="2:65" s="1" customFormat="1" ht="25.5" customHeight="1">
      <c r="B102" s="47"/>
      <c r="C102" s="238" t="s">
        <v>344</v>
      </c>
      <c r="D102" s="238" t="s">
        <v>206</v>
      </c>
      <c r="E102" s="239" t="s">
        <v>3836</v>
      </c>
      <c r="F102" s="240" t="s">
        <v>3837</v>
      </c>
      <c r="G102" s="241" t="s">
        <v>246</v>
      </c>
      <c r="H102" s="250"/>
      <c r="I102" s="243"/>
      <c r="J102" s="244">
        <f>ROUND(I102*H102,2)</f>
        <v>0</v>
      </c>
      <c r="K102" s="240" t="s">
        <v>5173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5186</v>
      </c>
    </row>
    <row r="103" spans="2:65" s="1" customFormat="1" ht="25.5" customHeight="1">
      <c r="B103" s="47"/>
      <c r="C103" s="238" t="s">
        <v>348</v>
      </c>
      <c r="D103" s="238" t="s">
        <v>206</v>
      </c>
      <c r="E103" s="239" t="s">
        <v>3839</v>
      </c>
      <c r="F103" s="240" t="s">
        <v>3840</v>
      </c>
      <c r="G103" s="241" t="s">
        <v>246</v>
      </c>
      <c r="H103" s="250"/>
      <c r="I103" s="243"/>
      <c r="J103" s="244">
        <f>ROUND(I103*H103,2)</f>
        <v>0</v>
      </c>
      <c r="K103" s="240" t="s">
        <v>5173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5187</v>
      </c>
    </row>
    <row r="104" spans="2:65" s="1" customFormat="1" ht="25.5" customHeight="1">
      <c r="B104" s="47"/>
      <c r="C104" s="238" t="s">
        <v>9</v>
      </c>
      <c r="D104" s="238" t="s">
        <v>206</v>
      </c>
      <c r="E104" s="239" t="s">
        <v>3842</v>
      </c>
      <c r="F104" s="240" t="s">
        <v>3843</v>
      </c>
      <c r="G104" s="241" t="s">
        <v>246</v>
      </c>
      <c r="H104" s="250"/>
      <c r="I104" s="243"/>
      <c r="J104" s="244">
        <f>ROUND(I104*H104,2)</f>
        <v>0</v>
      </c>
      <c r="K104" s="240" t="s">
        <v>5173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5188</v>
      </c>
    </row>
    <row r="105" spans="2:65" s="1" customFormat="1" ht="25.5" customHeight="1">
      <c r="B105" s="47"/>
      <c r="C105" s="238" t="s">
        <v>356</v>
      </c>
      <c r="D105" s="238" t="s">
        <v>206</v>
      </c>
      <c r="E105" s="239" t="s">
        <v>3845</v>
      </c>
      <c r="F105" s="240" t="s">
        <v>3846</v>
      </c>
      <c r="G105" s="241" t="s">
        <v>246</v>
      </c>
      <c r="H105" s="250"/>
      <c r="I105" s="243"/>
      <c r="J105" s="244">
        <f>ROUND(I105*H105,2)</f>
        <v>0</v>
      </c>
      <c r="K105" s="240" t="s">
        <v>5173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5189</v>
      </c>
    </row>
    <row r="106" spans="2:65" s="1" customFormat="1" ht="25.5" customHeight="1">
      <c r="B106" s="47"/>
      <c r="C106" s="238" t="s">
        <v>361</v>
      </c>
      <c r="D106" s="238" t="s">
        <v>206</v>
      </c>
      <c r="E106" s="239" t="s">
        <v>3848</v>
      </c>
      <c r="F106" s="240" t="s">
        <v>3849</v>
      </c>
      <c r="G106" s="241" t="s">
        <v>246</v>
      </c>
      <c r="H106" s="250"/>
      <c r="I106" s="243"/>
      <c r="J106" s="244">
        <f>ROUND(I106*H106,2)</f>
        <v>0</v>
      </c>
      <c r="K106" s="240" t="s">
        <v>5173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5190</v>
      </c>
    </row>
    <row r="107" spans="2:65" s="1" customFormat="1" ht="25.5" customHeight="1">
      <c r="B107" s="47"/>
      <c r="C107" s="238" t="s">
        <v>365</v>
      </c>
      <c r="D107" s="238" t="s">
        <v>206</v>
      </c>
      <c r="E107" s="239" t="s">
        <v>3851</v>
      </c>
      <c r="F107" s="240" t="s">
        <v>3852</v>
      </c>
      <c r="G107" s="241" t="s">
        <v>246</v>
      </c>
      <c r="H107" s="250"/>
      <c r="I107" s="243"/>
      <c r="J107" s="244">
        <f>ROUND(I107*H107,2)</f>
        <v>0</v>
      </c>
      <c r="K107" s="240" t="s">
        <v>5173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5191</v>
      </c>
    </row>
    <row r="108" spans="2:65" s="1" customFormat="1" ht="25.5" customHeight="1">
      <c r="B108" s="47"/>
      <c r="C108" s="238" t="s">
        <v>369</v>
      </c>
      <c r="D108" s="238" t="s">
        <v>206</v>
      </c>
      <c r="E108" s="239" t="s">
        <v>3854</v>
      </c>
      <c r="F108" s="240" t="s">
        <v>3855</v>
      </c>
      <c r="G108" s="241" t="s">
        <v>246</v>
      </c>
      <c r="H108" s="250"/>
      <c r="I108" s="243"/>
      <c r="J108" s="244">
        <f>ROUND(I108*H108,2)</f>
        <v>0</v>
      </c>
      <c r="K108" s="240" t="s">
        <v>5173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5192</v>
      </c>
    </row>
    <row r="109" spans="2:65" s="1" customFormat="1" ht="25.5" customHeight="1">
      <c r="B109" s="47"/>
      <c r="C109" s="238" t="s">
        <v>373</v>
      </c>
      <c r="D109" s="238" t="s">
        <v>206</v>
      </c>
      <c r="E109" s="239" t="s">
        <v>3857</v>
      </c>
      <c r="F109" s="240" t="s">
        <v>3858</v>
      </c>
      <c r="G109" s="241" t="s">
        <v>246</v>
      </c>
      <c r="H109" s="250"/>
      <c r="I109" s="243"/>
      <c r="J109" s="244">
        <f>ROUND(I109*H109,2)</f>
        <v>0</v>
      </c>
      <c r="K109" s="240" t="s">
        <v>5173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5193</v>
      </c>
    </row>
    <row r="110" spans="2:65" s="1" customFormat="1" ht="25.5" customHeight="1">
      <c r="B110" s="47"/>
      <c r="C110" s="238" t="s">
        <v>377</v>
      </c>
      <c r="D110" s="238" t="s">
        <v>206</v>
      </c>
      <c r="E110" s="239" t="s">
        <v>3860</v>
      </c>
      <c r="F110" s="240" t="s">
        <v>3861</v>
      </c>
      <c r="G110" s="241" t="s">
        <v>246</v>
      </c>
      <c r="H110" s="250"/>
      <c r="I110" s="243"/>
      <c r="J110" s="244">
        <f>ROUND(I110*H110,2)</f>
        <v>0</v>
      </c>
      <c r="K110" s="240" t="s">
        <v>5173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5194</v>
      </c>
    </row>
    <row r="111" spans="2:65" s="1" customFormat="1" ht="25.5" customHeight="1">
      <c r="B111" s="47"/>
      <c r="C111" s="238" t="s">
        <v>381</v>
      </c>
      <c r="D111" s="238" t="s">
        <v>206</v>
      </c>
      <c r="E111" s="239" t="s">
        <v>5195</v>
      </c>
      <c r="F111" s="240" t="s">
        <v>5196</v>
      </c>
      <c r="G111" s="241" t="s">
        <v>359</v>
      </c>
      <c r="H111" s="242">
        <v>1</v>
      </c>
      <c r="I111" s="243"/>
      <c r="J111" s="244">
        <f>ROUND(I111*H111,2)</f>
        <v>0</v>
      </c>
      <c r="K111" s="240" t="s">
        <v>5173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5197</v>
      </c>
    </row>
    <row r="112" spans="2:65" s="1" customFormat="1" ht="16.5" customHeight="1">
      <c r="B112" s="47"/>
      <c r="C112" s="238" t="s">
        <v>385</v>
      </c>
      <c r="D112" s="238" t="s">
        <v>206</v>
      </c>
      <c r="E112" s="239" t="s">
        <v>5198</v>
      </c>
      <c r="F112" s="240" t="s">
        <v>5199</v>
      </c>
      <c r="G112" s="241" t="s">
        <v>359</v>
      </c>
      <c r="H112" s="242">
        <v>1</v>
      </c>
      <c r="I112" s="243"/>
      <c r="J112" s="244">
        <f>ROUND(I112*H112,2)</f>
        <v>0</v>
      </c>
      <c r="K112" s="240" t="s">
        <v>5173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5200</v>
      </c>
    </row>
    <row r="113" spans="2:65" s="1" customFormat="1" ht="16.5" customHeight="1">
      <c r="B113" s="47"/>
      <c r="C113" s="238" t="s">
        <v>389</v>
      </c>
      <c r="D113" s="238" t="s">
        <v>206</v>
      </c>
      <c r="E113" s="239" t="s">
        <v>5201</v>
      </c>
      <c r="F113" s="240" t="s">
        <v>5202</v>
      </c>
      <c r="G113" s="241" t="s">
        <v>359</v>
      </c>
      <c r="H113" s="242">
        <v>1</v>
      </c>
      <c r="I113" s="243"/>
      <c r="J113" s="244">
        <f>ROUND(I113*H113,2)</f>
        <v>0</v>
      </c>
      <c r="K113" s="240" t="s">
        <v>5173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5203</v>
      </c>
    </row>
    <row r="114" spans="2:65" s="1" customFormat="1" ht="25.5" customHeight="1">
      <c r="B114" s="47"/>
      <c r="C114" s="238" t="s">
        <v>393</v>
      </c>
      <c r="D114" s="238" t="s">
        <v>206</v>
      </c>
      <c r="E114" s="239" t="s">
        <v>5204</v>
      </c>
      <c r="F114" s="240" t="s">
        <v>5205</v>
      </c>
      <c r="G114" s="241" t="s">
        <v>359</v>
      </c>
      <c r="H114" s="242">
        <v>1</v>
      </c>
      <c r="I114" s="243"/>
      <c r="J114" s="244">
        <f>ROUND(I114*H114,2)</f>
        <v>0</v>
      </c>
      <c r="K114" s="240" t="s">
        <v>5173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5206</v>
      </c>
    </row>
    <row r="115" spans="2:65" s="1" customFormat="1" ht="25.5" customHeight="1">
      <c r="B115" s="47"/>
      <c r="C115" s="238" t="s">
        <v>287</v>
      </c>
      <c r="D115" s="238" t="s">
        <v>206</v>
      </c>
      <c r="E115" s="239" t="s">
        <v>5207</v>
      </c>
      <c r="F115" s="240" t="s">
        <v>3995</v>
      </c>
      <c r="G115" s="241" t="s">
        <v>359</v>
      </c>
      <c r="H115" s="242">
        <v>1</v>
      </c>
      <c r="I115" s="243"/>
      <c r="J115" s="244">
        <f>ROUND(I115*H115,2)</f>
        <v>0</v>
      </c>
      <c r="K115" s="240" t="s">
        <v>5173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5208</v>
      </c>
    </row>
    <row r="116" spans="2:65" s="1" customFormat="1" ht="16.5" customHeight="1">
      <c r="B116" s="47"/>
      <c r="C116" s="238" t="s">
        <v>400</v>
      </c>
      <c r="D116" s="238" t="s">
        <v>206</v>
      </c>
      <c r="E116" s="239" t="s">
        <v>5209</v>
      </c>
      <c r="F116" s="240" t="s">
        <v>3223</v>
      </c>
      <c r="G116" s="241" t="s">
        <v>359</v>
      </c>
      <c r="H116" s="242">
        <v>1</v>
      </c>
      <c r="I116" s="243"/>
      <c r="J116" s="244">
        <f>ROUND(I116*H116,2)</f>
        <v>0</v>
      </c>
      <c r="K116" s="240" t="s">
        <v>5173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5210</v>
      </c>
    </row>
    <row r="117" spans="2:65" s="1" customFormat="1" ht="16.5" customHeight="1">
      <c r="B117" s="47"/>
      <c r="C117" s="238" t="s">
        <v>404</v>
      </c>
      <c r="D117" s="238" t="s">
        <v>206</v>
      </c>
      <c r="E117" s="239" t="s">
        <v>5211</v>
      </c>
      <c r="F117" s="240" t="s">
        <v>3998</v>
      </c>
      <c r="G117" s="241" t="s">
        <v>359</v>
      </c>
      <c r="H117" s="242">
        <v>1</v>
      </c>
      <c r="I117" s="243"/>
      <c r="J117" s="244">
        <f>ROUND(I117*H117,2)</f>
        <v>0</v>
      </c>
      <c r="K117" s="240" t="s">
        <v>5173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5212</v>
      </c>
    </row>
    <row r="118" spans="2:65" s="1" customFormat="1" ht="25.5" customHeight="1">
      <c r="B118" s="47"/>
      <c r="C118" s="238" t="s">
        <v>408</v>
      </c>
      <c r="D118" s="238" t="s">
        <v>206</v>
      </c>
      <c r="E118" s="239" t="s">
        <v>5213</v>
      </c>
      <c r="F118" s="240" t="s">
        <v>5214</v>
      </c>
      <c r="G118" s="241" t="s">
        <v>215</v>
      </c>
      <c r="H118" s="242">
        <v>80</v>
      </c>
      <c r="I118" s="243"/>
      <c r="J118" s="244">
        <f>ROUND(I118*H118,2)</f>
        <v>0</v>
      </c>
      <c r="K118" s="240" t="s">
        <v>5173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5215</v>
      </c>
    </row>
    <row r="119" spans="2:65" s="1" customFormat="1" ht="25.5" customHeight="1">
      <c r="B119" s="47"/>
      <c r="C119" s="238" t="s">
        <v>412</v>
      </c>
      <c r="D119" s="238" t="s">
        <v>206</v>
      </c>
      <c r="E119" s="239" t="s">
        <v>5216</v>
      </c>
      <c r="F119" s="240" t="s">
        <v>5217</v>
      </c>
      <c r="G119" s="241" t="s">
        <v>359</v>
      </c>
      <c r="H119" s="242">
        <v>700</v>
      </c>
      <c r="I119" s="243"/>
      <c r="J119" s="244">
        <f>ROUND(I119*H119,2)</f>
        <v>0</v>
      </c>
      <c r="K119" s="240" t="s">
        <v>5173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5218</v>
      </c>
    </row>
    <row r="120" spans="2:65" s="1" customFormat="1" ht="25.5" customHeight="1">
      <c r="B120" s="47"/>
      <c r="C120" s="238" t="s">
        <v>418</v>
      </c>
      <c r="D120" s="238" t="s">
        <v>206</v>
      </c>
      <c r="E120" s="239" t="s">
        <v>5219</v>
      </c>
      <c r="F120" s="240" t="s">
        <v>5220</v>
      </c>
      <c r="G120" s="241" t="s">
        <v>215</v>
      </c>
      <c r="H120" s="242">
        <v>70</v>
      </c>
      <c r="I120" s="243"/>
      <c r="J120" s="244">
        <f>ROUND(I120*H120,2)</f>
        <v>0</v>
      </c>
      <c r="K120" s="240" t="s">
        <v>5173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5221</v>
      </c>
    </row>
    <row r="121" spans="2:65" s="1" customFormat="1" ht="16.5" customHeight="1">
      <c r="B121" s="47"/>
      <c r="C121" s="238" t="s">
        <v>422</v>
      </c>
      <c r="D121" s="238" t="s">
        <v>206</v>
      </c>
      <c r="E121" s="239" t="s">
        <v>5222</v>
      </c>
      <c r="F121" s="240" t="s">
        <v>5223</v>
      </c>
      <c r="G121" s="241" t="s">
        <v>359</v>
      </c>
      <c r="H121" s="242">
        <v>35</v>
      </c>
      <c r="I121" s="243"/>
      <c r="J121" s="244">
        <f>ROUND(I121*H121,2)</f>
        <v>0</v>
      </c>
      <c r="K121" s="240" t="s">
        <v>5173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5224</v>
      </c>
    </row>
    <row r="122" spans="2:65" s="1" customFormat="1" ht="25.5" customHeight="1">
      <c r="B122" s="47"/>
      <c r="C122" s="238" t="s">
        <v>426</v>
      </c>
      <c r="D122" s="238" t="s">
        <v>206</v>
      </c>
      <c r="E122" s="239" t="s">
        <v>5225</v>
      </c>
      <c r="F122" s="240" t="s">
        <v>5226</v>
      </c>
      <c r="G122" s="241" t="s">
        <v>215</v>
      </c>
      <c r="H122" s="242">
        <v>70</v>
      </c>
      <c r="I122" s="243"/>
      <c r="J122" s="244">
        <f>ROUND(I122*H122,2)</f>
        <v>0</v>
      </c>
      <c r="K122" s="240" t="s">
        <v>5173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5227</v>
      </c>
    </row>
    <row r="123" spans="2:65" s="1" customFormat="1" ht="16.5" customHeight="1">
      <c r="B123" s="47"/>
      <c r="C123" s="238" t="s">
        <v>430</v>
      </c>
      <c r="D123" s="238" t="s">
        <v>206</v>
      </c>
      <c r="E123" s="239" t="s">
        <v>5228</v>
      </c>
      <c r="F123" s="240" t="s">
        <v>5229</v>
      </c>
      <c r="G123" s="241" t="s">
        <v>215</v>
      </c>
      <c r="H123" s="242">
        <v>80</v>
      </c>
      <c r="I123" s="243"/>
      <c r="J123" s="244">
        <f>ROUND(I123*H123,2)</f>
        <v>0</v>
      </c>
      <c r="K123" s="240" t="s">
        <v>5173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5230</v>
      </c>
    </row>
    <row r="124" spans="2:65" s="1" customFormat="1" ht="25.5" customHeight="1">
      <c r="B124" s="47"/>
      <c r="C124" s="238" t="s">
        <v>434</v>
      </c>
      <c r="D124" s="238" t="s">
        <v>206</v>
      </c>
      <c r="E124" s="239" t="s">
        <v>5231</v>
      </c>
      <c r="F124" s="240" t="s">
        <v>5232</v>
      </c>
      <c r="G124" s="241" t="s">
        <v>359</v>
      </c>
      <c r="H124" s="242">
        <v>35</v>
      </c>
      <c r="I124" s="243"/>
      <c r="J124" s="244">
        <f>ROUND(I124*H124,2)</f>
        <v>0</v>
      </c>
      <c r="K124" s="240" t="s">
        <v>5173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5233</v>
      </c>
    </row>
    <row r="125" spans="2:65" s="1" customFormat="1" ht="16.5" customHeight="1">
      <c r="B125" s="47"/>
      <c r="C125" s="238" t="s">
        <v>438</v>
      </c>
      <c r="D125" s="238" t="s">
        <v>206</v>
      </c>
      <c r="E125" s="239" t="s">
        <v>5234</v>
      </c>
      <c r="F125" s="240" t="s">
        <v>5235</v>
      </c>
      <c r="G125" s="241" t="s">
        <v>359</v>
      </c>
      <c r="H125" s="242">
        <v>700</v>
      </c>
      <c r="I125" s="243"/>
      <c r="J125" s="244">
        <f>ROUND(I125*H125,2)</f>
        <v>0</v>
      </c>
      <c r="K125" s="240" t="s">
        <v>5173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5236</v>
      </c>
    </row>
    <row r="126" spans="2:65" s="1" customFormat="1" ht="16.5" customHeight="1">
      <c r="B126" s="47"/>
      <c r="C126" s="238" t="s">
        <v>442</v>
      </c>
      <c r="D126" s="238" t="s">
        <v>206</v>
      </c>
      <c r="E126" s="239" t="s">
        <v>5237</v>
      </c>
      <c r="F126" s="240" t="s">
        <v>5238</v>
      </c>
      <c r="G126" s="241" t="s">
        <v>359</v>
      </c>
      <c r="H126" s="242">
        <v>1</v>
      </c>
      <c r="I126" s="243"/>
      <c r="J126" s="244">
        <f>ROUND(I126*H126,2)</f>
        <v>0</v>
      </c>
      <c r="K126" s="240" t="s">
        <v>5173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5239</v>
      </c>
    </row>
    <row r="127" spans="2:65" s="1" customFormat="1" ht="25.5" customHeight="1">
      <c r="B127" s="47"/>
      <c r="C127" s="238" t="s">
        <v>446</v>
      </c>
      <c r="D127" s="238" t="s">
        <v>206</v>
      </c>
      <c r="E127" s="239" t="s">
        <v>5240</v>
      </c>
      <c r="F127" s="240" t="s">
        <v>5241</v>
      </c>
      <c r="G127" s="241" t="s">
        <v>359</v>
      </c>
      <c r="H127" s="242">
        <v>1</v>
      </c>
      <c r="I127" s="243"/>
      <c r="J127" s="244">
        <f>ROUND(I127*H127,2)</f>
        <v>0</v>
      </c>
      <c r="K127" s="240" t="s">
        <v>5173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5242</v>
      </c>
    </row>
    <row r="128" spans="2:65" s="1" customFormat="1" ht="25.5" customHeight="1">
      <c r="B128" s="47"/>
      <c r="C128" s="238" t="s">
        <v>450</v>
      </c>
      <c r="D128" s="238" t="s">
        <v>206</v>
      </c>
      <c r="E128" s="239" t="s">
        <v>5243</v>
      </c>
      <c r="F128" s="240" t="s">
        <v>5244</v>
      </c>
      <c r="G128" s="241" t="s">
        <v>359</v>
      </c>
      <c r="H128" s="242">
        <v>1</v>
      </c>
      <c r="I128" s="243"/>
      <c r="J128" s="244">
        <f>ROUND(I128*H128,2)</f>
        <v>0</v>
      </c>
      <c r="K128" s="240" t="s">
        <v>5173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5245</v>
      </c>
    </row>
    <row r="129" spans="2:65" s="1" customFormat="1" ht="25.5" customHeight="1">
      <c r="B129" s="47"/>
      <c r="C129" s="238" t="s">
        <v>456</v>
      </c>
      <c r="D129" s="238" t="s">
        <v>206</v>
      </c>
      <c r="E129" s="239" t="s">
        <v>5246</v>
      </c>
      <c r="F129" s="240" t="s">
        <v>5247</v>
      </c>
      <c r="G129" s="241" t="s">
        <v>246</v>
      </c>
      <c r="H129" s="250"/>
      <c r="I129" s="243"/>
      <c r="J129" s="244">
        <f>ROUND(I129*H129,2)</f>
        <v>0</v>
      </c>
      <c r="K129" s="240" t="s">
        <v>5173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5248</v>
      </c>
    </row>
    <row r="130" spans="2:65" s="1" customFormat="1" ht="25.5" customHeight="1">
      <c r="B130" s="47"/>
      <c r="C130" s="238" t="s">
        <v>460</v>
      </c>
      <c r="D130" s="238" t="s">
        <v>206</v>
      </c>
      <c r="E130" s="239" t="s">
        <v>5249</v>
      </c>
      <c r="F130" s="240" t="s">
        <v>5250</v>
      </c>
      <c r="G130" s="241" t="s">
        <v>246</v>
      </c>
      <c r="H130" s="250"/>
      <c r="I130" s="243"/>
      <c r="J130" s="244">
        <f>ROUND(I130*H130,2)</f>
        <v>0</v>
      </c>
      <c r="K130" s="240" t="s">
        <v>5173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5251</v>
      </c>
    </row>
    <row r="131" spans="2:65" s="1" customFormat="1" ht="25.5" customHeight="1">
      <c r="B131" s="47"/>
      <c r="C131" s="238" t="s">
        <v>465</v>
      </c>
      <c r="D131" s="238" t="s">
        <v>206</v>
      </c>
      <c r="E131" s="239" t="s">
        <v>5252</v>
      </c>
      <c r="F131" s="240" t="s">
        <v>5253</v>
      </c>
      <c r="G131" s="241" t="s">
        <v>246</v>
      </c>
      <c r="H131" s="250"/>
      <c r="I131" s="243"/>
      <c r="J131" s="244">
        <f>ROUND(I131*H131,2)</f>
        <v>0</v>
      </c>
      <c r="K131" s="240" t="s">
        <v>5173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5254</v>
      </c>
    </row>
    <row r="132" spans="2:65" s="1" customFormat="1" ht="25.5" customHeight="1">
      <c r="B132" s="47"/>
      <c r="C132" s="238" t="s">
        <v>469</v>
      </c>
      <c r="D132" s="238" t="s">
        <v>206</v>
      </c>
      <c r="E132" s="239" t="s">
        <v>5255</v>
      </c>
      <c r="F132" s="240" t="s">
        <v>5256</v>
      </c>
      <c r="G132" s="241" t="s">
        <v>246</v>
      </c>
      <c r="H132" s="250"/>
      <c r="I132" s="243"/>
      <c r="J132" s="244">
        <f>ROUND(I132*H132,2)</f>
        <v>0</v>
      </c>
      <c r="K132" s="240" t="s">
        <v>5173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5257</v>
      </c>
    </row>
    <row r="133" spans="2:65" s="1" customFormat="1" ht="25.5" customHeight="1">
      <c r="B133" s="47"/>
      <c r="C133" s="238" t="s">
        <v>473</v>
      </c>
      <c r="D133" s="238" t="s">
        <v>206</v>
      </c>
      <c r="E133" s="239" t="s">
        <v>5258</v>
      </c>
      <c r="F133" s="240" t="s">
        <v>5259</v>
      </c>
      <c r="G133" s="241" t="s">
        <v>246</v>
      </c>
      <c r="H133" s="250"/>
      <c r="I133" s="243"/>
      <c r="J133" s="244">
        <f>ROUND(I133*H133,2)</f>
        <v>0</v>
      </c>
      <c r="K133" s="240" t="s">
        <v>5173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5260</v>
      </c>
    </row>
    <row r="134" spans="2:65" s="1" customFormat="1" ht="25.5" customHeight="1">
      <c r="B134" s="47"/>
      <c r="C134" s="238" t="s">
        <v>477</v>
      </c>
      <c r="D134" s="238" t="s">
        <v>206</v>
      </c>
      <c r="E134" s="239" t="s">
        <v>5261</v>
      </c>
      <c r="F134" s="240" t="s">
        <v>5262</v>
      </c>
      <c r="G134" s="241" t="s">
        <v>246</v>
      </c>
      <c r="H134" s="250"/>
      <c r="I134" s="243"/>
      <c r="J134" s="244">
        <f>ROUND(I134*H134,2)</f>
        <v>0</v>
      </c>
      <c r="K134" s="240" t="s">
        <v>5173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5263</v>
      </c>
    </row>
    <row r="135" spans="2:65" s="1" customFormat="1" ht="25.5" customHeight="1">
      <c r="B135" s="47"/>
      <c r="C135" s="238" t="s">
        <v>481</v>
      </c>
      <c r="D135" s="238" t="s">
        <v>206</v>
      </c>
      <c r="E135" s="239" t="s">
        <v>5264</v>
      </c>
      <c r="F135" s="240" t="s">
        <v>5265</v>
      </c>
      <c r="G135" s="241" t="s">
        <v>246</v>
      </c>
      <c r="H135" s="250"/>
      <c r="I135" s="243"/>
      <c r="J135" s="244">
        <f>ROUND(I135*H135,2)</f>
        <v>0</v>
      </c>
      <c r="K135" s="240" t="s">
        <v>5173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5266</v>
      </c>
    </row>
    <row r="136" spans="2:65" s="1" customFormat="1" ht="25.5" customHeight="1">
      <c r="B136" s="47"/>
      <c r="C136" s="238" t="s">
        <v>485</v>
      </c>
      <c r="D136" s="238" t="s">
        <v>206</v>
      </c>
      <c r="E136" s="239" t="s">
        <v>5267</v>
      </c>
      <c r="F136" s="240" t="s">
        <v>5268</v>
      </c>
      <c r="G136" s="241" t="s">
        <v>246</v>
      </c>
      <c r="H136" s="250"/>
      <c r="I136" s="243"/>
      <c r="J136" s="244">
        <f>ROUND(I136*H136,2)</f>
        <v>0</v>
      </c>
      <c r="K136" s="240" t="s">
        <v>5173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5269</v>
      </c>
    </row>
    <row r="137" spans="2:65" s="1" customFormat="1" ht="25.5" customHeight="1">
      <c r="B137" s="47"/>
      <c r="C137" s="238" t="s">
        <v>489</v>
      </c>
      <c r="D137" s="238" t="s">
        <v>206</v>
      </c>
      <c r="E137" s="239" t="s">
        <v>5270</v>
      </c>
      <c r="F137" s="240" t="s">
        <v>5271</v>
      </c>
      <c r="G137" s="241" t="s">
        <v>246</v>
      </c>
      <c r="H137" s="250"/>
      <c r="I137" s="243"/>
      <c r="J137" s="244">
        <f>ROUND(I137*H137,2)</f>
        <v>0</v>
      </c>
      <c r="K137" s="240" t="s">
        <v>5173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5272</v>
      </c>
    </row>
    <row r="138" spans="2:65" s="1" customFormat="1" ht="38.25" customHeight="1">
      <c r="B138" s="47"/>
      <c r="C138" s="238" t="s">
        <v>493</v>
      </c>
      <c r="D138" s="238" t="s">
        <v>206</v>
      </c>
      <c r="E138" s="239" t="s">
        <v>5273</v>
      </c>
      <c r="F138" s="240" t="s">
        <v>5274</v>
      </c>
      <c r="G138" s="241" t="s">
        <v>246</v>
      </c>
      <c r="H138" s="250"/>
      <c r="I138" s="243"/>
      <c r="J138" s="244">
        <f>ROUND(I138*H138,2)</f>
        <v>0</v>
      </c>
      <c r="K138" s="240" t="s">
        <v>5173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5275</v>
      </c>
    </row>
    <row r="139" spans="2:65" s="1" customFormat="1" ht="25.5" customHeight="1">
      <c r="B139" s="47"/>
      <c r="C139" s="238" t="s">
        <v>497</v>
      </c>
      <c r="D139" s="238" t="s">
        <v>206</v>
      </c>
      <c r="E139" s="239" t="s">
        <v>3897</v>
      </c>
      <c r="F139" s="240" t="s">
        <v>3898</v>
      </c>
      <c r="G139" s="241" t="s">
        <v>359</v>
      </c>
      <c r="H139" s="242">
        <v>8</v>
      </c>
      <c r="I139" s="243"/>
      <c r="J139" s="244">
        <f>ROUND(I139*H139,2)</f>
        <v>0</v>
      </c>
      <c r="K139" s="240" t="s">
        <v>5173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5276</v>
      </c>
    </row>
    <row r="140" spans="2:65" s="1" customFormat="1" ht="25.5" customHeight="1">
      <c r="B140" s="47"/>
      <c r="C140" s="238" t="s">
        <v>501</v>
      </c>
      <c r="D140" s="238" t="s">
        <v>206</v>
      </c>
      <c r="E140" s="239" t="s">
        <v>3906</v>
      </c>
      <c r="F140" s="240" t="s">
        <v>3907</v>
      </c>
      <c r="G140" s="241" t="s">
        <v>359</v>
      </c>
      <c r="H140" s="242">
        <v>8</v>
      </c>
      <c r="I140" s="243"/>
      <c r="J140" s="244">
        <f>ROUND(I140*H140,2)</f>
        <v>0</v>
      </c>
      <c r="K140" s="240" t="s">
        <v>5173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5277</v>
      </c>
    </row>
    <row r="141" spans="2:65" s="1" customFormat="1" ht="25.5" customHeight="1">
      <c r="B141" s="47"/>
      <c r="C141" s="238" t="s">
        <v>505</v>
      </c>
      <c r="D141" s="238" t="s">
        <v>206</v>
      </c>
      <c r="E141" s="239" t="s">
        <v>3915</v>
      </c>
      <c r="F141" s="240" t="s">
        <v>3916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5173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5278</v>
      </c>
    </row>
    <row r="142" spans="2:65" s="1" customFormat="1" ht="25.5" customHeight="1">
      <c r="B142" s="47"/>
      <c r="C142" s="238" t="s">
        <v>509</v>
      </c>
      <c r="D142" s="238" t="s">
        <v>206</v>
      </c>
      <c r="E142" s="239" t="s">
        <v>3918</v>
      </c>
      <c r="F142" s="240" t="s">
        <v>3919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5173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5279</v>
      </c>
    </row>
    <row r="143" spans="2:65" s="1" customFormat="1" ht="38.25" customHeight="1">
      <c r="B143" s="47"/>
      <c r="C143" s="238" t="s">
        <v>513</v>
      </c>
      <c r="D143" s="238" t="s">
        <v>206</v>
      </c>
      <c r="E143" s="239" t="s">
        <v>3921</v>
      </c>
      <c r="F143" s="240" t="s">
        <v>3922</v>
      </c>
      <c r="G143" s="241" t="s">
        <v>359</v>
      </c>
      <c r="H143" s="242">
        <v>1</v>
      </c>
      <c r="I143" s="243"/>
      <c r="J143" s="244">
        <f>ROUND(I143*H143,2)</f>
        <v>0</v>
      </c>
      <c r="K143" s="240" t="s">
        <v>5173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5280</v>
      </c>
    </row>
    <row r="144" spans="2:65" s="1" customFormat="1" ht="25.5" customHeight="1">
      <c r="B144" s="47"/>
      <c r="C144" s="238" t="s">
        <v>517</v>
      </c>
      <c r="D144" s="238" t="s">
        <v>206</v>
      </c>
      <c r="E144" s="239" t="s">
        <v>3924</v>
      </c>
      <c r="F144" s="240" t="s">
        <v>3925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5173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5281</v>
      </c>
    </row>
    <row r="145" spans="2:65" s="1" customFormat="1" ht="25.5" customHeight="1">
      <c r="B145" s="47"/>
      <c r="C145" s="238" t="s">
        <v>519</v>
      </c>
      <c r="D145" s="238" t="s">
        <v>206</v>
      </c>
      <c r="E145" s="239" t="s">
        <v>3927</v>
      </c>
      <c r="F145" s="240" t="s">
        <v>3928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5173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5282</v>
      </c>
    </row>
    <row r="146" spans="2:65" s="1" customFormat="1" ht="38.25" customHeight="1">
      <c r="B146" s="47"/>
      <c r="C146" s="238" t="s">
        <v>799</v>
      </c>
      <c r="D146" s="238" t="s">
        <v>206</v>
      </c>
      <c r="E146" s="239" t="s">
        <v>3930</v>
      </c>
      <c r="F146" s="240" t="s">
        <v>3931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5173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5283</v>
      </c>
    </row>
    <row r="147" spans="2:65" s="1" customFormat="1" ht="25.5" customHeight="1">
      <c r="B147" s="47"/>
      <c r="C147" s="238" t="s">
        <v>762</v>
      </c>
      <c r="D147" s="238" t="s">
        <v>206</v>
      </c>
      <c r="E147" s="239" t="s">
        <v>3933</v>
      </c>
      <c r="F147" s="240" t="s">
        <v>3934</v>
      </c>
      <c r="G147" s="241" t="s">
        <v>246</v>
      </c>
      <c r="H147" s="250"/>
      <c r="I147" s="243"/>
      <c r="J147" s="244">
        <f>ROUND(I147*H147,2)</f>
        <v>0</v>
      </c>
      <c r="K147" s="240" t="s">
        <v>5173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5284</v>
      </c>
    </row>
    <row r="148" spans="2:65" s="1" customFormat="1" ht="25.5" customHeight="1">
      <c r="B148" s="47"/>
      <c r="C148" s="238" t="s">
        <v>806</v>
      </c>
      <c r="D148" s="238" t="s">
        <v>206</v>
      </c>
      <c r="E148" s="239" t="s">
        <v>3936</v>
      </c>
      <c r="F148" s="240" t="s">
        <v>3937</v>
      </c>
      <c r="G148" s="241" t="s">
        <v>246</v>
      </c>
      <c r="H148" s="250"/>
      <c r="I148" s="243"/>
      <c r="J148" s="244">
        <f>ROUND(I148*H148,2)</f>
        <v>0</v>
      </c>
      <c r="K148" s="240" t="s">
        <v>5173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5285</v>
      </c>
    </row>
    <row r="149" spans="2:65" s="1" customFormat="1" ht="25.5" customHeight="1">
      <c r="B149" s="47"/>
      <c r="C149" s="238" t="s">
        <v>808</v>
      </c>
      <c r="D149" s="238" t="s">
        <v>206</v>
      </c>
      <c r="E149" s="239" t="s">
        <v>3939</v>
      </c>
      <c r="F149" s="240" t="s">
        <v>3940</v>
      </c>
      <c r="G149" s="241" t="s">
        <v>246</v>
      </c>
      <c r="H149" s="250"/>
      <c r="I149" s="243"/>
      <c r="J149" s="244">
        <f>ROUND(I149*H149,2)</f>
        <v>0</v>
      </c>
      <c r="K149" s="240" t="s">
        <v>5173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5286</v>
      </c>
    </row>
    <row r="150" spans="2:65" s="1" customFormat="1" ht="25.5" customHeight="1">
      <c r="B150" s="47"/>
      <c r="C150" s="238" t="s">
        <v>812</v>
      </c>
      <c r="D150" s="238" t="s">
        <v>206</v>
      </c>
      <c r="E150" s="239" t="s">
        <v>3942</v>
      </c>
      <c r="F150" s="240" t="s">
        <v>3943</v>
      </c>
      <c r="G150" s="241" t="s">
        <v>246</v>
      </c>
      <c r="H150" s="250"/>
      <c r="I150" s="243"/>
      <c r="J150" s="244">
        <f>ROUND(I150*H150,2)</f>
        <v>0</v>
      </c>
      <c r="K150" s="240" t="s">
        <v>5173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5287</v>
      </c>
    </row>
    <row r="151" spans="2:65" s="1" customFormat="1" ht="25.5" customHeight="1">
      <c r="B151" s="47"/>
      <c r="C151" s="238" t="s">
        <v>816</v>
      </c>
      <c r="D151" s="238" t="s">
        <v>206</v>
      </c>
      <c r="E151" s="239" t="s">
        <v>3945</v>
      </c>
      <c r="F151" s="240" t="s">
        <v>3946</v>
      </c>
      <c r="G151" s="241" t="s">
        <v>246</v>
      </c>
      <c r="H151" s="250"/>
      <c r="I151" s="243"/>
      <c r="J151" s="244">
        <f>ROUND(I151*H151,2)</f>
        <v>0</v>
      </c>
      <c r="K151" s="240" t="s">
        <v>5173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5288</v>
      </c>
    </row>
    <row r="152" spans="2:65" s="1" customFormat="1" ht="25.5" customHeight="1">
      <c r="B152" s="47"/>
      <c r="C152" s="238" t="s">
        <v>820</v>
      </c>
      <c r="D152" s="238" t="s">
        <v>206</v>
      </c>
      <c r="E152" s="239" t="s">
        <v>3948</v>
      </c>
      <c r="F152" s="240" t="s">
        <v>3949</v>
      </c>
      <c r="G152" s="241" t="s">
        <v>246</v>
      </c>
      <c r="H152" s="250"/>
      <c r="I152" s="243"/>
      <c r="J152" s="244">
        <f>ROUND(I152*H152,2)</f>
        <v>0</v>
      </c>
      <c r="K152" s="240" t="s">
        <v>5173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5289</v>
      </c>
    </row>
    <row r="153" spans="2:65" s="1" customFormat="1" ht="25.5" customHeight="1">
      <c r="B153" s="47"/>
      <c r="C153" s="238" t="s">
        <v>824</v>
      </c>
      <c r="D153" s="238" t="s">
        <v>206</v>
      </c>
      <c r="E153" s="239" t="s">
        <v>3951</v>
      </c>
      <c r="F153" s="240" t="s">
        <v>3952</v>
      </c>
      <c r="G153" s="241" t="s">
        <v>246</v>
      </c>
      <c r="H153" s="250"/>
      <c r="I153" s="243"/>
      <c r="J153" s="244">
        <f>ROUND(I153*H153,2)</f>
        <v>0</v>
      </c>
      <c r="K153" s="240" t="s">
        <v>5173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5290</v>
      </c>
    </row>
    <row r="154" spans="2:65" s="1" customFormat="1" ht="25.5" customHeight="1">
      <c r="B154" s="47"/>
      <c r="C154" s="238" t="s">
        <v>828</v>
      </c>
      <c r="D154" s="238" t="s">
        <v>206</v>
      </c>
      <c r="E154" s="239" t="s">
        <v>3954</v>
      </c>
      <c r="F154" s="240" t="s">
        <v>3955</v>
      </c>
      <c r="G154" s="241" t="s">
        <v>246</v>
      </c>
      <c r="H154" s="250"/>
      <c r="I154" s="243"/>
      <c r="J154" s="244">
        <f>ROUND(I154*H154,2)</f>
        <v>0</v>
      </c>
      <c r="K154" s="240" t="s">
        <v>5173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5291</v>
      </c>
    </row>
    <row r="155" spans="2:65" s="1" customFormat="1" ht="25.5" customHeight="1">
      <c r="B155" s="47"/>
      <c r="C155" s="238" t="s">
        <v>832</v>
      </c>
      <c r="D155" s="238" t="s">
        <v>206</v>
      </c>
      <c r="E155" s="239" t="s">
        <v>3957</v>
      </c>
      <c r="F155" s="240" t="s">
        <v>3958</v>
      </c>
      <c r="G155" s="241" t="s">
        <v>246</v>
      </c>
      <c r="H155" s="250"/>
      <c r="I155" s="243"/>
      <c r="J155" s="244">
        <f>ROUND(I155*H155,2)</f>
        <v>0</v>
      </c>
      <c r="K155" s="240" t="s">
        <v>5173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5292</v>
      </c>
    </row>
    <row r="156" spans="2:65" s="1" customFormat="1" ht="25.5" customHeight="1">
      <c r="B156" s="47"/>
      <c r="C156" s="238" t="s">
        <v>836</v>
      </c>
      <c r="D156" s="238" t="s">
        <v>206</v>
      </c>
      <c r="E156" s="239" t="s">
        <v>3960</v>
      </c>
      <c r="F156" s="240" t="s">
        <v>3961</v>
      </c>
      <c r="G156" s="241" t="s">
        <v>246</v>
      </c>
      <c r="H156" s="250"/>
      <c r="I156" s="243"/>
      <c r="J156" s="244">
        <f>ROUND(I156*H156,2)</f>
        <v>0</v>
      </c>
      <c r="K156" s="240" t="s">
        <v>5173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5293</v>
      </c>
    </row>
    <row r="157" spans="2:65" s="1" customFormat="1" ht="25.5" customHeight="1">
      <c r="B157" s="47"/>
      <c r="C157" s="238" t="s">
        <v>840</v>
      </c>
      <c r="D157" s="238" t="s">
        <v>206</v>
      </c>
      <c r="E157" s="239" t="s">
        <v>3963</v>
      </c>
      <c r="F157" s="240" t="s">
        <v>3193</v>
      </c>
      <c r="G157" s="241" t="s">
        <v>359</v>
      </c>
      <c r="H157" s="242">
        <v>1</v>
      </c>
      <c r="I157" s="243"/>
      <c r="J157" s="244">
        <f>ROUND(I157*H157,2)</f>
        <v>0</v>
      </c>
      <c r="K157" s="240" t="s">
        <v>5173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5294</v>
      </c>
    </row>
    <row r="158" spans="2:65" s="1" customFormat="1" ht="25.5" customHeight="1">
      <c r="B158" s="47"/>
      <c r="C158" s="238" t="s">
        <v>844</v>
      </c>
      <c r="D158" s="238" t="s">
        <v>206</v>
      </c>
      <c r="E158" s="239" t="s">
        <v>3965</v>
      </c>
      <c r="F158" s="240" t="s">
        <v>3196</v>
      </c>
      <c r="G158" s="241" t="s">
        <v>359</v>
      </c>
      <c r="H158" s="242">
        <v>1</v>
      </c>
      <c r="I158" s="243"/>
      <c r="J158" s="244">
        <f>ROUND(I158*H158,2)</f>
        <v>0</v>
      </c>
      <c r="K158" s="240" t="s">
        <v>5173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5295</v>
      </c>
    </row>
    <row r="159" spans="2:65" s="1" customFormat="1" ht="25.5" customHeight="1">
      <c r="B159" s="47"/>
      <c r="C159" s="238" t="s">
        <v>848</v>
      </c>
      <c r="D159" s="238" t="s">
        <v>206</v>
      </c>
      <c r="E159" s="239" t="s">
        <v>3967</v>
      </c>
      <c r="F159" s="240" t="s">
        <v>3199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5173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5296</v>
      </c>
    </row>
    <row r="160" spans="2:65" s="1" customFormat="1" ht="25.5" customHeight="1">
      <c r="B160" s="47"/>
      <c r="C160" s="238" t="s">
        <v>852</v>
      </c>
      <c r="D160" s="238" t="s">
        <v>206</v>
      </c>
      <c r="E160" s="239" t="s">
        <v>3969</v>
      </c>
      <c r="F160" s="240" t="s">
        <v>3970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5173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5297</v>
      </c>
    </row>
    <row r="161" spans="2:65" s="1" customFormat="1" ht="25.5" customHeight="1">
      <c r="B161" s="47"/>
      <c r="C161" s="238" t="s">
        <v>856</v>
      </c>
      <c r="D161" s="238" t="s">
        <v>206</v>
      </c>
      <c r="E161" s="239" t="s">
        <v>3972</v>
      </c>
      <c r="F161" s="240" t="s">
        <v>3205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5173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5298</v>
      </c>
    </row>
    <row r="162" spans="2:65" s="1" customFormat="1" ht="25.5" customHeight="1">
      <c r="B162" s="47"/>
      <c r="C162" s="238" t="s">
        <v>860</v>
      </c>
      <c r="D162" s="238" t="s">
        <v>206</v>
      </c>
      <c r="E162" s="239" t="s">
        <v>3974</v>
      </c>
      <c r="F162" s="240" t="s">
        <v>3975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5173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5299</v>
      </c>
    </row>
    <row r="163" spans="2:65" s="1" customFormat="1" ht="25.5" customHeight="1">
      <c r="B163" s="47"/>
      <c r="C163" s="238" t="s">
        <v>864</v>
      </c>
      <c r="D163" s="238" t="s">
        <v>206</v>
      </c>
      <c r="E163" s="239" t="s">
        <v>3977</v>
      </c>
      <c r="F163" s="240" t="s">
        <v>3978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5173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5300</v>
      </c>
    </row>
    <row r="164" spans="2:65" s="1" customFormat="1" ht="25.5" customHeight="1">
      <c r="B164" s="47"/>
      <c r="C164" s="238" t="s">
        <v>868</v>
      </c>
      <c r="D164" s="238" t="s">
        <v>206</v>
      </c>
      <c r="E164" s="239" t="s">
        <v>3980</v>
      </c>
      <c r="F164" s="240" t="s">
        <v>3981</v>
      </c>
      <c r="G164" s="241" t="s">
        <v>359</v>
      </c>
      <c r="H164" s="242">
        <v>1</v>
      </c>
      <c r="I164" s="243"/>
      <c r="J164" s="244">
        <f>ROUND(I164*H164,2)</f>
        <v>0</v>
      </c>
      <c r="K164" s="240" t="s">
        <v>5173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5301</v>
      </c>
    </row>
    <row r="165" spans="2:65" s="1" customFormat="1" ht="25.5" customHeight="1">
      <c r="B165" s="47"/>
      <c r="C165" s="238" t="s">
        <v>872</v>
      </c>
      <c r="D165" s="238" t="s">
        <v>206</v>
      </c>
      <c r="E165" s="239" t="s">
        <v>3983</v>
      </c>
      <c r="F165" s="240" t="s">
        <v>3984</v>
      </c>
      <c r="G165" s="241" t="s">
        <v>359</v>
      </c>
      <c r="H165" s="242">
        <v>1</v>
      </c>
      <c r="I165" s="243"/>
      <c r="J165" s="244">
        <f>ROUND(I165*H165,2)</f>
        <v>0</v>
      </c>
      <c r="K165" s="240" t="s">
        <v>5173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5302</v>
      </c>
    </row>
    <row r="166" spans="2:65" s="1" customFormat="1" ht="16.5" customHeight="1">
      <c r="B166" s="47"/>
      <c r="C166" s="238" t="s">
        <v>876</v>
      </c>
      <c r="D166" s="238" t="s">
        <v>206</v>
      </c>
      <c r="E166" s="239" t="s">
        <v>3986</v>
      </c>
      <c r="F166" s="240" t="s">
        <v>3223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5173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5303</v>
      </c>
    </row>
    <row r="167" spans="2:65" s="1" customFormat="1" ht="16.5" customHeight="1">
      <c r="B167" s="47"/>
      <c r="C167" s="238" t="s">
        <v>880</v>
      </c>
      <c r="D167" s="238" t="s">
        <v>206</v>
      </c>
      <c r="E167" s="239" t="s">
        <v>3988</v>
      </c>
      <c r="F167" s="240" t="s">
        <v>3989</v>
      </c>
      <c r="G167" s="241" t="s">
        <v>359</v>
      </c>
      <c r="H167" s="242">
        <v>5</v>
      </c>
      <c r="I167" s="243"/>
      <c r="J167" s="244">
        <f>ROUND(I167*H167,2)</f>
        <v>0</v>
      </c>
      <c r="K167" s="240" t="s">
        <v>5173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5304</v>
      </c>
    </row>
    <row r="168" spans="2:65" s="1" customFormat="1" ht="25.5" customHeight="1">
      <c r="B168" s="47"/>
      <c r="C168" s="238" t="s">
        <v>884</v>
      </c>
      <c r="D168" s="238" t="s">
        <v>206</v>
      </c>
      <c r="E168" s="239" t="s">
        <v>3994</v>
      </c>
      <c r="F168" s="240" t="s">
        <v>3995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5173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5305</v>
      </c>
    </row>
    <row r="169" spans="2:65" s="1" customFormat="1" ht="16.5" customHeight="1">
      <c r="B169" s="47"/>
      <c r="C169" s="238" t="s">
        <v>888</v>
      </c>
      <c r="D169" s="238" t="s">
        <v>206</v>
      </c>
      <c r="E169" s="239" t="s">
        <v>3997</v>
      </c>
      <c r="F169" s="240" t="s">
        <v>3998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5173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5306</v>
      </c>
    </row>
    <row r="170" spans="2:65" s="1" customFormat="1" ht="25.5" customHeight="1">
      <c r="B170" s="47"/>
      <c r="C170" s="238" t="s">
        <v>892</v>
      </c>
      <c r="D170" s="238" t="s">
        <v>206</v>
      </c>
      <c r="E170" s="239" t="s">
        <v>4003</v>
      </c>
      <c r="F170" s="240" t="s">
        <v>4004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5173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5307</v>
      </c>
    </row>
    <row r="171" spans="2:65" s="1" customFormat="1" ht="25.5" customHeight="1">
      <c r="B171" s="47"/>
      <c r="C171" s="238" t="s">
        <v>896</v>
      </c>
      <c r="D171" s="238" t="s">
        <v>206</v>
      </c>
      <c r="E171" s="239" t="s">
        <v>4006</v>
      </c>
      <c r="F171" s="240" t="s">
        <v>4007</v>
      </c>
      <c r="G171" s="241" t="s">
        <v>359</v>
      </c>
      <c r="H171" s="242">
        <v>1</v>
      </c>
      <c r="I171" s="243"/>
      <c r="J171" s="244">
        <f>ROUND(I171*H171,2)</f>
        <v>0</v>
      </c>
      <c r="K171" s="240" t="s">
        <v>5173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5308</v>
      </c>
    </row>
    <row r="172" spans="2:65" s="1" customFormat="1" ht="25.5" customHeight="1">
      <c r="B172" s="47"/>
      <c r="C172" s="238" t="s">
        <v>900</v>
      </c>
      <c r="D172" s="238" t="s">
        <v>206</v>
      </c>
      <c r="E172" s="239" t="s">
        <v>4009</v>
      </c>
      <c r="F172" s="240" t="s">
        <v>4010</v>
      </c>
      <c r="G172" s="241" t="s">
        <v>359</v>
      </c>
      <c r="H172" s="242">
        <v>1</v>
      </c>
      <c r="I172" s="243"/>
      <c r="J172" s="244">
        <f>ROUND(I172*H172,2)</f>
        <v>0</v>
      </c>
      <c r="K172" s="240" t="s">
        <v>5173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5309</v>
      </c>
    </row>
    <row r="173" spans="2:65" s="1" customFormat="1" ht="25.5" customHeight="1">
      <c r="B173" s="47"/>
      <c r="C173" s="238" t="s">
        <v>904</v>
      </c>
      <c r="D173" s="238" t="s">
        <v>206</v>
      </c>
      <c r="E173" s="239" t="s">
        <v>4012</v>
      </c>
      <c r="F173" s="240" t="s">
        <v>4013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5173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5310</v>
      </c>
    </row>
    <row r="174" spans="2:65" s="1" customFormat="1" ht="16.5" customHeight="1">
      <c r="B174" s="47"/>
      <c r="C174" s="238" t="s">
        <v>908</v>
      </c>
      <c r="D174" s="238" t="s">
        <v>206</v>
      </c>
      <c r="E174" s="239" t="s">
        <v>4015</v>
      </c>
      <c r="F174" s="240" t="s">
        <v>4016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5173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5311</v>
      </c>
    </row>
    <row r="175" spans="2:65" s="1" customFormat="1" ht="25.5" customHeight="1">
      <c r="B175" s="47"/>
      <c r="C175" s="238" t="s">
        <v>912</v>
      </c>
      <c r="D175" s="238" t="s">
        <v>206</v>
      </c>
      <c r="E175" s="239" t="s">
        <v>4018</v>
      </c>
      <c r="F175" s="240" t="s">
        <v>4019</v>
      </c>
      <c r="G175" s="241" t="s">
        <v>359</v>
      </c>
      <c r="H175" s="242">
        <v>4</v>
      </c>
      <c r="I175" s="243"/>
      <c r="J175" s="244">
        <f>ROUND(I175*H175,2)</f>
        <v>0</v>
      </c>
      <c r="K175" s="240" t="s">
        <v>5173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5312</v>
      </c>
    </row>
    <row r="176" spans="2:65" s="1" customFormat="1" ht="25.5" customHeight="1">
      <c r="B176" s="47"/>
      <c r="C176" s="238" t="s">
        <v>916</v>
      </c>
      <c r="D176" s="238" t="s">
        <v>206</v>
      </c>
      <c r="E176" s="239" t="s">
        <v>4021</v>
      </c>
      <c r="F176" s="240" t="s">
        <v>4022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5173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5313</v>
      </c>
    </row>
    <row r="177" spans="2:65" s="1" customFormat="1" ht="25.5" customHeight="1">
      <c r="B177" s="47"/>
      <c r="C177" s="238" t="s">
        <v>922</v>
      </c>
      <c r="D177" s="238" t="s">
        <v>206</v>
      </c>
      <c r="E177" s="239" t="s">
        <v>4024</v>
      </c>
      <c r="F177" s="240" t="s">
        <v>4025</v>
      </c>
      <c r="G177" s="241" t="s">
        <v>359</v>
      </c>
      <c r="H177" s="242">
        <v>1</v>
      </c>
      <c r="I177" s="243"/>
      <c r="J177" s="244">
        <f>ROUND(I177*H177,2)</f>
        <v>0</v>
      </c>
      <c r="K177" s="240" t="s">
        <v>5173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5314</v>
      </c>
    </row>
    <row r="178" spans="2:65" s="1" customFormat="1" ht="25.5" customHeight="1">
      <c r="B178" s="47"/>
      <c r="C178" s="238" t="s">
        <v>926</v>
      </c>
      <c r="D178" s="238" t="s">
        <v>206</v>
      </c>
      <c r="E178" s="239" t="s">
        <v>4027</v>
      </c>
      <c r="F178" s="240" t="s">
        <v>4028</v>
      </c>
      <c r="G178" s="241" t="s">
        <v>359</v>
      </c>
      <c r="H178" s="242">
        <v>1</v>
      </c>
      <c r="I178" s="243"/>
      <c r="J178" s="244">
        <f>ROUND(I178*H178,2)</f>
        <v>0</v>
      </c>
      <c r="K178" s="240" t="s">
        <v>5173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5315</v>
      </c>
    </row>
    <row r="179" spans="2:65" s="1" customFormat="1" ht="25.5" customHeight="1">
      <c r="B179" s="47"/>
      <c r="C179" s="238" t="s">
        <v>930</v>
      </c>
      <c r="D179" s="238" t="s">
        <v>206</v>
      </c>
      <c r="E179" s="239" t="s">
        <v>4030</v>
      </c>
      <c r="F179" s="240" t="s">
        <v>4031</v>
      </c>
      <c r="G179" s="241" t="s">
        <v>359</v>
      </c>
      <c r="H179" s="242">
        <v>1</v>
      </c>
      <c r="I179" s="243"/>
      <c r="J179" s="244">
        <f>ROUND(I179*H179,2)</f>
        <v>0</v>
      </c>
      <c r="K179" s="240" t="s">
        <v>5173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5316</v>
      </c>
    </row>
    <row r="180" spans="2:65" s="1" customFormat="1" ht="25.5" customHeight="1">
      <c r="B180" s="47"/>
      <c r="C180" s="238" t="s">
        <v>934</v>
      </c>
      <c r="D180" s="238" t="s">
        <v>206</v>
      </c>
      <c r="E180" s="239" t="s">
        <v>4033</v>
      </c>
      <c r="F180" s="240" t="s">
        <v>4034</v>
      </c>
      <c r="G180" s="241" t="s">
        <v>359</v>
      </c>
      <c r="H180" s="242">
        <v>1</v>
      </c>
      <c r="I180" s="243"/>
      <c r="J180" s="244">
        <f>ROUND(I180*H180,2)</f>
        <v>0</v>
      </c>
      <c r="K180" s="240" t="s">
        <v>5173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5317</v>
      </c>
    </row>
    <row r="181" spans="2:65" s="1" customFormat="1" ht="25.5" customHeight="1">
      <c r="B181" s="47"/>
      <c r="C181" s="238" t="s">
        <v>938</v>
      </c>
      <c r="D181" s="238" t="s">
        <v>206</v>
      </c>
      <c r="E181" s="239" t="s">
        <v>4036</v>
      </c>
      <c r="F181" s="240" t="s">
        <v>4037</v>
      </c>
      <c r="G181" s="241" t="s">
        <v>246</v>
      </c>
      <c r="H181" s="250"/>
      <c r="I181" s="243"/>
      <c r="J181" s="244">
        <f>ROUND(I181*H181,2)</f>
        <v>0</v>
      </c>
      <c r="K181" s="240" t="s">
        <v>5173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5318</v>
      </c>
    </row>
    <row r="182" spans="2:65" s="1" customFormat="1" ht="25.5" customHeight="1">
      <c r="B182" s="47"/>
      <c r="C182" s="238" t="s">
        <v>772</v>
      </c>
      <c r="D182" s="238" t="s">
        <v>206</v>
      </c>
      <c r="E182" s="239" t="s">
        <v>4039</v>
      </c>
      <c r="F182" s="240" t="s">
        <v>4040</v>
      </c>
      <c r="G182" s="241" t="s">
        <v>246</v>
      </c>
      <c r="H182" s="250"/>
      <c r="I182" s="243"/>
      <c r="J182" s="244">
        <f>ROUND(I182*H182,2)</f>
        <v>0</v>
      </c>
      <c r="K182" s="240" t="s">
        <v>5173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5319</v>
      </c>
    </row>
    <row r="183" spans="2:65" s="1" customFormat="1" ht="25.5" customHeight="1">
      <c r="B183" s="47"/>
      <c r="C183" s="238" t="s">
        <v>945</v>
      </c>
      <c r="D183" s="238" t="s">
        <v>206</v>
      </c>
      <c r="E183" s="239" t="s">
        <v>4042</v>
      </c>
      <c r="F183" s="240" t="s">
        <v>4043</v>
      </c>
      <c r="G183" s="241" t="s">
        <v>246</v>
      </c>
      <c r="H183" s="250"/>
      <c r="I183" s="243"/>
      <c r="J183" s="244">
        <f>ROUND(I183*H183,2)</f>
        <v>0</v>
      </c>
      <c r="K183" s="240" t="s">
        <v>5173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5320</v>
      </c>
    </row>
    <row r="184" spans="2:65" s="1" customFormat="1" ht="25.5" customHeight="1">
      <c r="B184" s="47"/>
      <c r="C184" s="238" t="s">
        <v>949</v>
      </c>
      <c r="D184" s="238" t="s">
        <v>206</v>
      </c>
      <c r="E184" s="239" t="s">
        <v>4045</v>
      </c>
      <c r="F184" s="240" t="s">
        <v>4046</v>
      </c>
      <c r="G184" s="241" t="s">
        <v>246</v>
      </c>
      <c r="H184" s="250"/>
      <c r="I184" s="243"/>
      <c r="J184" s="244">
        <f>ROUND(I184*H184,2)</f>
        <v>0</v>
      </c>
      <c r="K184" s="240" t="s">
        <v>5173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5321</v>
      </c>
    </row>
    <row r="185" spans="2:65" s="1" customFormat="1" ht="25.5" customHeight="1">
      <c r="B185" s="47"/>
      <c r="C185" s="238" t="s">
        <v>953</v>
      </c>
      <c r="D185" s="238" t="s">
        <v>206</v>
      </c>
      <c r="E185" s="239" t="s">
        <v>4048</v>
      </c>
      <c r="F185" s="240" t="s">
        <v>4049</v>
      </c>
      <c r="G185" s="241" t="s">
        <v>246</v>
      </c>
      <c r="H185" s="250"/>
      <c r="I185" s="243"/>
      <c r="J185" s="244">
        <f>ROUND(I185*H185,2)</f>
        <v>0</v>
      </c>
      <c r="K185" s="240" t="s">
        <v>5173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5322</v>
      </c>
    </row>
    <row r="186" spans="2:65" s="1" customFormat="1" ht="25.5" customHeight="1">
      <c r="B186" s="47"/>
      <c r="C186" s="238" t="s">
        <v>957</v>
      </c>
      <c r="D186" s="238" t="s">
        <v>206</v>
      </c>
      <c r="E186" s="239" t="s">
        <v>4051</v>
      </c>
      <c r="F186" s="240" t="s">
        <v>4052</v>
      </c>
      <c r="G186" s="241" t="s">
        <v>246</v>
      </c>
      <c r="H186" s="250"/>
      <c r="I186" s="243"/>
      <c r="J186" s="244">
        <f>ROUND(I186*H186,2)</f>
        <v>0</v>
      </c>
      <c r="K186" s="240" t="s">
        <v>5173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5323</v>
      </c>
    </row>
    <row r="187" spans="2:65" s="1" customFormat="1" ht="25.5" customHeight="1">
      <c r="B187" s="47"/>
      <c r="C187" s="238" t="s">
        <v>961</v>
      </c>
      <c r="D187" s="238" t="s">
        <v>206</v>
      </c>
      <c r="E187" s="239" t="s">
        <v>4054</v>
      </c>
      <c r="F187" s="240" t="s">
        <v>4055</v>
      </c>
      <c r="G187" s="241" t="s">
        <v>246</v>
      </c>
      <c r="H187" s="250"/>
      <c r="I187" s="243"/>
      <c r="J187" s="244">
        <f>ROUND(I187*H187,2)</f>
        <v>0</v>
      </c>
      <c r="K187" s="240" t="s">
        <v>5173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5324</v>
      </c>
    </row>
    <row r="188" spans="2:65" s="1" customFormat="1" ht="38.25" customHeight="1">
      <c r="B188" s="47"/>
      <c r="C188" s="238" t="s">
        <v>965</v>
      </c>
      <c r="D188" s="238" t="s">
        <v>206</v>
      </c>
      <c r="E188" s="239" t="s">
        <v>4057</v>
      </c>
      <c r="F188" s="240" t="s">
        <v>4058</v>
      </c>
      <c r="G188" s="241" t="s">
        <v>246</v>
      </c>
      <c r="H188" s="250"/>
      <c r="I188" s="243"/>
      <c r="J188" s="244">
        <f>ROUND(I188*H188,2)</f>
        <v>0</v>
      </c>
      <c r="K188" s="240" t="s">
        <v>5173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5325</v>
      </c>
    </row>
    <row r="189" spans="2:65" s="1" customFormat="1" ht="25.5" customHeight="1">
      <c r="B189" s="47"/>
      <c r="C189" s="238" t="s">
        <v>969</v>
      </c>
      <c r="D189" s="238" t="s">
        <v>206</v>
      </c>
      <c r="E189" s="239" t="s">
        <v>4060</v>
      </c>
      <c r="F189" s="240" t="s">
        <v>4061</v>
      </c>
      <c r="G189" s="241" t="s">
        <v>246</v>
      </c>
      <c r="H189" s="250"/>
      <c r="I189" s="243"/>
      <c r="J189" s="244">
        <f>ROUND(I189*H189,2)</f>
        <v>0</v>
      </c>
      <c r="K189" s="240" t="s">
        <v>5173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5326</v>
      </c>
    </row>
    <row r="190" spans="2:65" s="1" customFormat="1" ht="25.5" customHeight="1">
      <c r="B190" s="47"/>
      <c r="C190" s="238" t="s">
        <v>973</v>
      </c>
      <c r="D190" s="238" t="s">
        <v>206</v>
      </c>
      <c r="E190" s="239" t="s">
        <v>4063</v>
      </c>
      <c r="F190" s="240" t="s">
        <v>4064</v>
      </c>
      <c r="G190" s="241" t="s">
        <v>246</v>
      </c>
      <c r="H190" s="250"/>
      <c r="I190" s="243"/>
      <c r="J190" s="244">
        <f>ROUND(I190*H190,2)</f>
        <v>0</v>
      </c>
      <c r="K190" s="240" t="s">
        <v>5173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5327</v>
      </c>
    </row>
    <row r="191" spans="2:65" s="1" customFormat="1" ht="16.5" customHeight="1">
      <c r="B191" s="47"/>
      <c r="C191" s="238" t="s">
        <v>977</v>
      </c>
      <c r="D191" s="238" t="s">
        <v>206</v>
      </c>
      <c r="E191" s="239" t="s">
        <v>5328</v>
      </c>
      <c r="F191" s="240" t="s">
        <v>5329</v>
      </c>
      <c r="G191" s="241" t="s">
        <v>359</v>
      </c>
      <c r="H191" s="242">
        <v>2</v>
      </c>
      <c r="I191" s="243"/>
      <c r="J191" s="244">
        <f>ROUND(I191*H191,2)</f>
        <v>0</v>
      </c>
      <c r="K191" s="240" t="s">
        <v>5173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5330</v>
      </c>
    </row>
    <row r="192" spans="2:65" s="1" customFormat="1" ht="25.5" customHeight="1">
      <c r="B192" s="47"/>
      <c r="C192" s="238" t="s">
        <v>981</v>
      </c>
      <c r="D192" s="238" t="s">
        <v>206</v>
      </c>
      <c r="E192" s="239" t="s">
        <v>4066</v>
      </c>
      <c r="F192" s="240" t="s">
        <v>5331</v>
      </c>
      <c r="G192" s="241" t="s">
        <v>359</v>
      </c>
      <c r="H192" s="242">
        <v>2</v>
      </c>
      <c r="I192" s="243"/>
      <c r="J192" s="244">
        <f>ROUND(I192*H192,2)</f>
        <v>0</v>
      </c>
      <c r="K192" s="240" t="s">
        <v>5173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5332</v>
      </c>
    </row>
    <row r="193" spans="2:65" s="1" customFormat="1" ht="16.5" customHeight="1">
      <c r="B193" s="47"/>
      <c r="C193" s="238" t="s">
        <v>1001</v>
      </c>
      <c r="D193" s="238" t="s">
        <v>206</v>
      </c>
      <c r="E193" s="239" t="s">
        <v>5333</v>
      </c>
      <c r="F193" s="240" t="s">
        <v>5334</v>
      </c>
      <c r="G193" s="241" t="s">
        <v>215</v>
      </c>
      <c r="H193" s="242">
        <v>150</v>
      </c>
      <c r="I193" s="243"/>
      <c r="J193" s="244">
        <f>ROUND(I193*H193,2)</f>
        <v>0</v>
      </c>
      <c r="K193" s="240" t="s">
        <v>5173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5335</v>
      </c>
    </row>
    <row r="194" spans="2:65" s="1" customFormat="1" ht="16.5" customHeight="1">
      <c r="B194" s="47"/>
      <c r="C194" s="238" t="s">
        <v>1005</v>
      </c>
      <c r="D194" s="238" t="s">
        <v>206</v>
      </c>
      <c r="E194" s="239" t="s">
        <v>5336</v>
      </c>
      <c r="F194" s="240" t="s">
        <v>5337</v>
      </c>
      <c r="G194" s="241" t="s">
        <v>359</v>
      </c>
      <c r="H194" s="242">
        <v>5</v>
      </c>
      <c r="I194" s="243"/>
      <c r="J194" s="244">
        <f>ROUND(I194*H194,2)</f>
        <v>0</v>
      </c>
      <c r="K194" s="240" t="s">
        <v>5173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5338</v>
      </c>
    </row>
    <row r="195" spans="2:65" s="1" customFormat="1" ht="16.5" customHeight="1">
      <c r="B195" s="47"/>
      <c r="C195" s="238" t="s">
        <v>1009</v>
      </c>
      <c r="D195" s="238" t="s">
        <v>206</v>
      </c>
      <c r="E195" s="239" t="s">
        <v>5339</v>
      </c>
      <c r="F195" s="240" t="s">
        <v>5340</v>
      </c>
      <c r="G195" s="241" t="s">
        <v>359</v>
      </c>
      <c r="H195" s="242">
        <v>10</v>
      </c>
      <c r="I195" s="243"/>
      <c r="J195" s="244">
        <f>ROUND(I195*H195,2)</f>
        <v>0</v>
      </c>
      <c r="K195" s="240" t="s">
        <v>5173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5341</v>
      </c>
    </row>
    <row r="196" spans="2:65" s="1" customFormat="1" ht="16.5" customHeight="1">
      <c r="B196" s="47"/>
      <c r="C196" s="238" t="s">
        <v>1013</v>
      </c>
      <c r="D196" s="238" t="s">
        <v>206</v>
      </c>
      <c r="E196" s="239" t="s">
        <v>5342</v>
      </c>
      <c r="F196" s="240" t="s">
        <v>5343</v>
      </c>
      <c r="G196" s="241" t="s">
        <v>359</v>
      </c>
      <c r="H196" s="242">
        <v>5</v>
      </c>
      <c r="I196" s="243"/>
      <c r="J196" s="244">
        <f>ROUND(I196*H196,2)</f>
        <v>0</v>
      </c>
      <c r="K196" s="240" t="s">
        <v>5173</v>
      </c>
      <c r="L196" s="73"/>
      <c r="M196" s="245" t="s">
        <v>21</v>
      </c>
      <c r="N196" s="251" t="s">
        <v>47</v>
      </c>
      <c r="O196" s="252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5344</v>
      </c>
    </row>
    <row r="197" spans="2:12" s="1" customFormat="1" ht="6.95" customHeight="1">
      <c r="B197" s="68"/>
      <c r="C197" s="69"/>
      <c r="D197" s="69"/>
      <c r="E197" s="69"/>
      <c r="F197" s="69"/>
      <c r="G197" s="69"/>
      <c r="H197" s="69"/>
      <c r="I197" s="180"/>
      <c r="J197" s="69"/>
      <c r="K197" s="69"/>
      <c r="L197" s="73"/>
    </row>
  </sheetData>
  <sheetProtection password="CC35" sheet="1" objects="1" scenarios="1" formatColumns="0" formatRows="0" autoFilter="0"/>
  <autoFilter ref="C87:K19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4638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5345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ROUND(SUM(BE88:BE188),2)</f>
        <v>0</v>
      </c>
      <c r="G34" s="48"/>
      <c r="H34" s="48"/>
      <c r="I34" s="172">
        <v>0.21</v>
      </c>
      <c r="J34" s="171">
        <f>ROUND(ROUND((SUM(BE88:BE188)),2)*I34,2)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ROUND(SUM(BF88:BF188),2)</f>
        <v>0</v>
      </c>
      <c r="G35" s="48"/>
      <c r="H35" s="48"/>
      <c r="I35" s="172">
        <v>0.15</v>
      </c>
      <c r="J35" s="171">
        <f>ROUND(ROUND((SUM(BF88:BF188)),2)*I35,2)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ROUND(SUM(BG88:BG188),2)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ROUND(SUM(BH88:BH188),2)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ROUND(SUM(BI88:BI188),2)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4638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4639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EZS - Elektrická zabezpečovací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4638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4639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EZS - Elektrická zabezpečovací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22. 2. 2018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SUM(P89:P188)</f>
        <v>0</v>
      </c>
      <c r="Q88" s="107"/>
      <c r="R88" s="219">
        <f>SUM(R89:R188)</f>
        <v>0</v>
      </c>
      <c r="S88" s="107"/>
      <c r="T88" s="220">
        <f>SUM(T89:T188)</f>
        <v>0</v>
      </c>
      <c r="AT88" s="25" t="s">
        <v>75</v>
      </c>
      <c r="AU88" s="25" t="s">
        <v>182</v>
      </c>
      <c r="BK88" s="221">
        <f>SUM(BK89:BK188)</f>
        <v>0</v>
      </c>
    </row>
    <row r="89" spans="2:65" s="1" customFormat="1" ht="16.5" customHeight="1">
      <c r="B89" s="47"/>
      <c r="C89" s="238" t="s">
        <v>83</v>
      </c>
      <c r="D89" s="238" t="s">
        <v>206</v>
      </c>
      <c r="E89" s="239" t="s">
        <v>2979</v>
      </c>
      <c r="F89" s="240" t="s">
        <v>2980</v>
      </c>
      <c r="G89" s="241" t="s">
        <v>359</v>
      </c>
      <c r="H89" s="242">
        <v>24</v>
      </c>
      <c r="I89" s="243"/>
      <c r="J89" s="244">
        <f>ROUND(I89*H89,2)</f>
        <v>0</v>
      </c>
      <c r="K89" s="240" t="s">
        <v>5346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5347</v>
      </c>
    </row>
    <row r="90" spans="2:65" s="1" customFormat="1" ht="16.5" customHeight="1">
      <c r="B90" s="47"/>
      <c r="C90" s="238" t="s">
        <v>92</v>
      </c>
      <c r="D90" s="238" t="s">
        <v>206</v>
      </c>
      <c r="E90" s="239" t="s">
        <v>2993</v>
      </c>
      <c r="F90" s="240" t="s">
        <v>2994</v>
      </c>
      <c r="G90" s="241" t="s">
        <v>359</v>
      </c>
      <c r="H90" s="242">
        <v>27</v>
      </c>
      <c r="I90" s="243"/>
      <c r="J90" s="244">
        <f>ROUND(I90*H90,2)</f>
        <v>0</v>
      </c>
      <c r="K90" s="240" t="s">
        <v>5346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5348</v>
      </c>
    </row>
    <row r="91" spans="2:65" s="1" customFormat="1" ht="16.5" customHeight="1">
      <c r="B91" s="47"/>
      <c r="C91" s="238" t="s">
        <v>121</v>
      </c>
      <c r="D91" s="238" t="s">
        <v>206</v>
      </c>
      <c r="E91" s="239" t="s">
        <v>3014</v>
      </c>
      <c r="F91" s="240" t="s">
        <v>3015</v>
      </c>
      <c r="G91" s="241" t="s">
        <v>359</v>
      </c>
      <c r="H91" s="242">
        <v>6</v>
      </c>
      <c r="I91" s="243"/>
      <c r="J91" s="244">
        <f>ROUND(I91*H91,2)</f>
        <v>0</v>
      </c>
      <c r="K91" s="240" t="s">
        <v>5346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5349</v>
      </c>
    </row>
    <row r="92" spans="2:65" s="1" customFormat="1" ht="25.5" customHeight="1">
      <c r="B92" s="47"/>
      <c r="C92" s="238" t="s">
        <v>230</v>
      </c>
      <c r="D92" s="238" t="s">
        <v>206</v>
      </c>
      <c r="E92" s="239" t="s">
        <v>3020</v>
      </c>
      <c r="F92" s="240" t="s">
        <v>3021</v>
      </c>
      <c r="G92" s="241" t="s">
        <v>246</v>
      </c>
      <c r="H92" s="250"/>
      <c r="I92" s="243"/>
      <c r="J92" s="244">
        <f>ROUND(I92*H92,2)</f>
        <v>0</v>
      </c>
      <c r="K92" s="240" t="s">
        <v>5346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5350</v>
      </c>
    </row>
    <row r="93" spans="2:65" s="1" customFormat="1" ht="25.5" customHeight="1">
      <c r="B93" s="47"/>
      <c r="C93" s="238" t="s">
        <v>234</v>
      </c>
      <c r="D93" s="238" t="s">
        <v>206</v>
      </c>
      <c r="E93" s="239" t="s">
        <v>3023</v>
      </c>
      <c r="F93" s="240" t="s">
        <v>3024</v>
      </c>
      <c r="G93" s="241" t="s">
        <v>246</v>
      </c>
      <c r="H93" s="250"/>
      <c r="I93" s="243"/>
      <c r="J93" s="244">
        <f>ROUND(I93*H93,2)</f>
        <v>0</v>
      </c>
      <c r="K93" s="240" t="s">
        <v>5346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5351</v>
      </c>
    </row>
    <row r="94" spans="2:65" s="1" customFormat="1" ht="25.5" customHeight="1">
      <c r="B94" s="47"/>
      <c r="C94" s="238" t="s">
        <v>238</v>
      </c>
      <c r="D94" s="238" t="s">
        <v>206</v>
      </c>
      <c r="E94" s="239" t="s">
        <v>3026</v>
      </c>
      <c r="F94" s="240" t="s">
        <v>3027</v>
      </c>
      <c r="G94" s="241" t="s">
        <v>246</v>
      </c>
      <c r="H94" s="250"/>
      <c r="I94" s="243"/>
      <c r="J94" s="244">
        <f>ROUND(I94*H94,2)</f>
        <v>0</v>
      </c>
      <c r="K94" s="240" t="s">
        <v>5346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5352</v>
      </c>
    </row>
    <row r="95" spans="2:65" s="1" customFormat="1" ht="25.5" customHeight="1">
      <c r="B95" s="47"/>
      <c r="C95" s="238" t="s">
        <v>243</v>
      </c>
      <c r="D95" s="238" t="s">
        <v>206</v>
      </c>
      <c r="E95" s="239" t="s">
        <v>3029</v>
      </c>
      <c r="F95" s="240" t="s">
        <v>3030</v>
      </c>
      <c r="G95" s="241" t="s">
        <v>246</v>
      </c>
      <c r="H95" s="250"/>
      <c r="I95" s="243"/>
      <c r="J95" s="244">
        <f>ROUND(I95*H95,2)</f>
        <v>0</v>
      </c>
      <c r="K95" s="240" t="s">
        <v>5346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5353</v>
      </c>
    </row>
    <row r="96" spans="2:65" s="1" customFormat="1" ht="25.5" customHeight="1">
      <c r="B96" s="47"/>
      <c r="C96" s="238" t="s">
        <v>250</v>
      </c>
      <c r="D96" s="238" t="s">
        <v>206</v>
      </c>
      <c r="E96" s="239" t="s">
        <v>3032</v>
      </c>
      <c r="F96" s="240" t="s">
        <v>3033</v>
      </c>
      <c r="G96" s="241" t="s">
        <v>246</v>
      </c>
      <c r="H96" s="250"/>
      <c r="I96" s="243"/>
      <c r="J96" s="244">
        <f>ROUND(I96*H96,2)</f>
        <v>0</v>
      </c>
      <c r="K96" s="240" t="s">
        <v>5346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5354</v>
      </c>
    </row>
    <row r="97" spans="2:65" s="1" customFormat="1" ht="25.5" customHeight="1">
      <c r="B97" s="47"/>
      <c r="C97" s="238" t="s">
        <v>254</v>
      </c>
      <c r="D97" s="238" t="s">
        <v>206</v>
      </c>
      <c r="E97" s="239" t="s">
        <v>3035</v>
      </c>
      <c r="F97" s="240" t="s">
        <v>3036</v>
      </c>
      <c r="G97" s="241" t="s">
        <v>246</v>
      </c>
      <c r="H97" s="250"/>
      <c r="I97" s="243"/>
      <c r="J97" s="244">
        <f>ROUND(I97*H97,2)</f>
        <v>0</v>
      </c>
      <c r="K97" s="240" t="s">
        <v>5346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5355</v>
      </c>
    </row>
    <row r="98" spans="2:65" s="1" customFormat="1" ht="25.5" customHeight="1">
      <c r="B98" s="47"/>
      <c r="C98" s="238" t="s">
        <v>260</v>
      </c>
      <c r="D98" s="238" t="s">
        <v>206</v>
      </c>
      <c r="E98" s="239" t="s">
        <v>3038</v>
      </c>
      <c r="F98" s="240" t="s">
        <v>3039</v>
      </c>
      <c r="G98" s="241" t="s">
        <v>246</v>
      </c>
      <c r="H98" s="250"/>
      <c r="I98" s="243"/>
      <c r="J98" s="244">
        <f>ROUND(I98*H98,2)</f>
        <v>0</v>
      </c>
      <c r="K98" s="240" t="s">
        <v>5346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5356</v>
      </c>
    </row>
    <row r="99" spans="2:65" s="1" customFormat="1" ht="25.5" customHeight="1">
      <c r="B99" s="47"/>
      <c r="C99" s="238" t="s">
        <v>266</v>
      </c>
      <c r="D99" s="238" t="s">
        <v>206</v>
      </c>
      <c r="E99" s="239" t="s">
        <v>3041</v>
      </c>
      <c r="F99" s="240" t="s">
        <v>3042</v>
      </c>
      <c r="G99" s="241" t="s">
        <v>246</v>
      </c>
      <c r="H99" s="250"/>
      <c r="I99" s="243"/>
      <c r="J99" s="244">
        <f>ROUND(I99*H99,2)</f>
        <v>0</v>
      </c>
      <c r="K99" s="240" t="s">
        <v>5346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5357</v>
      </c>
    </row>
    <row r="100" spans="2:65" s="1" customFormat="1" ht="25.5" customHeight="1">
      <c r="B100" s="47"/>
      <c r="C100" s="238" t="s">
        <v>10</v>
      </c>
      <c r="D100" s="238" t="s">
        <v>206</v>
      </c>
      <c r="E100" s="239" t="s">
        <v>3044</v>
      </c>
      <c r="F100" s="240" t="s">
        <v>3045</v>
      </c>
      <c r="G100" s="241" t="s">
        <v>246</v>
      </c>
      <c r="H100" s="250"/>
      <c r="I100" s="243"/>
      <c r="J100" s="244">
        <f>ROUND(I100*H100,2)</f>
        <v>0</v>
      </c>
      <c r="K100" s="240" t="s">
        <v>5346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5358</v>
      </c>
    </row>
    <row r="101" spans="2:65" s="1" customFormat="1" ht="25.5" customHeight="1">
      <c r="B101" s="47"/>
      <c r="C101" s="238" t="s">
        <v>211</v>
      </c>
      <c r="D101" s="238" t="s">
        <v>206</v>
      </c>
      <c r="E101" s="239" t="s">
        <v>3047</v>
      </c>
      <c r="F101" s="240" t="s">
        <v>3048</v>
      </c>
      <c r="G101" s="241" t="s">
        <v>246</v>
      </c>
      <c r="H101" s="250"/>
      <c r="I101" s="243"/>
      <c r="J101" s="244">
        <f>ROUND(I101*H101,2)</f>
        <v>0</v>
      </c>
      <c r="K101" s="240" t="s">
        <v>5346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5359</v>
      </c>
    </row>
    <row r="102" spans="2:65" s="1" customFormat="1" ht="16.5" customHeight="1">
      <c r="B102" s="47"/>
      <c r="C102" s="238" t="s">
        <v>336</v>
      </c>
      <c r="D102" s="238" t="s">
        <v>206</v>
      </c>
      <c r="E102" s="239" t="s">
        <v>3053</v>
      </c>
      <c r="F102" s="240" t="s">
        <v>3054</v>
      </c>
      <c r="G102" s="241" t="s">
        <v>215</v>
      </c>
      <c r="H102" s="242">
        <v>500</v>
      </c>
      <c r="I102" s="243"/>
      <c r="J102" s="244">
        <f>ROUND(I102*H102,2)</f>
        <v>0</v>
      </c>
      <c r="K102" s="240" t="s">
        <v>5346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5360</v>
      </c>
    </row>
    <row r="103" spans="2:65" s="1" customFormat="1" ht="16.5" customHeight="1">
      <c r="B103" s="47"/>
      <c r="C103" s="238" t="s">
        <v>340</v>
      </c>
      <c r="D103" s="238" t="s">
        <v>206</v>
      </c>
      <c r="E103" s="239" t="s">
        <v>3056</v>
      </c>
      <c r="F103" s="240" t="s">
        <v>3057</v>
      </c>
      <c r="G103" s="241" t="s">
        <v>215</v>
      </c>
      <c r="H103" s="242">
        <v>400</v>
      </c>
      <c r="I103" s="243"/>
      <c r="J103" s="244">
        <f>ROUND(I103*H103,2)</f>
        <v>0</v>
      </c>
      <c r="K103" s="240" t="s">
        <v>5346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5361</v>
      </c>
    </row>
    <row r="104" spans="2:65" s="1" customFormat="1" ht="25.5" customHeight="1">
      <c r="B104" s="47"/>
      <c r="C104" s="238" t="s">
        <v>344</v>
      </c>
      <c r="D104" s="238" t="s">
        <v>206</v>
      </c>
      <c r="E104" s="239" t="s">
        <v>3065</v>
      </c>
      <c r="F104" s="240" t="s">
        <v>3066</v>
      </c>
      <c r="G104" s="241" t="s">
        <v>246</v>
      </c>
      <c r="H104" s="250"/>
      <c r="I104" s="243"/>
      <c r="J104" s="244">
        <f>ROUND(I104*H104,2)</f>
        <v>0</v>
      </c>
      <c r="K104" s="240" t="s">
        <v>5346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5362</v>
      </c>
    </row>
    <row r="105" spans="2:65" s="1" customFormat="1" ht="25.5" customHeight="1">
      <c r="B105" s="47"/>
      <c r="C105" s="238" t="s">
        <v>348</v>
      </c>
      <c r="D105" s="238" t="s">
        <v>206</v>
      </c>
      <c r="E105" s="239" t="s">
        <v>3068</v>
      </c>
      <c r="F105" s="240" t="s">
        <v>3069</v>
      </c>
      <c r="G105" s="241" t="s">
        <v>246</v>
      </c>
      <c r="H105" s="250"/>
      <c r="I105" s="243"/>
      <c r="J105" s="244">
        <f>ROUND(I105*H105,2)</f>
        <v>0</v>
      </c>
      <c r="K105" s="240" t="s">
        <v>5346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5363</v>
      </c>
    </row>
    <row r="106" spans="2:65" s="1" customFormat="1" ht="25.5" customHeight="1">
      <c r="B106" s="47"/>
      <c r="C106" s="238" t="s">
        <v>9</v>
      </c>
      <c r="D106" s="238" t="s">
        <v>206</v>
      </c>
      <c r="E106" s="239" t="s">
        <v>3071</v>
      </c>
      <c r="F106" s="240" t="s">
        <v>3072</v>
      </c>
      <c r="G106" s="241" t="s">
        <v>246</v>
      </c>
      <c r="H106" s="250"/>
      <c r="I106" s="243"/>
      <c r="J106" s="244">
        <f>ROUND(I106*H106,2)</f>
        <v>0</v>
      </c>
      <c r="K106" s="240" t="s">
        <v>5346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5364</v>
      </c>
    </row>
    <row r="107" spans="2:65" s="1" customFormat="1" ht="25.5" customHeight="1">
      <c r="B107" s="47"/>
      <c r="C107" s="238" t="s">
        <v>356</v>
      </c>
      <c r="D107" s="238" t="s">
        <v>206</v>
      </c>
      <c r="E107" s="239" t="s">
        <v>3074</v>
      </c>
      <c r="F107" s="240" t="s">
        <v>3075</v>
      </c>
      <c r="G107" s="241" t="s">
        <v>246</v>
      </c>
      <c r="H107" s="250"/>
      <c r="I107" s="243"/>
      <c r="J107" s="244">
        <f>ROUND(I107*H107,2)</f>
        <v>0</v>
      </c>
      <c r="K107" s="240" t="s">
        <v>5346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5365</v>
      </c>
    </row>
    <row r="108" spans="2:65" s="1" customFormat="1" ht="25.5" customHeight="1">
      <c r="B108" s="47"/>
      <c r="C108" s="238" t="s">
        <v>361</v>
      </c>
      <c r="D108" s="238" t="s">
        <v>206</v>
      </c>
      <c r="E108" s="239" t="s">
        <v>3077</v>
      </c>
      <c r="F108" s="240" t="s">
        <v>3078</v>
      </c>
      <c r="G108" s="241" t="s">
        <v>246</v>
      </c>
      <c r="H108" s="250"/>
      <c r="I108" s="243"/>
      <c r="J108" s="244">
        <f>ROUND(I108*H108,2)</f>
        <v>0</v>
      </c>
      <c r="K108" s="240" t="s">
        <v>5346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5366</v>
      </c>
    </row>
    <row r="109" spans="2:65" s="1" customFormat="1" ht="25.5" customHeight="1">
      <c r="B109" s="47"/>
      <c r="C109" s="238" t="s">
        <v>365</v>
      </c>
      <c r="D109" s="238" t="s">
        <v>206</v>
      </c>
      <c r="E109" s="239" t="s">
        <v>3080</v>
      </c>
      <c r="F109" s="240" t="s">
        <v>3081</v>
      </c>
      <c r="G109" s="241" t="s">
        <v>246</v>
      </c>
      <c r="H109" s="250"/>
      <c r="I109" s="243"/>
      <c r="J109" s="244">
        <f>ROUND(I109*H109,2)</f>
        <v>0</v>
      </c>
      <c r="K109" s="240" t="s">
        <v>5346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5367</v>
      </c>
    </row>
    <row r="110" spans="2:65" s="1" customFormat="1" ht="25.5" customHeight="1">
      <c r="B110" s="47"/>
      <c r="C110" s="238" t="s">
        <v>369</v>
      </c>
      <c r="D110" s="238" t="s">
        <v>206</v>
      </c>
      <c r="E110" s="239" t="s">
        <v>3083</v>
      </c>
      <c r="F110" s="240" t="s">
        <v>3084</v>
      </c>
      <c r="G110" s="241" t="s">
        <v>246</v>
      </c>
      <c r="H110" s="250"/>
      <c r="I110" s="243"/>
      <c r="J110" s="244">
        <f>ROUND(I110*H110,2)</f>
        <v>0</v>
      </c>
      <c r="K110" s="240" t="s">
        <v>5346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5368</v>
      </c>
    </row>
    <row r="111" spans="2:65" s="1" customFormat="1" ht="25.5" customHeight="1">
      <c r="B111" s="47"/>
      <c r="C111" s="238" t="s">
        <v>373</v>
      </c>
      <c r="D111" s="238" t="s">
        <v>206</v>
      </c>
      <c r="E111" s="239" t="s">
        <v>3086</v>
      </c>
      <c r="F111" s="240" t="s">
        <v>3087</v>
      </c>
      <c r="G111" s="241" t="s">
        <v>246</v>
      </c>
      <c r="H111" s="250"/>
      <c r="I111" s="243"/>
      <c r="J111" s="244">
        <f>ROUND(I111*H111,2)</f>
        <v>0</v>
      </c>
      <c r="K111" s="240" t="s">
        <v>5346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5369</v>
      </c>
    </row>
    <row r="112" spans="2:65" s="1" customFormat="1" ht="25.5" customHeight="1">
      <c r="B112" s="47"/>
      <c r="C112" s="238" t="s">
        <v>377</v>
      </c>
      <c r="D112" s="238" t="s">
        <v>206</v>
      </c>
      <c r="E112" s="239" t="s">
        <v>3089</v>
      </c>
      <c r="F112" s="240" t="s">
        <v>3090</v>
      </c>
      <c r="G112" s="241" t="s">
        <v>246</v>
      </c>
      <c r="H112" s="250"/>
      <c r="I112" s="243"/>
      <c r="J112" s="244">
        <f>ROUND(I112*H112,2)</f>
        <v>0</v>
      </c>
      <c r="K112" s="240" t="s">
        <v>5346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5370</v>
      </c>
    </row>
    <row r="113" spans="2:65" s="1" customFormat="1" ht="25.5" customHeight="1">
      <c r="B113" s="47"/>
      <c r="C113" s="238" t="s">
        <v>381</v>
      </c>
      <c r="D113" s="238" t="s">
        <v>206</v>
      </c>
      <c r="E113" s="239" t="s">
        <v>3092</v>
      </c>
      <c r="F113" s="240" t="s">
        <v>3093</v>
      </c>
      <c r="G113" s="241" t="s">
        <v>246</v>
      </c>
      <c r="H113" s="250"/>
      <c r="I113" s="243"/>
      <c r="J113" s="244">
        <f>ROUND(I113*H113,2)</f>
        <v>0</v>
      </c>
      <c r="K113" s="240" t="s">
        <v>5346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5371</v>
      </c>
    </row>
    <row r="114" spans="2:65" s="1" customFormat="1" ht="25.5" customHeight="1">
      <c r="B114" s="47"/>
      <c r="C114" s="238" t="s">
        <v>385</v>
      </c>
      <c r="D114" s="238" t="s">
        <v>206</v>
      </c>
      <c r="E114" s="239" t="s">
        <v>3095</v>
      </c>
      <c r="F114" s="240" t="s">
        <v>3096</v>
      </c>
      <c r="G114" s="241" t="s">
        <v>246</v>
      </c>
      <c r="H114" s="250"/>
      <c r="I114" s="243"/>
      <c r="J114" s="244">
        <f>ROUND(I114*H114,2)</f>
        <v>0</v>
      </c>
      <c r="K114" s="240" t="s">
        <v>5346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5372</v>
      </c>
    </row>
    <row r="115" spans="2:65" s="1" customFormat="1" ht="25.5" customHeight="1">
      <c r="B115" s="47"/>
      <c r="C115" s="238" t="s">
        <v>389</v>
      </c>
      <c r="D115" s="238" t="s">
        <v>206</v>
      </c>
      <c r="E115" s="239" t="s">
        <v>3098</v>
      </c>
      <c r="F115" s="240" t="s">
        <v>3099</v>
      </c>
      <c r="G115" s="241" t="s">
        <v>246</v>
      </c>
      <c r="H115" s="250"/>
      <c r="I115" s="243"/>
      <c r="J115" s="244">
        <f>ROUND(I115*H115,2)</f>
        <v>0</v>
      </c>
      <c r="K115" s="240" t="s">
        <v>5346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5373</v>
      </c>
    </row>
    <row r="116" spans="2:65" s="1" customFormat="1" ht="25.5" customHeight="1">
      <c r="B116" s="47"/>
      <c r="C116" s="238" t="s">
        <v>393</v>
      </c>
      <c r="D116" s="238" t="s">
        <v>206</v>
      </c>
      <c r="E116" s="239" t="s">
        <v>3101</v>
      </c>
      <c r="F116" s="240" t="s">
        <v>3102</v>
      </c>
      <c r="G116" s="241" t="s">
        <v>246</v>
      </c>
      <c r="H116" s="250"/>
      <c r="I116" s="243"/>
      <c r="J116" s="244">
        <f>ROUND(I116*H116,2)</f>
        <v>0</v>
      </c>
      <c r="K116" s="240" t="s">
        <v>5346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5374</v>
      </c>
    </row>
    <row r="117" spans="2:65" s="1" customFormat="1" ht="25.5" customHeight="1">
      <c r="B117" s="47"/>
      <c r="C117" s="238" t="s">
        <v>287</v>
      </c>
      <c r="D117" s="238" t="s">
        <v>206</v>
      </c>
      <c r="E117" s="239" t="s">
        <v>3104</v>
      </c>
      <c r="F117" s="240" t="s">
        <v>3105</v>
      </c>
      <c r="G117" s="241" t="s">
        <v>246</v>
      </c>
      <c r="H117" s="250"/>
      <c r="I117" s="243"/>
      <c r="J117" s="244">
        <f>ROUND(I117*H117,2)</f>
        <v>0</v>
      </c>
      <c r="K117" s="240" t="s">
        <v>5346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5375</v>
      </c>
    </row>
    <row r="118" spans="2:65" s="1" customFormat="1" ht="25.5" customHeight="1">
      <c r="B118" s="47"/>
      <c r="C118" s="238" t="s">
        <v>400</v>
      </c>
      <c r="D118" s="238" t="s">
        <v>206</v>
      </c>
      <c r="E118" s="239" t="s">
        <v>3107</v>
      </c>
      <c r="F118" s="240" t="s">
        <v>3108</v>
      </c>
      <c r="G118" s="241" t="s">
        <v>246</v>
      </c>
      <c r="H118" s="250"/>
      <c r="I118" s="243"/>
      <c r="J118" s="244">
        <f>ROUND(I118*H118,2)</f>
        <v>0</v>
      </c>
      <c r="K118" s="240" t="s">
        <v>5346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5376</v>
      </c>
    </row>
    <row r="119" spans="2:65" s="1" customFormat="1" ht="25.5" customHeight="1">
      <c r="B119" s="47"/>
      <c r="C119" s="238" t="s">
        <v>404</v>
      </c>
      <c r="D119" s="238" t="s">
        <v>206</v>
      </c>
      <c r="E119" s="239" t="s">
        <v>3110</v>
      </c>
      <c r="F119" s="240" t="s">
        <v>3111</v>
      </c>
      <c r="G119" s="241" t="s">
        <v>246</v>
      </c>
      <c r="H119" s="250"/>
      <c r="I119" s="243"/>
      <c r="J119" s="244">
        <f>ROUND(I119*H119,2)</f>
        <v>0</v>
      </c>
      <c r="K119" s="240" t="s">
        <v>5346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5377</v>
      </c>
    </row>
    <row r="120" spans="2:65" s="1" customFormat="1" ht="25.5" customHeight="1">
      <c r="B120" s="47"/>
      <c r="C120" s="238" t="s">
        <v>408</v>
      </c>
      <c r="D120" s="238" t="s">
        <v>206</v>
      </c>
      <c r="E120" s="239" t="s">
        <v>3113</v>
      </c>
      <c r="F120" s="240" t="s">
        <v>3114</v>
      </c>
      <c r="G120" s="241" t="s">
        <v>246</v>
      </c>
      <c r="H120" s="250"/>
      <c r="I120" s="243"/>
      <c r="J120" s="244">
        <f>ROUND(I120*H120,2)</f>
        <v>0</v>
      </c>
      <c r="K120" s="240" t="s">
        <v>5346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5378</v>
      </c>
    </row>
    <row r="121" spans="2:65" s="1" customFormat="1" ht="25.5" customHeight="1">
      <c r="B121" s="47"/>
      <c r="C121" s="238" t="s">
        <v>412</v>
      </c>
      <c r="D121" s="238" t="s">
        <v>206</v>
      </c>
      <c r="E121" s="239" t="s">
        <v>3116</v>
      </c>
      <c r="F121" s="240" t="s">
        <v>3117</v>
      </c>
      <c r="G121" s="241" t="s">
        <v>246</v>
      </c>
      <c r="H121" s="250"/>
      <c r="I121" s="243"/>
      <c r="J121" s="244">
        <f>ROUND(I121*H121,2)</f>
        <v>0</v>
      </c>
      <c r="K121" s="240" t="s">
        <v>5346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5379</v>
      </c>
    </row>
    <row r="122" spans="2:65" s="1" customFormat="1" ht="25.5" customHeight="1">
      <c r="B122" s="47"/>
      <c r="C122" s="238" t="s">
        <v>418</v>
      </c>
      <c r="D122" s="238" t="s">
        <v>206</v>
      </c>
      <c r="E122" s="239" t="s">
        <v>3119</v>
      </c>
      <c r="F122" s="240" t="s">
        <v>3120</v>
      </c>
      <c r="G122" s="241" t="s">
        <v>246</v>
      </c>
      <c r="H122" s="250"/>
      <c r="I122" s="243"/>
      <c r="J122" s="244">
        <f>ROUND(I122*H122,2)</f>
        <v>0</v>
      </c>
      <c r="K122" s="240" t="s">
        <v>5346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5380</v>
      </c>
    </row>
    <row r="123" spans="2:65" s="1" customFormat="1" ht="25.5" customHeight="1">
      <c r="B123" s="47"/>
      <c r="C123" s="238" t="s">
        <v>422</v>
      </c>
      <c r="D123" s="238" t="s">
        <v>206</v>
      </c>
      <c r="E123" s="239" t="s">
        <v>3122</v>
      </c>
      <c r="F123" s="240" t="s">
        <v>3123</v>
      </c>
      <c r="G123" s="241" t="s">
        <v>246</v>
      </c>
      <c r="H123" s="250"/>
      <c r="I123" s="243"/>
      <c r="J123" s="244">
        <f>ROUND(I123*H123,2)</f>
        <v>0</v>
      </c>
      <c r="K123" s="240" t="s">
        <v>5346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5381</v>
      </c>
    </row>
    <row r="124" spans="2:65" s="1" customFormat="1" ht="25.5" customHeight="1">
      <c r="B124" s="47"/>
      <c r="C124" s="238" t="s">
        <v>426</v>
      </c>
      <c r="D124" s="238" t="s">
        <v>206</v>
      </c>
      <c r="E124" s="239" t="s">
        <v>3138</v>
      </c>
      <c r="F124" s="240" t="s">
        <v>3139</v>
      </c>
      <c r="G124" s="241" t="s">
        <v>359</v>
      </c>
      <c r="H124" s="242">
        <v>1</v>
      </c>
      <c r="I124" s="243"/>
      <c r="J124" s="244">
        <f>ROUND(I124*H124,2)</f>
        <v>0</v>
      </c>
      <c r="K124" s="240" t="s">
        <v>5346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5382</v>
      </c>
    </row>
    <row r="125" spans="2:65" s="1" customFormat="1" ht="25.5" customHeight="1">
      <c r="B125" s="47"/>
      <c r="C125" s="238" t="s">
        <v>430</v>
      </c>
      <c r="D125" s="238" t="s">
        <v>206</v>
      </c>
      <c r="E125" s="239" t="s">
        <v>3141</v>
      </c>
      <c r="F125" s="240" t="s">
        <v>3142</v>
      </c>
      <c r="G125" s="241" t="s">
        <v>359</v>
      </c>
      <c r="H125" s="242">
        <v>1</v>
      </c>
      <c r="I125" s="243"/>
      <c r="J125" s="244">
        <f>ROUND(I125*H125,2)</f>
        <v>0</v>
      </c>
      <c r="K125" s="240" t="s">
        <v>5346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5383</v>
      </c>
    </row>
    <row r="126" spans="2:65" s="1" customFormat="1" ht="25.5" customHeight="1">
      <c r="B126" s="47"/>
      <c r="C126" s="238" t="s">
        <v>434</v>
      </c>
      <c r="D126" s="238" t="s">
        <v>206</v>
      </c>
      <c r="E126" s="239" t="s">
        <v>3144</v>
      </c>
      <c r="F126" s="240" t="s">
        <v>3145</v>
      </c>
      <c r="G126" s="241" t="s">
        <v>359</v>
      </c>
      <c r="H126" s="242">
        <v>1</v>
      </c>
      <c r="I126" s="243"/>
      <c r="J126" s="244">
        <f>ROUND(I126*H126,2)</f>
        <v>0</v>
      </c>
      <c r="K126" s="240" t="s">
        <v>5346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5384</v>
      </c>
    </row>
    <row r="127" spans="2:65" s="1" customFormat="1" ht="38.25" customHeight="1">
      <c r="B127" s="47"/>
      <c r="C127" s="238" t="s">
        <v>438</v>
      </c>
      <c r="D127" s="238" t="s">
        <v>206</v>
      </c>
      <c r="E127" s="239" t="s">
        <v>3147</v>
      </c>
      <c r="F127" s="240" t="s">
        <v>3148</v>
      </c>
      <c r="G127" s="241" t="s">
        <v>359</v>
      </c>
      <c r="H127" s="242">
        <v>1</v>
      </c>
      <c r="I127" s="243"/>
      <c r="J127" s="244">
        <f>ROUND(I127*H127,2)</f>
        <v>0</v>
      </c>
      <c r="K127" s="240" t="s">
        <v>5346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5385</v>
      </c>
    </row>
    <row r="128" spans="2:65" s="1" customFormat="1" ht="25.5" customHeight="1">
      <c r="B128" s="47"/>
      <c r="C128" s="238" t="s">
        <v>442</v>
      </c>
      <c r="D128" s="238" t="s">
        <v>206</v>
      </c>
      <c r="E128" s="239" t="s">
        <v>3150</v>
      </c>
      <c r="F128" s="240" t="s">
        <v>3151</v>
      </c>
      <c r="G128" s="241" t="s">
        <v>359</v>
      </c>
      <c r="H128" s="242">
        <v>1</v>
      </c>
      <c r="I128" s="243"/>
      <c r="J128" s="244">
        <f>ROUND(I128*H128,2)</f>
        <v>0</v>
      </c>
      <c r="K128" s="240" t="s">
        <v>5346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5386</v>
      </c>
    </row>
    <row r="129" spans="2:65" s="1" customFormat="1" ht="25.5" customHeight="1">
      <c r="B129" s="47"/>
      <c r="C129" s="238" t="s">
        <v>446</v>
      </c>
      <c r="D129" s="238" t="s">
        <v>206</v>
      </c>
      <c r="E129" s="239" t="s">
        <v>3153</v>
      </c>
      <c r="F129" s="240" t="s">
        <v>3154</v>
      </c>
      <c r="G129" s="241" t="s">
        <v>359</v>
      </c>
      <c r="H129" s="242">
        <v>1</v>
      </c>
      <c r="I129" s="243"/>
      <c r="J129" s="244">
        <f>ROUND(I129*H129,2)</f>
        <v>0</v>
      </c>
      <c r="K129" s="240" t="s">
        <v>5346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5387</v>
      </c>
    </row>
    <row r="130" spans="2:65" s="1" customFormat="1" ht="25.5" customHeight="1">
      <c r="B130" s="47"/>
      <c r="C130" s="238" t="s">
        <v>450</v>
      </c>
      <c r="D130" s="238" t="s">
        <v>206</v>
      </c>
      <c r="E130" s="239" t="s">
        <v>3156</v>
      </c>
      <c r="F130" s="240" t="s">
        <v>3157</v>
      </c>
      <c r="G130" s="241" t="s">
        <v>359</v>
      </c>
      <c r="H130" s="242">
        <v>1</v>
      </c>
      <c r="I130" s="243"/>
      <c r="J130" s="244">
        <f>ROUND(I130*H130,2)</f>
        <v>0</v>
      </c>
      <c r="K130" s="240" t="s">
        <v>5346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5388</v>
      </c>
    </row>
    <row r="131" spans="2:65" s="1" customFormat="1" ht="25.5" customHeight="1">
      <c r="B131" s="47"/>
      <c r="C131" s="238" t="s">
        <v>456</v>
      </c>
      <c r="D131" s="238" t="s">
        <v>206</v>
      </c>
      <c r="E131" s="239" t="s">
        <v>3159</v>
      </c>
      <c r="F131" s="240" t="s">
        <v>3160</v>
      </c>
      <c r="G131" s="241" t="s">
        <v>246</v>
      </c>
      <c r="H131" s="250"/>
      <c r="I131" s="243"/>
      <c r="J131" s="244">
        <f>ROUND(I131*H131,2)</f>
        <v>0</v>
      </c>
      <c r="K131" s="240" t="s">
        <v>5346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5389</v>
      </c>
    </row>
    <row r="132" spans="2:65" s="1" customFormat="1" ht="25.5" customHeight="1">
      <c r="B132" s="47"/>
      <c r="C132" s="238" t="s">
        <v>460</v>
      </c>
      <c r="D132" s="238" t="s">
        <v>206</v>
      </c>
      <c r="E132" s="239" t="s">
        <v>3162</v>
      </c>
      <c r="F132" s="240" t="s">
        <v>3163</v>
      </c>
      <c r="G132" s="241" t="s">
        <v>246</v>
      </c>
      <c r="H132" s="250"/>
      <c r="I132" s="243"/>
      <c r="J132" s="244">
        <f>ROUND(I132*H132,2)</f>
        <v>0</v>
      </c>
      <c r="K132" s="240" t="s">
        <v>5346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5390</v>
      </c>
    </row>
    <row r="133" spans="2:65" s="1" customFormat="1" ht="25.5" customHeight="1">
      <c r="B133" s="47"/>
      <c r="C133" s="238" t="s">
        <v>465</v>
      </c>
      <c r="D133" s="238" t="s">
        <v>206</v>
      </c>
      <c r="E133" s="239" t="s">
        <v>3165</v>
      </c>
      <c r="F133" s="240" t="s">
        <v>3166</v>
      </c>
      <c r="G133" s="241" t="s">
        <v>246</v>
      </c>
      <c r="H133" s="250"/>
      <c r="I133" s="243"/>
      <c r="J133" s="244">
        <f>ROUND(I133*H133,2)</f>
        <v>0</v>
      </c>
      <c r="K133" s="240" t="s">
        <v>5346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5391</v>
      </c>
    </row>
    <row r="134" spans="2:65" s="1" customFormat="1" ht="25.5" customHeight="1">
      <c r="B134" s="47"/>
      <c r="C134" s="238" t="s">
        <v>469</v>
      </c>
      <c r="D134" s="238" t="s">
        <v>206</v>
      </c>
      <c r="E134" s="239" t="s">
        <v>3168</v>
      </c>
      <c r="F134" s="240" t="s">
        <v>3169</v>
      </c>
      <c r="G134" s="241" t="s">
        <v>246</v>
      </c>
      <c r="H134" s="250"/>
      <c r="I134" s="243"/>
      <c r="J134" s="244">
        <f>ROUND(I134*H134,2)</f>
        <v>0</v>
      </c>
      <c r="K134" s="240" t="s">
        <v>5346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5392</v>
      </c>
    </row>
    <row r="135" spans="2:65" s="1" customFormat="1" ht="25.5" customHeight="1">
      <c r="B135" s="47"/>
      <c r="C135" s="238" t="s">
        <v>473</v>
      </c>
      <c r="D135" s="238" t="s">
        <v>206</v>
      </c>
      <c r="E135" s="239" t="s">
        <v>3171</v>
      </c>
      <c r="F135" s="240" t="s">
        <v>3172</v>
      </c>
      <c r="G135" s="241" t="s">
        <v>246</v>
      </c>
      <c r="H135" s="250"/>
      <c r="I135" s="243"/>
      <c r="J135" s="244">
        <f>ROUND(I135*H135,2)</f>
        <v>0</v>
      </c>
      <c r="K135" s="240" t="s">
        <v>5346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5393</v>
      </c>
    </row>
    <row r="136" spans="2:65" s="1" customFormat="1" ht="25.5" customHeight="1">
      <c r="B136" s="47"/>
      <c r="C136" s="238" t="s">
        <v>477</v>
      </c>
      <c r="D136" s="238" t="s">
        <v>206</v>
      </c>
      <c r="E136" s="239" t="s">
        <v>3174</v>
      </c>
      <c r="F136" s="240" t="s">
        <v>3175</v>
      </c>
      <c r="G136" s="241" t="s">
        <v>246</v>
      </c>
      <c r="H136" s="250"/>
      <c r="I136" s="243"/>
      <c r="J136" s="244">
        <f>ROUND(I136*H136,2)</f>
        <v>0</v>
      </c>
      <c r="K136" s="240" t="s">
        <v>5346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5394</v>
      </c>
    </row>
    <row r="137" spans="2:65" s="1" customFormat="1" ht="25.5" customHeight="1">
      <c r="B137" s="47"/>
      <c r="C137" s="238" t="s">
        <v>481</v>
      </c>
      <c r="D137" s="238" t="s">
        <v>206</v>
      </c>
      <c r="E137" s="239" t="s">
        <v>3177</v>
      </c>
      <c r="F137" s="240" t="s">
        <v>3178</v>
      </c>
      <c r="G137" s="241" t="s">
        <v>246</v>
      </c>
      <c r="H137" s="250"/>
      <c r="I137" s="243"/>
      <c r="J137" s="244">
        <f>ROUND(I137*H137,2)</f>
        <v>0</v>
      </c>
      <c r="K137" s="240" t="s">
        <v>5346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5395</v>
      </c>
    </row>
    <row r="138" spans="2:65" s="1" customFormat="1" ht="25.5" customHeight="1">
      <c r="B138" s="47"/>
      <c r="C138" s="238" t="s">
        <v>485</v>
      </c>
      <c r="D138" s="238" t="s">
        <v>206</v>
      </c>
      <c r="E138" s="239" t="s">
        <v>3180</v>
      </c>
      <c r="F138" s="240" t="s">
        <v>3181</v>
      </c>
      <c r="G138" s="241" t="s">
        <v>246</v>
      </c>
      <c r="H138" s="250"/>
      <c r="I138" s="243"/>
      <c r="J138" s="244">
        <f>ROUND(I138*H138,2)</f>
        <v>0</v>
      </c>
      <c r="K138" s="240" t="s">
        <v>5346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5396</v>
      </c>
    </row>
    <row r="139" spans="2:65" s="1" customFormat="1" ht="25.5" customHeight="1">
      <c r="B139" s="47"/>
      <c r="C139" s="238" t="s">
        <v>489</v>
      </c>
      <c r="D139" s="238" t="s">
        <v>206</v>
      </c>
      <c r="E139" s="239" t="s">
        <v>3183</v>
      </c>
      <c r="F139" s="240" t="s">
        <v>3184</v>
      </c>
      <c r="G139" s="241" t="s">
        <v>246</v>
      </c>
      <c r="H139" s="250"/>
      <c r="I139" s="243"/>
      <c r="J139" s="244">
        <f>ROUND(I139*H139,2)</f>
        <v>0</v>
      </c>
      <c r="K139" s="240" t="s">
        <v>5346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5397</v>
      </c>
    </row>
    <row r="140" spans="2:65" s="1" customFormat="1" ht="25.5" customHeight="1">
      <c r="B140" s="47"/>
      <c r="C140" s="238" t="s">
        <v>493</v>
      </c>
      <c r="D140" s="238" t="s">
        <v>206</v>
      </c>
      <c r="E140" s="239" t="s">
        <v>3186</v>
      </c>
      <c r="F140" s="240" t="s">
        <v>3187</v>
      </c>
      <c r="G140" s="241" t="s">
        <v>246</v>
      </c>
      <c r="H140" s="250"/>
      <c r="I140" s="243"/>
      <c r="J140" s="244">
        <f>ROUND(I140*H140,2)</f>
        <v>0</v>
      </c>
      <c r="K140" s="240" t="s">
        <v>5346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5398</v>
      </c>
    </row>
    <row r="141" spans="2:65" s="1" customFormat="1" ht="25.5" customHeight="1">
      <c r="B141" s="47"/>
      <c r="C141" s="238" t="s">
        <v>497</v>
      </c>
      <c r="D141" s="238" t="s">
        <v>206</v>
      </c>
      <c r="E141" s="239" t="s">
        <v>3192</v>
      </c>
      <c r="F141" s="240" t="s">
        <v>3193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5346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5399</v>
      </c>
    </row>
    <row r="142" spans="2:65" s="1" customFormat="1" ht="25.5" customHeight="1">
      <c r="B142" s="47"/>
      <c r="C142" s="238" t="s">
        <v>501</v>
      </c>
      <c r="D142" s="238" t="s">
        <v>206</v>
      </c>
      <c r="E142" s="239" t="s">
        <v>3195</v>
      </c>
      <c r="F142" s="240" t="s">
        <v>3196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5346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5400</v>
      </c>
    </row>
    <row r="143" spans="2:65" s="1" customFormat="1" ht="25.5" customHeight="1">
      <c r="B143" s="47"/>
      <c r="C143" s="238" t="s">
        <v>505</v>
      </c>
      <c r="D143" s="238" t="s">
        <v>206</v>
      </c>
      <c r="E143" s="239" t="s">
        <v>3198</v>
      </c>
      <c r="F143" s="240" t="s">
        <v>3199</v>
      </c>
      <c r="G143" s="241" t="s">
        <v>359</v>
      </c>
      <c r="H143" s="242">
        <v>1</v>
      </c>
      <c r="I143" s="243"/>
      <c r="J143" s="244">
        <f>ROUND(I143*H143,2)</f>
        <v>0</v>
      </c>
      <c r="K143" s="240" t="s">
        <v>5346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5401</v>
      </c>
    </row>
    <row r="144" spans="2:65" s="1" customFormat="1" ht="25.5" customHeight="1">
      <c r="B144" s="47"/>
      <c r="C144" s="238" t="s">
        <v>509</v>
      </c>
      <c r="D144" s="238" t="s">
        <v>206</v>
      </c>
      <c r="E144" s="239" t="s">
        <v>3201</v>
      </c>
      <c r="F144" s="240" t="s">
        <v>3202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5346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5402</v>
      </c>
    </row>
    <row r="145" spans="2:65" s="1" customFormat="1" ht="25.5" customHeight="1">
      <c r="B145" s="47"/>
      <c r="C145" s="238" t="s">
        <v>513</v>
      </c>
      <c r="D145" s="238" t="s">
        <v>206</v>
      </c>
      <c r="E145" s="239" t="s">
        <v>3204</v>
      </c>
      <c r="F145" s="240" t="s">
        <v>3205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5346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5403</v>
      </c>
    </row>
    <row r="146" spans="2:65" s="1" customFormat="1" ht="25.5" customHeight="1">
      <c r="B146" s="47"/>
      <c r="C146" s="238" t="s">
        <v>517</v>
      </c>
      <c r="D146" s="238" t="s">
        <v>206</v>
      </c>
      <c r="E146" s="239" t="s">
        <v>3207</v>
      </c>
      <c r="F146" s="240" t="s">
        <v>3208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5346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5404</v>
      </c>
    </row>
    <row r="147" spans="2:65" s="1" customFormat="1" ht="25.5" customHeight="1">
      <c r="B147" s="47"/>
      <c r="C147" s="238" t="s">
        <v>519</v>
      </c>
      <c r="D147" s="238" t="s">
        <v>206</v>
      </c>
      <c r="E147" s="239" t="s">
        <v>3210</v>
      </c>
      <c r="F147" s="240" t="s">
        <v>3211</v>
      </c>
      <c r="G147" s="241" t="s">
        <v>359</v>
      </c>
      <c r="H147" s="242">
        <v>1</v>
      </c>
      <c r="I147" s="243"/>
      <c r="J147" s="244">
        <f>ROUND(I147*H147,2)</f>
        <v>0</v>
      </c>
      <c r="K147" s="240" t="s">
        <v>5346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5405</v>
      </c>
    </row>
    <row r="148" spans="2:65" s="1" customFormat="1" ht="25.5" customHeight="1">
      <c r="B148" s="47"/>
      <c r="C148" s="238" t="s">
        <v>799</v>
      </c>
      <c r="D148" s="238" t="s">
        <v>206</v>
      </c>
      <c r="E148" s="239" t="s">
        <v>3213</v>
      </c>
      <c r="F148" s="240" t="s">
        <v>3214</v>
      </c>
      <c r="G148" s="241" t="s">
        <v>359</v>
      </c>
      <c r="H148" s="242">
        <v>1</v>
      </c>
      <c r="I148" s="243"/>
      <c r="J148" s="244">
        <f>ROUND(I148*H148,2)</f>
        <v>0</v>
      </c>
      <c r="K148" s="240" t="s">
        <v>5346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5406</v>
      </c>
    </row>
    <row r="149" spans="2:65" s="1" customFormat="1" ht="25.5" customHeight="1">
      <c r="B149" s="47"/>
      <c r="C149" s="238" t="s">
        <v>762</v>
      </c>
      <c r="D149" s="238" t="s">
        <v>206</v>
      </c>
      <c r="E149" s="239" t="s">
        <v>3216</v>
      </c>
      <c r="F149" s="240" t="s">
        <v>3217</v>
      </c>
      <c r="G149" s="241" t="s">
        <v>359</v>
      </c>
      <c r="H149" s="242">
        <v>1</v>
      </c>
      <c r="I149" s="243"/>
      <c r="J149" s="244">
        <f>ROUND(I149*H149,2)</f>
        <v>0</v>
      </c>
      <c r="K149" s="240" t="s">
        <v>5346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5407</v>
      </c>
    </row>
    <row r="150" spans="2:65" s="1" customFormat="1" ht="25.5" customHeight="1">
      <c r="B150" s="47"/>
      <c r="C150" s="238" t="s">
        <v>806</v>
      </c>
      <c r="D150" s="238" t="s">
        <v>206</v>
      </c>
      <c r="E150" s="239" t="s">
        <v>3219</v>
      </c>
      <c r="F150" s="240" t="s">
        <v>3220</v>
      </c>
      <c r="G150" s="241" t="s">
        <v>359</v>
      </c>
      <c r="H150" s="242">
        <v>1</v>
      </c>
      <c r="I150" s="243"/>
      <c r="J150" s="244">
        <f>ROUND(I150*H150,2)</f>
        <v>0</v>
      </c>
      <c r="K150" s="240" t="s">
        <v>5346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5408</v>
      </c>
    </row>
    <row r="151" spans="2:65" s="1" customFormat="1" ht="16.5" customHeight="1">
      <c r="B151" s="47"/>
      <c r="C151" s="238" t="s">
        <v>808</v>
      </c>
      <c r="D151" s="238" t="s">
        <v>206</v>
      </c>
      <c r="E151" s="239" t="s">
        <v>3222</v>
      </c>
      <c r="F151" s="240" t="s">
        <v>3223</v>
      </c>
      <c r="G151" s="241" t="s">
        <v>359</v>
      </c>
      <c r="H151" s="242">
        <v>1</v>
      </c>
      <c r="I151" s="243"/>
      <c r="J151" s="244">
        <f>ROUND(I151*H151,2)</f>
        <v>0</v>
      </c>
      <c r="K151" s="240" t="s">
        <v>5346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5409</v>
      </c>
    </row>
    <row r="152" spans="2:65" s="1" customFormat="1" ht="16.5" customHeight="1">
      <c r="B152" s="47"/>
      <c r="C152" s="238" t="s">
        <v>812</v>
      </c>
      <c r="D152" s="238" t="s">
        <v>206</v>
      </c>
      <c r="E152" s="239" t="s">
        <v>3225</v>
      </c>
      <c r="F152" s="240" t="s">
        <v>3226</v>
      </c>
      <c r="G152" s="241" t="s">
        <v>359</v>
      </c>
      <c r="H152" s="242">
        <v>20</v>
      </c>
      <c r="I152" s="243"/>
      <c r="J152" s="244">
        <f>ROUND(I152*H152,2)</f>
        <v>0</v>
      </c>
      <c r="K152" s="240" t="s">
        <v>5346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5410</v>
      </c>
    </row>
    <row r="153" spans="2:65" s="1" customFormat="1" ht="16.5" customHeight="1">
      <c r="B153" s="47"/>
      <c r="C153" s="238" t="s">
        <v>816</v>
      </c>
      <c r="D153" s="238" t="s">
        <v>206</v>
      </c>
      <c r="E153" s="239" t="s">
        <v>3228</v>
      </c>
      <c r="F153" s="240" t="s">
        <v>3229</v>
      </c>
      <c r="G153" s="241" t="s">
        <v>359</v>
      </c>
      <c r="H153" s="242">
        <v>5</v>
      </c>
      <c r="I153" s="243"/>
      <c r="J153" s="244">
        <f>ROUND(I153*H153,2)</f>
        <v>0</v>
      </c>
      <c r="K153" s="240" t="s">
        <v>5346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5411</v>
      </c>
    </row>
    <row r="154" spans="2:65" s="1" customFormat="1" ht="25.5" customHeight="1">
      <c r="B154" s="47"/>
      <c r="C154" s="238" t="s">
        <v>820</v>
      </c>
      <c r="D154" s="238" t="s">
        <v>206</v>
      </c>
      <c r="E154" s="239" t="s">
        <v>3231</v>
      </c>
      <c r="F154" s="240" t="s">
        <v>3232</v>
      </c>
      <c r="G154" s="241" t="s">
        <v>359</v>
      </c>
      <c r="H154" s="242">
        <v>1</v>
      </c>
      <c r="I154" s="243"/>
      <c r="J154" s="244">
        <f>ROUND(I154*H154,2)</f>
        <v>0</v>
      </c>
      <c r="K154" s="240" t="s">
        <v>5346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5412</v>
      </c>
    </row>
    <row r="155" spans="2:65" s="1" customFormat="1" ht="16.5" customHeight="1">
      <c r="B155" s="47"/>
      <c r="C155" s="238" t="s">
        <v>824</v>
      </c>
      <c r="D155" s="238" t="s">
        <v>206</v>
      </c>
      <c r="E155" s="239" t="s">
        <v>3234</v>
      </c>
      <c r="F155" s="240" t="s">
        <v>3235</v>
      </c>
      <c r="G155" s="241" t="s">
        <v>359</v>
      </c>
      <c r="H155" s="242">
        <v>1</v>
      </c>
      <c r="I155" s="243"/>
      <c r="J155" s="244">
        <f>ROUND(I155*H155,2)</f>
        <v>0</v>
      </c>
      <c r="K155" s="240" t="s">
        <v>5346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5413</v>
      </c>
    </row>
    <row r="156" spans="2:65" s="1" customFormat="1" ht="25.5" customHeight="1">
      <c r="B156" s="47"/>
      <c r="C156" s="238" t="s">
        <v>828</v>
      </c>
      <c r="D156" s="238" t="s">
        <v>206</v>
      </c>
      <c r="E156" s="239" t="s">
        <v>3240</v>
      </c>
      <c r="F156" s="240" t="s">
        <v>3241</v>
      </c>
      <c r="G156" s="241" t="s">
        <v>359</v>
      </c>
      <c r="H156" s="242">
        <v>1</v>
      </c>
      <c r="I156" s="243"/>
      <c r="J156" s="244">
        <f>ROUND(I156*H156,2)</f>
        <v>0</v>
      </c>
      <c r="K156" s="240" t="s">
        <v>5346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5414</v>
      </c>
    </row>
    <row r="157" spans="2:65" s="1" customFormat="1" ht="25.5" customHeight="1">
      <c r="B157" s="47"/>
      <c r="C157" s="238" t="s">
        <v>832</v>
      </c>
      <c r="D157" s="238" t="s">
        <v>206</v>
      </c>
      <c r="E157" s="239" t="s">
        <v>3243</v>
      </c>
      <c r="F157" s="240" t="s">
        <v>3244</v>
      </c>
      <c r="G157" s="241" t="s">
        <v>359</v>
      </c>
      <c r="H157" s="242">
        <v>1</v>
      </c>
      <c r="I157" s="243"/>
      <c r="J157" s="244">
        <f>ROUND(I157*H157,2)</f>
        <v>0</v>
      </c>
      <c r="K157" s="240" t="s">
        <v>5346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5415</v>
      </c>
    </row>
    <row r="158" spans="2:65" s="1" customFormat="1" ht="25.5" customHeight="1">
      <c r="B158" s="47"/>
      <c r="C158" s="238" t="s">
        <v>836</v>
      </c>
      <c r="D158" s="238" t="s">
        <v>206</v>
      </c>
      <c r="E158" s="239" t="s">
        <v>3246</v>
      </c>
      <c r="F158" s="240" t="s">
        <v>3247</v>
      </c>
      <c r="G158" s="241" t="s">
        <v>359</v>
      </c>
      <c r="H158" s="242">
        <v>1</v>
      </c>
      <c r="I158" s="243"/>
      <c r="J158" s="244">
        <f>ROUND(I158*H158,2)</f>
        <v>0</v>
      </c>
      <c r="K158" s="240" t="s">
        <v>5346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5416</v>
      </c>
    </row>
    <row r="159" spans="2:65" s="1" customFormat="1" ht="25.5" customHeight="1">
      <c r="B159" s="47"/>
      <c r="C159" s="238" t="s">
        <v>840</v>
      </c>
      <c r="D159" s="238" t="s">
        <v>206</v>
      </c>
      <c r="E159" s="239" t="s">
        <v>3249</v>
      </c>
      <c r="F159" s="240" t="s">
        <v>3250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5346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5417</v>
      </c>
    </row>
    <row r="160" spans="2:65" s="1" customFormat="1" ht="16.5" customHeight="1">
      <c r="B160" s="47"/>
      <c r="C160" s="238" t="s">
        <v>844</v>
      </c>
      <c r="D160" s="238" t="s">
        <v>206</v>
      </c>
      <c r="E160" s="239" t="s">
        <v>3252</v>
      </c>
      <c r="F160" s="240" t="s">
        <v>3253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5346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5418</v>
      </c>
    </row>
    <row r="161" spans="2:65" s="1" customFormat="1" ht="25.5" customHeight="1">
      <c r="B161" s="47"/>
      <c r="C161" s="238" t="s">
        <v>848</v>
      </c>
      <c r="D161" s="238" t="s">
        <v>206</v>
      </c>
      <c r="E161" s="239" t="s">
        <v>3255</v>
      </c>
      <c r="F161" s="240" t="s">
        <v>3256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5346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5419</v>
      </c>
    </row>
    <row r="162" spans="2:65" s="1" customFormat="1" ht="25.5" customHeight="1">
      <c r="B162" s="47"/>
      <c r="C162" s="238" t="s">
        <v>852</v>
      </c>
      <c r="D162" s="238" t="s">
        <v>206</v>
      </c>
      <c r="E162" s="239" t="s">
        <v>3258</v>
      </c>
      <c r="F162" s="240" t="s">
        <v>3259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5346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5420</v>
      </c>
    </row>
    <row r="163" spans="2:65" s="1" customFormat="1" ht="25.5" customHeight="1">
      <c r="B163" s="47"/>
      <c r="C163" s="238" t="s">
        <v>856</v>
      </c>
      <c r="D163" s="238" t="s">
        <v>206</v>
      </c>
      <c r="E163" s="239" t="s">
        <v>3261</v>
      </c>
      <c r="F163" s="240" t="s">
        <v>3262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5346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5421</v>
      </c>
    </row>
    <row r="164" spans="2:65" s="1" customFormat="1" ht="25.5" customHeight="1">
      <c r="B164" s="47"/>
      <c r="C164" s="238" t="s">
        <v>860</v>
      </c>
      <c r="D164" s="238" t="s">
        <v>206</v>
      </c>
      <c r="E164" s="239" t="s">
        <v>3264</v>
      </c>
      <c r="F164" s="240" t="s">
        <v>3265</v>
      </c>
      <c r="G164" s="241" t="s">
        <v>359</v>
      </c>
      <c r="H164" s="242">
        <v>1</v>
      </c>
      <c r="I164" s="243"/>
      <c r="J164" s="244">
        <f>ROUND(I164*H164,2)</f>
        <v>0</v>
      </c>
      <c r="K164" s="240" t="s">
        <v>5346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5422</v>
      </c>
    </row>
    <row r="165" spans="2:65" s="1" customFormat="1" ht="25.5" customHeight="1">
      <c r="B165" s="47"/>
      <c r="C165" s="238" t="s">
        <v>864</v>
      </c>
      <c r="D165" s="238" t="s">
        <v>206</v>
      </c>
      <c r="E165" s="239" t="s">
        <v>3267</v>
      </c>
      <c r="F165" s="240" t="s">
        <v>3268</v>
      </c>
      <c r="G165" s="241" t="s">
        <v>359</v>
      </c>
      <c r="H165" s="242">
        <v>1</v>
      </c>
      <c r="I165" s="243"/>
      <c r="J165" s="244">
        <f>ROUND(I165*H165,2)</f>
        <v>0</v>
      </c>
      <c r="K165" s="240" t="s">
        <v>5346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5423</v>
      </c>
    </row>
    <row r="166" spans="2:65" s="1" customFormat="1" ht="25.5" customHeight="1">
      <c r="B166" s="47"/>
      <c r="C166" s="238" t="s">
        <v>868</v>
      </c>
      <c r="D166" s="238" t="s">
        <v>206</v>
      </c>
      <c r="E166" s="239" t="s">
        <v>3270</v>
      </c>
      <c r="F166" s="240" t="s">
        <v>3271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5346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5424</v>
      </c>
    </row>
    <row r="167" spans="2:65" s="1" customFormat="1" ht="25.5" customHeight="1">
      <c r="B167" s="47"/>
      <c r="C167" s="238" t="s">
        <v>872</v>
      </c>
      <c r="D167" s="238" t="s">
        <v>206</v>
      </c>
      <c r="E167" s="239" t="s">
        <v>3273</v>
      </c>
      <c r="F167" s="240" t="s">
        <v>3274</v>
      </c>
      <c r="G167" s="241" t="s">
        <v>246</v>
      </c>
      <c r="H167" s="250"/>
      <c r="I167" s="243"/>
      <c r="J167" s="244">
        <f>ROUND(I167*H167,2)</f>
        <v>0</v>
      </c>
      <c r="K167" s="240" t="s">
        <v>5346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5425</v>
      </c>
    </row>
    <row r="168" spans="2:65" s="1" customFormat="1" ht="25.5" customHeight="1">
      <c r="B168" s="47"/>
      <c r="C168" s="238" t="s">
        <v>876</v>
      </c>
      <c r="D168" s="238" t="s">
        <v>206</v>
      </c>
      <c r="E168" s="239" t="s">
        <v>3276</v>
      </c>
      <c r="F168" s="240" t="s">
        <v>3277</v>
      </c>
      <c r="G168" s="241" t="s">
        <v>246</v>
      </c>
      <c r="H168" s="250"/>
      <c r="I168" s="243"/>
      <c r="J168" s="244">
        <f>ROUND(I168*H168,2)</f>
        <v>0</v>
      </c>
      <c r="K168" s="240" t="s">
        <v>5346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5426</v>
      </c>
    </row>
    <row r="169" spans="2:65" s="1" customFormat="1" ht="25.5" customHeight="1">
      <c r="B169" s="47"/>
      <c r="C169" s="238" t="s">
        <v>880</v>
      </c>
      <c r="D169" s="238" t="s">
        <v>206</v>
      </c>
      <c r="E169" s="239" t="s">
        <v>3279</v>
      </c>
      <c r="F169" s="240" t="s">
        <v>3280</v>
      </c>
      <c r="G169" s="241" t="s">
        <v>246</v>
      </c>
      <c r="H169" s="250"/>
      <c r="I169" s="243"/>
      <c r="J169" s="244">
        <f>ROUND(I169*H169,2)</f>
        <v>0</v>
      </c>
      <c r="K169" s="240" t="s">
        <v>5346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5427</v>
      </c>
    </row>
    <row r="170" spans="2:65" s="1" customFormat="1" ht="25.5" customHeight="1">
      <c r="B170" s="47"/>
      <c r="C170" s="238" t="s">
        <v>884</v>
      </c>
      <c r="D170" s="238" t="s">
        <v>206</v>
      </c>
      <c r="E170" s="239" t="s">
        <v>3282</v>
      </c>
      <c r="F170" s="240" t="s">
        <v>3283</v>
      </c>
      <c r="G170" s="241" t="s">
        <v>246</v>
      </c>
      <c r="H170" s="250"/>
      <c r="I170" s="243"/>
      <c r="J170" s="244">
        <f>ROUND(I170*H170,2)</f>
        <v>0</v>
      </c>
      <c r="K170" s="240" t="s">
        <v>5346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5428</v>
      </c>
    </row>
    <row r="171" spans="2:65" s="1" customFormat="1" ht="25.5" customHeight="1">
      <c r="B171" s="47"/>
      <c r="C171" s="238" t="s">
        <v>888</v>
      </c>
      <c r="D171" s="238" t="s">
        <v>206</v>
      </c>
      <c r="E171" s="239" t="s">
        <v>3285</v>
      </c>
      <c r="F171" s="240" t="s">
        <v>3286</v>
      </c>
      <c r="G171" s="241" t="s">
        <v>246</v>
      </c>
      <c r="H171" s="250"/>
      <c r="I171" s="243"/>
      <c r="J171" s="244">
        <f>ROUND(I171*H171,2)</f>
        <v>0</v>
      </c>
      <c r="K171" s="240" t="s">
        <v>5346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5429</v>
      </c>
    </row>
    <row r="172" spans="2:65" s="1" customFormat="1" ht="25.5" customHeight="1">
      <c r="B172" s="47"/>
      <c r="C172" s="238" t="s">
        <v>892</v>
      </c>
      <c r="D172" s="238" t="s">
        <v>206</v>
      </c>
      <c r="E172" s="239" t="s">
        <v>3288</v>
      </c>
      <c r="F172" s="240" t="s">
        <v>3289</v>
      </c>
      <c r="G172" s="241" t="s">
        <v>246</v>
      </c>
      <c r="H172" s="250"/>
      <c r="I172" s="243"/>
      <c r="J172" s="244">
        <f>ROUND(I172*H172,2)</f>
        <v>0</v>
      </c>
      <c r="K172" s="240" t="s">
        <v>5346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5430</v>
      </c>
    </row>
    <row r="173" spans="2:65" s="1" customFormat="1" ht="25.5" customHeight="1">
      <c r="B173" s="47"/>
      <c r="C173" s="238" t="s">
        <v>896</v>
      </c>
      <c r="D173" s="238" t="s">
        <v>206</v>
      </c>
      <c r="E173" s="239" t="s">
        <v>3291</v>
      </c>
      <c r="F173" s="240" t="s">
        <v>3292</v>
      </c>
      <c r="G173" s="241" t="s">
        <v>246</v>
      </c>
      <c r="H173" s="250"/>
      <c r="I173" s="243"/>
      <c r="J173" s="244">
        <f>ROUND(I173*H173,2)</f>
        <v>0</v>
      </c>
      <c r="K173" s="240" t="s">
        <v>5346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5431</v>
      </c>
    </row>
    <row r="174" spans="2:65" s="1" customFormat="1" ht="38.25" customHeight="1">
      <c r="B174" s="47"/>
      <c r="C174" s="238" t="s">
        <v>900</v>
      </c>
      <c r="D174" s="238" t="s">
        <v>206</v>
      </c>
      <c r="E174" s="239" t="s">
        <v>3294</v>
      </c>
      <c r="F174" s="240" t="s">
        <v>3295</v>
      </c>
      <c r="G174" s="241" t="s">
        <v>246</v>
      </c>
      <c r="H174" s="250"/>
      <c r="I174" s="243"/>
      <c r="J174" s="244">
        <f>ROUND(I174*H174,2)</f>
        <v>0</v>
      </c>
      <c r="K174" s="240" t="s">
        <v>5346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5432</v>
      </c>
    </row>
    <row r="175" spans="2:65" s="1" customFormat="1" ht="25.5" customHeight="1">
      <c r="B175" s="47"/>
      <c r="C175" s="238" t="s">
        <v>904</v>
      </c>
      <c r="D175" s="238" t="s">
        <v>206</v>
      </c>
      <c r="E175" s="239" t="s">
        <v>3297</v>
      </c>
      <c r="F175" s="240" t="s">
        <v>3298</v>
      </c>
      <c r="G175" s="241" t="s">
        <v>246</v>
      </c>
      <c r="H175" s="250"/>
      <c r="I175" s="243"/>
      <c r="J175" s="244">
        <f>ROUND(I175*H175,2)</f>
        <v>0</v>
      </c>
      <c r="K175" s="240" t="s">
        <v>5346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5433</v>
      </c>
    </row>
    <row r="176" spans="2:65" s="1" customFormat="1" ht="25.5" customHeight="1">
      <c r="B176" s="47"/>
      <c r="C176" s="238" t="s">
        <v>908</v>
      </c>
      <c r="D176" s="238" t="s">
        <v>206</v>
      </c>
      <c r="E176" s="239" t="s">
        <v>3300</v>
      </c>
      <c r="F176" s="240" t="s">
        <v>3301</v>
      </c>
      <c r="G176" s="241" t="s">
        <v>246</v>
      </c>
      <c r="H176" s="250"/>
      <c r="I176" s="243"/>
      <c r="J176" s="244">
        <f>ROUND(I176*H176,2)</f>
        <v>0</v>
      </c>
      <c r="K176" s="240" t="s">
        <v>5346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5434</v>
      </c>
    </row>
    <row r="177" spans="2:65" s="1" customFormat="1" ht="16.5" customHeight="1">
      <c r="B177" s="47"/>
      <c r="C177" s="238" t="s">
        <v>912</v>
      </c>
      <c r="D177" s="238" t="s">
        <v>206</v>
      </c>
      <c r="E177" s="239" t="s">
        <v>3345</v>
      </c>
      <c r="F177" s="240" t="s">
        <v>3346</v>
      </c>
      <c r="G177" s="241" t="s">
        <v>215</v>
      </c>
      <c r="H177" s="242">
        <v>50</v>
      </c>
      <c r="I177" s="243"/>
      <c r="J177" s="244">
        <f>ROUND(I177*H177,2)</f>
        <v>0</v>
      </c>
      <c r="K177" s="240" t="s">
        <v>5346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5435</v>
      </c>
    </row>
    <row r="178" spans="2:65" s="1" customFormat="1" ht="16.5" customHeight="1">
      <c r="B178" s="47"/>
      <c r="C178" s="238" t="s">
        <v>916</v>
      </c>
      <c r="D178" s="238" t="s">
        <v>206</v>
      </c>
      <c r="E178" s="239" t="s">
        <v>3348</v>
      </c>
      <c r="F178" s="240" t="s">
        <v>3349</v>
      </c>
      <c r="G178" s="241" t="s">
        <v>3350</v>
      </c>
      <c r="H178" s="242">
        <v>10</v>
      </c>
      <c r="I178" s="243"/>
      <c r="J178" s="244">
        <f>ROUND(I178*H178,2)</f>
        <v>0</v>
      </c>
      <c r="K178" s="240" t="s">
        <v>5346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5436</v>
      </c>
    </row>
    <row r="179" spans="2:65" s="1" customFormat="1" ht="16.5" customHeight="1">
      <c r="B179" s="47"/>
      <c r="C179" s="238" t="s">
        <v>922</v>
      </c>
      <c r="D179" s="238" t="s">
        <v>206</v>
      </c>
      <c r="E179" s="239" t="s">
        <v>3352</v>
      </c>
      <c r="F179" s="240" t="s">
        <v>3353</v>
      </c>
      <c r="G179" s="241" t="s">
        <v>3350</v>
      </c>
      <c r="H179" s="242">
        <v>5</v>
      </c>
      <c r="I179" s="243"/>
      <c r="J179" s="244">
        <f>ROUND(I179*H179,2)</f>
        <v>0</v>
      </c>
      <c r="K179" s="240" t="s">
        <v>5346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5437</v>
      </c>
    </row>
    <row r="180" spans="2:65" s="1" customFormat="1" ht="16.5" customHeight="1">
      <c r="B180" s="47"/>
      <c r="C180" s="238" t="s">
        <v>926</v>
      </c>
      <c r="D180" s="238" t="s">
        <v>206</v>
      </c>
      <c r="E180" s="239" t="s">
        <v>3355</v>
      </c>
      <c r="F180" s="240" t="s">
        <v>3356</v>
      </c>
      <c r="G180" s="241" t="s">
        <v>215</v>
      </c>
      <c r="H180" s="242">
        <v>50</v>
      </c>
      <c r="I180" s="243"/>
      <c r="J180" s="244">
        <f>ROUND(I180*H180,2)</f>
        <v>0</v>
      </c>
      <c r="K180" s="240" t="s">
        <v>5346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5438</v>
      </c>
    </row>
    <row r="181" spans="2:65" s="1" customFormat="1" ht="16.5" customHeight="1">
      <c r="B181" s="47"/>
      <c r="C181" s="238" t="s">
        <v>930</v>
      </c>
      <c r="D181" s="238" t="s">
        <v>206</v>
      </c>
      <c r="E181" s="239" t="s">
        <v>3358</v>
      </c>
      <c r="F181" s="240" t="s">
        <v>3359</v>
      </c>
      <c r="G181" s="241" t="s">
        <v>3350</v>
      </c>
      <c r="H181" s="242">
        <v>10</v>
      </c>
      <c r="I181" s="243"/>
      <c r="J181" s="244">
        <f>ROUND(I181*H181,2)</f>
        <v>0</v>
      </c>
      <c r="K181" s="240" t="s">
        <v>5346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5439</v>
      </c>
    </row>
    <row r="182" spans="2:65" s="1" customFormat="1" ht="16.5" customHeight="1">
      <c r="B182" s="47"/>
      <c r="C182" s="238" t="s">
        <v>934</v>
      </c>
      <c r="D182" s="238" t="s">
        <v>206</v>
      </c>
      <c r="E182" s="239" t="s">
        <v>3361</v>
      </c>
      <c r="F182" s="240" t="s">
        <v>3362</v>
      </c>
      <c r="G182" s="241" t="s">
        <v>3350</v>
      </c>
      <c r="H182" s="242">
        <v>5</v>
      </c>
      <c r="I182" s="243"/>
      <c r="J182" s="244">
        <f>ROUND(I182*H182,2)</f>
        <v>0</v>
      </c>
      <c r="K182" s="240" t="s">
        <v>5346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5440</v>
      </c>
    </row>
    <row r="183" spans="2:65" s="1" customFormat="1" ht="16.5" customHeight="1">
      <c r="B183" s="47"/>
      <c r="C183" s="238" t="s">
        <v>938</v>
      </c>
      <c r="D183" s="238" t="s">
        <v>206</v>
      </c>
      <c r="E183" s="239" t="s">
        <v>3364</v>
      </c>
      <c r="F183" s="240" t="s">
        <v>3365</v>
      </c>
      <c r="G183" s="241" t="s">
        <v>215</v>
      </c>
      <c r="H183" s="242">
        <v>600</v>
      </c>
      <c r="I183" s="243"/>
      <c r="J183" s="244">
        <f>ROUND(I183*H183,2)</f>
        <v>0</v>
      </c>
      <c r="K183" s="240" t="s">
        <v>5346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5441</v>
      </c>
    </row>
    <row r="184" spans="2:65" s="1" customFormat="1" ht="16.5" customHeight="1">
      <c r="B184" s="47"/>
      <c r="C184" s="238" t="s">
        <v>772</v>
      </c>
      <c r="D184" s="238" t="s">
        <v>206</v>
      </c>
      <c r="E184" s="239" t="s">
        <v>3367</v>
      </c>
      <c r="F184" s="240" t="s">
        <v>3368</v>
      </c>
      <c r="G184" s="241" t="s">
        <v>215</v>
      </c>
      <c r="H184" s="242">
        <v>400</v>
      </c>
      <c r="I184" s="243"/>
      <c r="J184" s="244">
        <f>ROUND(I184*H184,2)</f>
        <v>0</v>
      </c>
      <c r="K184" s="240" t="s">
        <v>5346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5442</v>
      </c>
    </row>
    <row r="185" spans="2:65" s="1" customFormat="1" ht="16.5" customHeight="1">
      <c r="B185" s="47"/>
      <c r="C185" s="238" t="s">
        <v>945</v>
      </c>
      <c r="D185" s="238" t="s">
        <v>206</v>
      </c>
      <c r="E185" s="239" t="s">
        <v>3370</v>
      </c>
      <c r="F185" s="240" t="s">
        <v>3371</v>
      </c>
      <c r="G185" s="241" t="s">
        <v>3350</v>
      </c>
      <c r="H185" s="242">
        <v>20</v>
      </c>
      <c r="I185" s="243"/>
      <c r="J185" s="244">
        <f>ROUND(I185*H185,2)</f>
        <v>0</v>
      </c>
      <c r="K185" s="240" t="s">
        <v>5346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5443</v>
      </c>
    </row>
    <row r="186" spans="2:65" s="1" customFormat="1" ht="16.5" customHeight="1">
      <c r="B186" s="47"/>
      <c r="C186" s="238" t="s">
        <v>949</v>
      </c>
      <c r="D186" s="238" t="s">
        <v>206</v>
      </c>
      <c r="E186" s="239" t="s">
        <v>3373</v>
      </c>
      <c r="F186" s="240" t="s">
        <v>3374</v>
      </c>
      <c r="G186" s="241" t="s">
        <v>3350</v>
      </c>
      <c r="H186" s="242">
        <v>100</v>
      </c>
      <c r="I186" s="243"/>
      <c r="J186" s="244">
        <f>ROUND(I186*H186,2)</f>
        <v>0</v>
      </c>
      <c r="K186" s="240" t="s">
        <v>5346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5444</v>
      </c>
    </row>
    <row r="187" spans="2:65" s="1" customFormat="1" ht="16.5" customHeight="1">
      <c r="B187" s="47"/>
      <c r="C187" s="238" t="s">
        <v>953</v>
      </c>
      <c r="D187" s="238" t="s">
        <v>206</v>
      </c>
      <c r="E187" s="239" t="s">
        <v>3376</v>
      </c>
      <c r="F187" s="240" t="s">
        <v>3377</v>
      </c>
      <c r="G187" s="241" t="s">
        <v>3350</v>
      </c>
      <c r="H187" s="242">
        <v>20</v>
      </c>
      <c r="I187" s="243"/>
      <c r="J187" s="244">
        <f>ROUND(I187*H187,2)</f>
        <v>0</v>
      </c>
      <c r="K187" s="240" t="s">
        <v>5346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5445</v>
      </c>
    </row>
    <row r="188" spans="2:65" s="1" customFormat="1" ht="16.5" customHeight="1">
      <c r="B188" s="47"/>
      <c r="C188" s="238" t="s">
        <v>957</v>
      </c>
      <c r="D188" s="238" t="s">
        <v>206</v>
      </c>
      <c r="E188" s="239" t="s">
        <v>3379</v>
      </c>
      <c r="F188" s="240" t="s">
        <v>3380</v>
      </c>
      <c r="G188" s="241" t="s">
        <v>3350</v>
      </c>
      <c r="H188" s="242">
        <v>100</v>
      </c>
      <c r="I188" s="243"/>
      <c r="J188" s="244">
        <f>ROUND(I188*H188,2)</f>
        <v>0</v>
      </c>
      <c r="K188" s="240" t="s">
        <v>5346</v>
      </c>
      <c r="L188" s="73"/>
      <c r="M188" s="245" t="s">
        <v>21</v>
      </c>
      <c r="N188" s="251" t="s">
        <v>47</v>
      </c>
      <c r="O188" s="252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5446</v>
      </c>
    </row>
    <row r="189" spans="2:12" s="1" customFormat="1" ht="6.95" customHeight="1">
      <c r="B189" s="68"/>
      <c r="C189" s="69"/>
      <c r="D189" s="69"/>
      <c r="E189" s="69"/>
      <c r="F189" s="69"/>
      <c r="G189" s="69"/>
      <c r="H189" s="69"/>
      <c r="I189" s="180"/>
      <c r="J189" s="69"/>
      <c r="K189" s="69"/>
      <c r="L189" s="73"/>
    </row>
  </sheetData>
  <sheetProtection password="CC35" sheet="1" objects="1" scenarios="1" formatColumns="0" formatRows="0" autoFilter="0"/>
  <autoFilter ref="C87:K188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4638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3382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ROUND(SUM(BE88:BE193),2)</f>
        <v>0</v>
      </c>
      <c r="G34" s="48"/>
      <c r="H34" s="48"/>
      <c r="I34" s="172">
        <v>0.21</v>
      </c>
      <c r="J34" s="171">
        <f>ROUND(ROUND((SUM(BE88:BE193)),2)*I34,2)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ROUND(SUM(BF88:BF193),2)</f>
        <v>0</v>
      </c>
      <c r="G35" s="48"/>
      <c r="H35" s="48"/>
      <c r="I35" s="172">
        <v>0.15</v>
      </c>
      <c r="J35" s="171">
        <f>ROUND(ROUND((SUM(BF88:BF193)),2)*I35,2)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ROUND(SUM(BG88:BG193),2)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ROUND(SUM(BH88:BH193),2)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ROUND(SUM(BI88:BI193),2)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4638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4639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EPS - Elektrická požární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4638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4639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EPS - Elektrická požární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22. 2. 2018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SUM(P89:P193)</f>
        <v>0</v>
      </c>
      <c r="Q88" s="107"/>
      <c r="R88" s="219">
        <f>SUM(R89:R193)</f>
        <v>0</v>
      </c>
      <c r="S88" s="107"/>
      <c r="T88" s="220">
        <f>SUM(T89:T193)</f>
        <v>0</v>
      </c>
      <c r="AT88" s="25" t="s">
        <v>75</v>
      </c>
      <c r="AU88" s="25" t="s">
        <v>182</v>
      </c>
      <c r="BK88" s="221">
        <f>SUM(BK89:BK193)</f>
        <v>0</v>
      </c>
    </row>
    <row r="89" spans="2:65" s="1" customFormat="1" ht="25.5" customHeight="1">
      <c r="B89" s="47"/>
      <c r="C89" s="238" t="s">
        <v>83</v>
      </c>
      <c r="D89" s="238" t="s">
        <v>206</v>
      </c>
      <c r="E89" s="239" t="s">
        <v>3396</v>
      </c>
      <c r="F89" s="240" t="s">
        <v>3397</v>
      </c>
      <c r="G89" s="241" t="s">
        <v>246</v>
      </c>
      <c r="H89" s="250"/>
      <c r="I89" s="243"/>
      <c r="J89" s="244">
        <f>ROUND(I89*H89,2)</f>
        <v>0</v>
      </c>
      <c r="K89" s="240" t="s">
        <v>5447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5448</v>
      </c>
    </row>
    <row r="90" spans="2:65" s="1" customFormat="1" ht="25.5" customHeight="1">
      <c r="B90" s="47"/>
      <c r="C90" s="238" t="s">
        <v>85</v>
      </c>
      <c r="D90" s="238" t="s">
        <v>206</v>
      </c>
      <c r="E90" s="239" t="s">
        <v>3399</v>
      </c>
      <c r="F90" s="240" t="s">
        <v>3400</v>
      </c>
      <c r="G90" s="241" t="s">
        <v>246</v>
      </c>
      <c r="H90" s="250"/>
      <c r="I90" s="243"/>
      <c r="J90" s="244">
        <f>ROUND(I90*H90,2)</f>
        <v>0</v>
      </c>
      <c r="K90" s="240" t="s">
        <v>5447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5449</v>
      </c>
    </row>
    <row r="91" spans="2:65" s="1" customFormat="1" ht="25.5" customHeight="1">
      <c r="B91" s="47"/>
      <c r="C91" s="238" t="s">
        <v>92</v>
      </c>
      <c r="D91" s="238" t="s">
        <v>206</v>
      </c>
      <c r="E91" s="239" t="s">
        <v>3402</v>
      </c>
      <c r="F91" s="240" t="s">
        <v>3403</v>
      </c>
      <c r="G91" s="241" t="s">
        <v>246</v>
      </c>
      <c r="H91" s="250"/>
      <c r="I91" s="243"/>
      <c r="J91" s="244">
        <f>ROUND(I91*H91,2)</f>
        <v>0</v>
      </c>
      <c r="K91" s="240" t="s">
        <v>5447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5450</v>
      </c>
    </row>
    <row r="92" spans="2:65" s="1" customFormat="1" ht="25.5" customHeight="1">
      <c r="B92" s="47"/>
      <c r="C92" s="238" t="s">
        <v>98</v>
      </c>
      <c r="D92" s="238" t="s">
        <v>206</v>
      </c>
      <c r="E92" s="239" t="s">
        <v>3405</v>
      </c>
      <c r="F92" s="240" t="s">
        <v>3406</v>
      </c>
      <c r="G92" s="241" t="s">
        <v>246</v>
      </c>
      <c r="H92" s="250"/>
      <c r="I92" s="243"/>
      <c r="J92" s="244">
        <f>ROUND(I92*H92,2)</f>
        <v>0</v>
      </c>
      <c r="K92" s="240" t="s">
        <v>5447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5451</v>
      </c>
    </row>
    <row r="93" spans="2:65" s="1" customFormat="1" ht="25.5" customHeight="1">
      <c r="B93" s="47"/>
      <c r="C93" s="238" t="s">
        <v>121</v>
      </c>
      <c r="D93" s="238" t="s">
        <v>206</v>
      </c>
      <c r="E93" s="239" t="s">
        <v>3408</v>
      </c>
      <c r="F93" s="240" t="s">
        <v>3409</v>
      </c>
      <c r="G93" s="241" t="s">
        <v>246</v>
      </c>
      <c r="H93" s="250"/>
      <c r="I93" s="243"/>
      <c r="J93" s="244">
        <f>ROUND(I93*H93,2)</f>
        <v>0</v>
      </c>
      <c r="K93" s="240" t="s">
        <v>5447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5452</v>
      </c>
    </row>
    <row r="94" spans="2:65" s="1" customFormat="1" ht="25.5" customHeight="1">
      <c r="B94" s="47"/>
      <c r="C94" s="238" t="s">
        <v>226</v>
      </c>
      <c r="D94" s="238" t="s">
        <v>206</v>
      </c>
      <c r="E94" s="239" t="s">
        <v>3411</v>
      </c>
      <c r="F94" s="240" t="s">
        <v>3412</v>
      </c>
      <c r="G94" s="241" t="s">
        <v>246</v>
      </c>
      <c r="H94" s="250"/>
      <c r="I94" s="243"/>
      <c r="J94" s="244">
        <f>ROUND(I94*H94,2)</f>
        <v>0</v>
      </c>
      <c r="K94" s="240" t="s">
        <v>5447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5453</v>
      </c>
    </row>
    <row r="95" spans="2:65" s="1" customFormat="1" ht="25.5" customHeight="1">
      <c r="B95" s="47"/>
      <c r="C95" s="238" t="s">
        <v>230</v>
      </c>
      <c r="D95" s="238" t="s">
        <v>206</v>
      </c>
      <c r="E95" s="239" t="s">
        <v>3414</v>
      </c>
      <c r="F95" s="240" t="s">
        <v>3415</v>
      </c>
      <c r="G95" s="241" t="s">
        <v>246</v>
      </c>
      <c r="H95" s="250"/>
      <c r="I95" s="243"/>
      <c r="J95" s="244">
        <f>ROUND(I95*H95,2)</f>
        <v>0</v>
      </c>
      <c r="K95" s="240" t="s">
        <v>5447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5454</v>
      </c>
    </row>
    <row r="96" spans="2:65" s="1" customFormat="1" ht="25.5" customHeight="1">
      <c r="B96" s="47"/>
      <c r="C96" s="238" t="s">
        <v>234</v>
      </c>
      <c r="D96" s="238" t="s">
        <v>206</v>
      </c>
      <c r="E96" s="239" t="s">
        <v>3417</v>
      </c>
      <c r="F96" s="240" t="s">
        <v>3418</v>
      </c>
      <c r="G96" s="241" t="s">
        <v>246</v>
      </c>
      <c r="H96" s="250"/>
      <c r="I96" s="243"/>
      <c r="J96" s="244">
        <f>ROUND(I96*H96,2)</f>
        <v>0</v>
      </c>
      <c r="K96" s="240" t="s">
        <v>5447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5455</v>
      </c>
    </row>
    <row r="97" spans="2:65" s="1" customFormat="1" ht="25.5" customHeight="1">
      <c r="B97" s="47"/>
      <c r="C97" s="238" t="s">
        <v>238</v>
      </c>
      <c r="D97" s="238" t="s">
        <v>206</v>
      </c>
      <c r="E97" s="239" t="s">
        <v>3420</v>
      </c>
      <c r="F97" s="240" t="s">
        <v>3421</v>
      </c>
      <c r="G97" s="241" t="s">
        <v>246</v>
      </c>
      <c r="H97" s="250"/>
      <c r="I97" s="243"/>
      <c r="J97" s="244">
        <f>ROUND(I97*H97,2)</f>
        <v>0</v>
      </c>
      <c r="K97" s="240" t="s">
        <v>5447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5456</v>
      </c>
    </row>
    <row r="98" spans="2:65" s="1" customFormat="1" ht="25.5" customHeight="1">
      <c r="B98" s="47"/>
      <c r="C98" s="238" t="s">
        <v>243</v>
      </c>
      <c r="D98" s="238" t="s">
        <v>206</v>
      </c>
      <c r="E98" s="239" t="s">
        <v>3423</v>
      </c>
      <c r="F98" s="240" t="s">
        <v>3424</v>
      </c>
      <c r="G98" s="241" t="s">
        <v>246</v>
      </c>
      <c r="H98" s="250"/>
      <c r="I98" s="243"/>
      <c r="J98" s="244">
        <f>ROUND(I98*H98,2)</f>
        <v>0</v>
      </c>
      <c r="K98" s="240" t="s">
        <v>5447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5457</v>
      </c>
    </row>
    <row r="99" spans="2:65" s="1" customFormat="1" ht="16.5" customHeight="1">
      <c r="B99" s="47"/>
      <c r="C99" s="238" t="s">
        <v>250</v>
      </c>
      <c r="D99" s="238" t="s">
        <v>206</v>
      </c>
      <c r="E99" s="239" t="s">
        <v>3426</v>
      </c>
      <c r="F99" s="240" t="s">
        <v>3427</v>
      </c>
      <c r="G99" s="241" t="s">
        <v>215</v>
      </c>
      <c r="H99" s="242">
        <v>800</v>
      </c>
      <c r="I99" s="243"/>
      <c r="J99" s="244">
        <f>ROUND(I99*H99,2)</f>
        <v>0</v>
      </c>
      <c r="K99" s="240" t="s">
        <v>5447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5458</v>
      </c>
    </row>
    <row r="100" spans="2:65" s="1" customFormat="1" ht="16.5" customHeight="1">
      <c r="B100" s="47"/>
      <c r="C100" s="238" t="s">
        <v>254</v>
      </c>
      <c r="D100" s="238" t="s">
        <v>206</v>
      </c>
      <c r="E100" s="239" t="s">
        <v>3435</v>
      </c>
      <c r="F100" s="240" t="s">
        <v>3436</v>
      </c>
      <c r="G100" s="241" t="s">
        <v>215</v>
      </c>
      <c r="H100" s="242">
        <v>300</v>
      </c>
      <c r="I100" s="243"/>
      <c r="J100" s="244">
        <f>ROUND(I100*H100,2)</f>
        <v>0</v>
      </c>
      <c r="K100" s="240" t="s">
        <v>5447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5459</v>
      </c>
    </row>
    <row r="101" spans="2:65" s="1" customFormat="1" ht="16.5" customHeight="1">
      <c r="B101" s="47"/>
      <c r="C101" s="238" t="s">
        <v>260</v>
      </c>
      <c r="D101" s="238" t="s">
        <v>206</v>
      </c>
      <c r="E101" s="239" t="s">
        <v>3438</v>
      </c>
      <c r="F101" s="240" t="s">
        <v>3439</v>
      </c>
      <c r="G101" s="241" t="s">
        <v>215</v>
      </c>
      <c r="H101" s="242">
        <v>200</v>
      </c>
      <c r="I101" s="243"/>
      <c r="J101" s="244">
        <f>ROUND(I101*H101,2)</f>
        <v>0</v>
      </c>
      <c r="K101" s="240" t="s">
        <v>5447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5460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3446</v>
      </c>
      <c r="F102" s="240" t="s">
        <v>3447</v>
      </c>
      <c r="G102" s="241" t="s">
        <v>246</v>
      </c>
      <c r="H102" s="250"/>
      <c r="I102" s="243"/>
      <c r="J102" s="244">
        <f>ROUND(I102*H102,2)</f>
        <v>0</v>
      </c>
      <c r="K102" s="240" t="s">
        <v>5447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5461</v>
      </c>
    </row>
    <row r="103" spans="2:65" s="1" customFormat="1" ht="25.5" customHeight="1">
      <c r="B103" s="47"/>
      <c r="C103" s="238" t="s">
        <v>10</v>
      </c>
      <c r="D103" s="238" t="s">
        <v>206</v>
      </c>
      <c r="E103" s="239" t="s">
        <v>3449</v>
      </c>
      <c r="F103" s="240" t="s">
        <v>3450</v>
      </c>
      <c r="G103" s="241" t="s">
        <v>246</v>
      </c>
      <c r="H103" s="250"/>
      <c r="I103" s="243"/>
      <c r="J103" s="244">
        <f>ROUND(I103*H103,2)</f>
        <v>0</v>
      </c>
      <c r="K103" s="240" t="s">
        <v>5447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5462</v>
      </c>
    </row>
    <row r="104" spans="2:65" s="1" customFormat="1" ht="25.5" customHeight="1">
      <c r="B104" s="47"/>
      <c r="C104" s="238" t="s">
        <v>211</v>
      </c>
      <c r="D104" s="238" t="s">
        <v>206</v>
      </c>
      <c r="E104" s="239" t="s">
        <v>3452</v>
      </c>
      <c r="F104" s="240" t="s">
        <v>3453</v>
      </c>
      <c r="G104" s="241" t="s">
        <v>246</v>
      </c>
      <c r="H104" s="250"/>
      <c r="I104" s="243"/>
      <c r="J104" s="244">
        <f>ROUND(I104*H104,2)</f>
        <v>0</v>
      </c>
      <c r="K104" s="240" t="s">
        <v>5447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5463</v>
      </c>
    </row>
    <row r="105" spans="2:65" s="1" customFormat="1" ht="25.5" customHeight="1">
      <c r="B105" s="47"/>
      <c r="C105" s="238" t="s">
        <v>336</v>
      </c>
      <c r="D105" s="238" t="s">
        <v>206</v>
      </c>
      <c r="E105" s="239" t="s">
        <v>3455</v>
      </c>
      <c r="F105" s="240" t="s">
        <v>3456</v>
      </c>
      <c r="G105" s="241" t="s">
        <v>246</v>
      </c>
      <c r="H105" s="250"/>
      <c r="I105" s="243"/>
      <c r="J105" s="244">
        <f>ROUND(I105*H105,2)</f>
        <v>0</v>
      </c>
      <c r="K105" s="240" t="s">
        <v>5447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5464</v>
      </c>
    </row>
    <row r="106" spans="2:65" s="1" customFormat="1" ht="25.5" customHeight="1">
      <c r="B106" s="47"/>
      <c r="C106" s="238" t="s">
        <v>340</v>
      </c>
      <c r="D106" s="238" t="s">
        <v>206</v>
      </c>
      <c r="E106" s="239" t="s">
        <v>3458</v>
      </c>
      <c r="F106" s="240" t="s">
        <v>3459</v>
      </c>
      <c r="G106" s="241" t="s">
        <v>246</v>
      </c>
      <c r="H106" s="250"/>
      <c r="I106" s="243"/>
      <c r="J106" s="244">
        <f>ROUND(I106*H106,2)</f>
        <v>0</v>
      </c>
      <c r="K106" s="240" t="s">
        <v>5447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5465</v>
      </c>
    </row>
    <row r="107" spans="2:65" s="1" customFormat="1" ht="25.5" customHeight="1">
      <c r="B107" s="47"/>
      <c r="C107" s="238" t="s">
        <v>344</v>
      </c>
      <c r="D107" s="238" t="s">
        <v>206</v>
      </c>
      <c r="E107" s="239" t="s">
        <v>3461</v>
      </c>
      <c r="F107" s="240" t="s">
        <v>3462</v>
      </c>
      <c r="G107" s="241" t="s">
        <v>246</v>
      </c>
      <c r="H107" s="250"/>
      <c r="I107" s="243"/>
      <c r="J107" s="244">
        <f>ROUND(I107*H107,2)</f>
        <v>0</v>
      </c>
      <c r="K107" s="240" t="s">
        <v>5447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5466</v>
      </c>
    </row>
    <row r="108" spans="2:65" s="1" customFormat="1" ht="25.5" customHeight="1">
      <c r="B108" s="47"/>
      <c r="C108" s="238" t="s">
        <v>348</v>
      </c>
      <c r="D108" s="238" t="s">
        <v>206</v>
      </c>
      <c r="E108" s="239" t="s">
        <v>3464</v>
      </c>
      <c r="F108" s="240" t="s">
        <v>3465</v>
      </c>
      <c r="G108" s="241" t="s">
        <v>246</v>
      </c>
      <c r="H108" s="250"/>
      <c r="I108" s="243"/>
      <c r="J108" s="244">
        <f>ROUND(I108*H108,2)</f>
        <v>0</v>
      </c>
      <c r="K108" s="240" t="s">
        <v>5447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5467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3467</v>
      </c>
      <c r="F109" s="240" t="s">
        <v>3468</v>
      </c>
      <c r="G109" s="241" t="s">
        <v>246</v>
      </c>
      <c r="H109" s="250"/>
      <c r="I109" s="243"/>
      <c r="J109" s="244">
        <f>ROUND(I109*H109,2)</f>
        <v>0</v>
      </c>
      <c r="K109" s="240" t="s">
        <v>5447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5468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3470</v>
      </c>
      <c r="F110" s="240" t="s">
        <v>3471</v>
      </c>
      <c r="G110" s="241" t="s">
        <v>246</v>
      </c>
      <c r="H110" s="250"/>
      <c r="I110" s="243"/>
      <c r="J110" s="244">
        <f>ROUND(I110*H110,2)</f>
        <v>0</v>
      </c>
      <c r="K110" s="240" t="s">
        <v>5447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5469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3473</v>
      </c>
      <c r="F111" s="240" t="s">
        <v>3474</v>
      </c>
      <c r="G111" s="241" t="s">
        <v>246</v>
      </c>
      <c r="H111" s="250"/>
      <c r="I111" s="243"/>
      <c r="J111" s="244">
        <f>ROUND(I111*H111,2)</f>
        <v>0</v>
      </c>
      <c r="K111" s="240" t="s">
        <v>5447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5470</v>
      </c>
    </row>
    <row r="112" spans="2:65" s="1" customFormat="1" ht="16.5" customHeight="1">
      <c r="B112" s="47"/>
      <c r="C112" s="238" t="s">
        <v>365</v>
      </c>
      <c r="D112" s="238" t="s">
        <v>206</v>
      </c>
      <c r="E112" s="239" t="s">
        <v>3476</v>
      </c>
      <c r="F112" s="240" t="s">
        <v>3346</v>
      </c>
      <c r="G112" s="241" t="s">
        <v>215</v>
      </c>
      <c r="H112" s="242">
        <v>50</v>
      </c>
      <c r="I112" s="243"/>
      <c r="J112" s="244">
        <f>ROUND(I112*H112,2)</f>
        <v>0</v>
      </c>
      <c r="K112" s="240" t="s">
        <v>5447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5471</v>
      </c>
    </row>
    <row r="113" spans="2:65" s="1" customFormat="1" ht="16.5" customHeight="1">
      <c r="B113" s="47"/>
      <c r="C113" s="238" t="s">
        <v>369</v>
      </c>
      <c r="D113" s="238" t="s">
        <v>206</v>
      </c>
      <c r="E113" s="239" t="s">
        <v>3478</v>
      </c>
      <c r="F113" s="240" t="s">
        <v>3349</v>
      </c>
      <c r="G113" s="241" t="s">
        <v>3350</v>
      </c>
      <c r="H113" s="242">
        <v>20</v>
      </c>
      <c r="I113" s="243"/>
      <c r="J113" s="244">
        <f>ROUND(I113*H113,2)</f>
        <v>0</v>
      </c>
      <c r="K113" s="240" t="s">
        <v>5447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5472</v>
      </c>
    </row>
    <row r="114" spans="2:65" s="1" customFormat="1" ht="16.5" customHeight="1">
      <c r="B114" s="47"/>
      <c r="C114" s="238" t="s">
        <v>373</v>
      </c>
      <c r="D114" s="238" t="s">
        <v>206</v>
      </c>
      <c r="E114" s="239" t="s">
        <v>3480</v>
      </c>
      <c r="F114" s="240" t="s">
        <v>3353</v>
      </c>
      <c r="G114" s="241" t="s">
        <v>3350</v>
      </c>
      <c r="H114" s="242">
        <v>10</v>
      </c>
      <c r="I114" s="243"/>
      <c r="J114" s="244">
        <f>ROUND(I114*H114,2)</f>
        <v>0</v>
      </c>
      <c r="K114" s="240" t="s">
        <v>5447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5473</v>
      </c>
    </row>
    <row r="115" spans="2:65" s="1" customFormat="1" ht="16.5" customHeight="1">
      <c r="B115" s="47"/>
      <c r="C115" s="238" t="s">
        <v>377</v>
      </c>
      <c r="D115" s="238" t="s">
        <v>206</v>
      </c>
      <c r="E115" s="239" t="s">
        <v>3482</v>
      </c>
      <c r="F115" s="240" t="s">
        <v>3371</v>
      </c>
      <c r="G115" s="241" t="s">
        <v>3350</v>
      </c>
      <c r="H115" s="242">
        <v>50</v>
      </c>
      <c r="I115" s="243"/>
      <c r="J115" s="244">
        <f>ROUND(I115*H115,2)</f>
        <v>0</v>
      </c>
      <c r="K115" s="240" t="s">
        <v>5447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5474</v>
      </c>
    </row>
    <row r="116" spans="2:65" s="1" customFormat="1" ht="16.5" customHeight="1">
      <c r="B116" s="47"/>
      <c r="C116" s="238" t="s">
        <v>381</v>
      </c>
      <c r="D116" s="238" t="s">
        <v>206</v>
      </c>
      <c r="E116" s="239" t="s">
        <v>3484</v>
      </c>
      <c r="F116" s="240" t="s">
        <v>3374</v>
      </c>
      <c r="G116" s="241" t="s">
        <v>3350</v>
      </c>
      <c r="H116" s="242">
        <v>50</v>
      </c>
      <c r="I116" s="243"/>
      <c r="J116" s="244">
        <f>ROUND(I116*H116,2)</f>
        <v>0</v>
      </c>
      <c r="K116" s="240" t="s">
        <v>5447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5475</v>
      </c>
    </row>
    <row r="117" spans="2:65" s="1" customFormat="1" ht="16.5" customHeight="1">
      <c r="B117" s="47"/>
      <c r="C117" s="238" t="s">
        <v>385</v>
      </c>
      <c r="D117" s="238" t="s">
        <v>206</v>
      </c>
      <c r="E117" s="239" t="s">
        <v>3486</v>
      </c>
      <c r="F117" s="240" t="s">
        <v>3356</v>
      </c>
      <c r="G117" s="241" t="s">
        <v>215</v>
      </c>
      <c r="H117" s="242">
        <v>50</v>
      </c>
      <c r="I117" s="243"/>
      <c r="J117" s="244">
        <f>ROUND(I117*H117,2)</f>
        <v>0</v>
      </c>
      <c r="K117" s="240" t="s">
        <v>5447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5476</v>
      </c>
    </row>
    <row r="118" spans="2:65" s="1" customFormat="1" ht="16.5" customHeight="1">
      <c r="B118" s="47"/>
      <c r="C118" s="238" t="s">
        <v>389</v>
      </c>
      <c r="D118" s="238" t="s">
        <v>206</v>
      </c>
      <c r="E118" s="239" t="s">
        <v>3488</v>
      </c>
      <c r="F118" s="240" t="s">
        <v>3359</v>
      </c>
      <c r="G118" s="241" t="s">
        <v>3350</v>
      </c>
      <c r="H118" s="242">
        <v>20</v>
      </c>
      <c r="I118" s="243"/>
      <c r="J118" s="244">
        <f>ROUND(I118*H118,2)</f>
        <v>0</v>
      </c>
      <c r="K118" s="240" t="s">
        <v>5447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5477</v>
      </c>
    </row>
    <row r="119" spans="2:65" s="1" customFormat="1" ht="16.5" customHeight="1">
      <c r="B119" s="47"/>
      <c r="C119" s="238" t="s">
        <v>393</v>
      </c>
      <c r="D119" s="238" t="s">
        <v>206</v>
      </c>
      <c r="E119" s="239" t="s">
        <v>3490</v>
      </c>
      <c r="F119" s="240" t="s">
        <v>3362</v>
      </c>
      <c r="G119" s="241" t="s">
        <v>3350</v>
      </c>
      <c r="H119" s="242">
        <v>10</v>
      </c>
      <c r="I119" s="243"/>
      <c r="J119" s="244">
        <f>ROUND(I119*H119,2)</f>
        <v>0</v>
      </c>
      <c r="K119" s="240" t="s">
        <v>5447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5478</v>
      </c>
    </row>
    <row r="120" spans="2:65" s="1" customFormat="1" ht="16.5" customHeight="1">
      <c r="B120" s="47"/>
      <c r="C120" s="238" t="s">
        <v>287</v>
      </c>
      <c r="D120" s="238" t="s">
        <v>206</v>
      </c>
      <c r="E120" s="239" t="s">
        <v>3492</v>
      </c>
      <c r="F120" s="240" t="s">
        <v>3377</v>
      </c>
      <c r="G120" s="241" t="s">
        <v>3350</v>
      </c>
      <c r="H120" s="242">
        <v>50</v>
      </c>
      <c r="I120" s="243"/>
      <c r="J120" s="244">
        <f>ROUND(I120*H120,2)</f>
        <v>0</v>
      </c>
      <c r="K120" s="240" t="s">
        <v>5447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5479</v>
      </c>
    </row>
    <row r="121" spans="2:65" s="1" customFormat="1" ht="16.5" customHeight="1">
      <c r="B121" s="47"/>
      <c r="C121" s="238" t="s">
        <v>400</v>
      </c>
      <c r="D121" s="238" t="s">
        <v>206</v>
      </c>
      <c r="E121" s="239" t="s">
        <v>3494</v>
      </c>
      <c r="F121" s="240" t="s">
        <v>3380</v>
      </c>
      <c r="G121" s="241" t="s">
        <v>3350</v>
      </c>
      <c r="H121" s="242">
        <v>50</v>
      </c>
      <c r="I121" s="243"/>
      <c r="J121" s="244">
        <f>ROUND(I121*H121,2)</f>
        <v>0</v>
      </c>
      <c r="K121" s="240" t="s">
        <v>5447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5480</v>
      </c>
    </row>
    <row r="122" spans="2:65" s="1" customFormat="1" ht="16.5" customHeight="1">
      <c r="B122" s="47"/>
      <c r="C122" s="238" t="s">
        <v>404</v>
      </c>
      <c r="D122" s="238" t="s">
        <v>206</v>
      </c>
      <c r="E122" s="239" t="s">
        <v>3496</v>
      </c>
      <c r="F122" s="240" t="s">
        <v>3497</v>
      </c>
      <c r="G122" s="241" t="s">
        <v>3350</v>
      </c>
      <c r="H122" s="242">
        <v>20</v>
      </c>
      <c r="I122" s="243"/>
      <c r="J122" s="244">
        <f>ROUND(I122*H122,2)</f>
        <v>0</v>
      </c>
      <c r="K122" s="240" t="s">
        <v>5447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5481</v>
      </c>
    </row>
    <row r="123" spans="2:65" s="1" customFormat="1" ht="16.5" customHeight="1">
      <c r="B123" s="47"/>
      <c r="C123" s="238" t="s">
        <v>408</v>
      </c>
      <c r="D123" s="238" t="s">
        <v>206</v>
      </c>
      <c r="E123" s="239" t="s">
        <v>3499</v>
      </c>
      <c r="F123" s="240" t="s">
        <v>3365</v>
      </c>
      <c r="G123" s="241" t="s">
        <v>215</v>
      </c>
      <c r="H123" s="242">
        <v>800</v>
      </c>
      <c r="I123" s="243"/>
      <c r="J123" s="244">
        <f>ROUND(I123*H123,2)</f>
        <v>0</v>
      </c>
      <c r="K123" s="240" t="s">
        <v>5447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5482</v>
      </c>
    </row>
    <row r="124" spans="2:65" s="1" customFormat="1" ht="16.5" customHeight="1">
      <c r="B124" s="47"/>
      <c r="C124" s="238" t="s">
        <v>412</v>
      </c>
      <c r="D124" s="238" t="s">
        <v>206</v>
      </c>
      <c r="E124" s="239" t="s">
        <v>3501</v>
      </c>
      <c r="F124" s="240" t="s">
        <v>3368</v>
      </c>
      <c r="G124" s="241" t="s">
        <v>215</v>
      </c>
      <c r="H124" s="242">
        <v>800</v>
      </c>
      <c r="I124" s="243"/>
      <c r="J124" s="244">
        <f>ROUND(I124*H124,2)</f>
        <v>0</v>
      </c>
      <c r="K124" s="240" t="s">
        <v>5447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5483</v>
      </c>
    </row>
    <row r="125" spans="2:65" s="1" customFormat="1" ht="16.5" customHeight="1">
      <c r="B125" s="47"/>
      <c r="C125" s="238" t="s">
        <v>418</v>
      </c>
      <c r="D125" s="238" t="s">
        <v>206</v>
      </c>
      <c r="E125" s="239" t="s">
        <v>3503</v>
      </c>
      <c r="F125" s="240" t="s">
        <v>3504</v>
      </c>
      <c r="G125" s="241" t="s">
        <v>215</v>
      </c>
      <c r="H125" s="242">
        <v>100</v>
      </c>
      <c r="I125" s="243"/>
      <c r="J125" s="244">
        <f>ROUND(I125*H125,2)</f>
        <v>0</v>
      </c>
      <c r="K125" s="240" t="s">
        <v>5447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5484</v>
      </c>
    </row>
    <row r="126" spans="2:65" s="1" customFormat="1" ht="25.5" customHeight="1">
      <c r="B126" s="47"/>
      <c r="C126" s="238" t="s">
        <v>422</v>
      </c>
      <c r="D126" s="238" t="s">
        <v>206</v>
      </c>
      <c r="E126" s="239" t="s">
        <v>3506</v>
      </c>
      <c r="F126" s="240" t="s">
        <v>3507</v>
      </c>
      <c r="G126" s="241" t="s">
        <v>246</v>
      </c>
      <c r="H126" s="250"/>
      <c r="I126" s="243"/>
      <c r="J126" s="244">
        <f>ROUND(I126*H126,2)</f>
        <v>0</v>
      </c>
      <c r="K126" s="240" t="s">
        <v>5447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5485</v>
      </c>
    </row>
    <row r="127" spans="2:65" s="1" customFormat="1" ht="25.5" customHeight="1">
      <c r="B127" s="47"/>
      <c r="C127" s="238" t="s">
        <v>426</v>
      </c>
      <c r="D127" s="238" t="s">
        <v>206</v>
      </c>
      <c r="E127" s="239" t="s">
        <v>3509</v>
      </c>
      <c r="F127" s="240" t="s">
        <v>3510</v>
      </c>
      <c r="G127" s="241" t="s">
        <v>246</v>
      </c>
      <c r="H127" s="250"/>
      <c r="I127" s="243"/>
      <c r="J127" s="244">
        <f>ROUND(I127*H127,2)</f>
        <v>0</v>
      </c>
      <c r="K127" s="240" t="s">
        <v>5447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5486</v>
      </c>
    </row>
    <row r="128" spans="2:65" s="1" customFormat="1" ht="25.5" customHeight="1">
      <c r="B128" s="47"/>
      <c r="C128" s="238" t="s">
        <v>430</v>
      </c>
      <c r="D128" s="238" t="s">
        <v>206</v>
      </c>
      <c r="E128" s="239" t="s">
        <v>3512</v>
      </c>
      <c r="F128" s="240" t="s">
        <v>3513</v>
      </c>
      <c r="G128" s="241" t="s">
        <v>246</v>
      </c>
      <c r="H128" s="250"/>
      <c r="I128" s="243"/>
      <c r="J128" s="244">
        <f>ROUND(I128*H128,2)</f>
        <v>0</v>
      </c>
      <c r="K128" s="240" t="s">
        <v>5447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5487</v>
      </c>
    </row>
    <row r="129" spans="2:65" s="1" customFormat="1" ht="25.5" customHeight="1">
      <c r="B129" s="47"/>
      <c r="C129" s="238" t="s">
        <v>434</v>
      </c>
      <c r="D129" s="238" t="s">
        <v>206</v>
      </c>
      <c r="E129" s="239" t="s">
        <v>3515</v>
      </c>
      <c r="F129" s="240" t="s">
        <v>3516</v>
      </c>
      <c r="G129" s="241" t="s">
        <v>246</v>
      </c>
      <c r="H129" s="250"/>
      <c r="I129" s="243"/>
      <c r="J129" s="244">
        <f>ROUND(I129*H129,2)</f>
        <v>0</v>
      </c>
      <c r="K129" s="240" t="s">
        <v>5447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5488</v>
      </c>
    </row>
    <row r="130" spans="2:65" s="1" customFormat="1" ht="25.5" customHeight="1">
      <c r="B130" s="47"/>
      <c r="C130" s="238" t="s">
        <v>438</v>
      </c>
      <c r="D130" s="238" t="s">
        <v>206</v>
      </c>
      <c r="E130" s="239" t="s">
        <v>3518</v>
      </c>
      <c r="F130" s="240" t="s">
        <v>3519</v>
      </c>
      <c r="G130" s="241" t="s">
        <v>246</v>
      </c>
      <c r="H130" s="250"/>
      <c r="I130" s="243"/>
      <c r="J130" s="244">
        <f>ROUND(I130*H130,2)</f>
        <v>0</v>
      </c>
      <c r="K130" s="240" t="s">
        <v>5447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5489</v>
      </c>
    </row>
    <row r="131" spans="2:65" s="1" customFormat="1" ht="25.5" customHeight="1">
      <c r="B131" s="47"/>
      <c r="C131" s="238" t="s">
        <v>442</v>
      </c>
      <c r="D131" s="238" t="s">
        <v>206</v>
      </c>
      <c r="E131" s="239" t="s">
        <v>3521</v>
      </c>
      <c r="F131" s="240" t="s">
        <v>3522</v>
      </c>
      <c r="G131" s="241" t="s">
        <v>246</v>
      </c>
      <c r="H131" s="250"/>
      <c r="I131" s="243"/>
      <c r="J131" s="244">
        <f>ROUND(I131*H131,2)</f>
        <v>0</v>
      </c>
      <c r="K131" s="240" t="s">
        <v>5447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5490</v>
      </c>
    </row>
    <row r="132" spans="2:65" s="1" customFormat="1" ht="25.5" customHeight="1">
      <c r="B132" s="47"/>
      <c r="C132" s="238" t="s">
        <v>446</v>
      </c>
      <c r="D132" s="238" t="s">
        <v>206</v>
      </c>
      <c r="E132" s="239" t="s">
        <v>3524</v>
      </c>
      <c r="F132" s="240" t="s">
        <v>3525</v>
      </c>
      <c r="G132" s="241" t="s">
        <v>246</v>
      </c>
      <c r="H132" s="250"/>
      <c r="I132" s="243"/>
      <c r="J132" s="244">
        <f>ROUND(I132*H132,2)</f>
        <v>0</v>
      </c>
      <c r="K132" s="240" t="s">
        <v>5447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5491</v>
      </c>
    </row>
    <row r="133" spans="2:65" s="1" customFormat="1" ht="25.5" customHeight="1">
      <c r="B133" s="47"/>
      <c r="C133" s="238" t="s">
        <v>450</v>
      </c>
      <c r="D133" s="238" t="s">
        <v>206</v>
      </c>
      <c r="E133" s="239" t="s">
        <v>3527</v>
      </c>
      <c r="F133" s="240" t="s">
        <v>3528</v>
      </c>
      <c r="G133" s="241" t="s">
        <v>246</v>
      </c>
      <c r="H133" s="250"/>
      <c r="I133" s="243"/>
      <c r="J133" s="244">
        <f>ROUND(I133*H133,2)</f>
        <v>0</v>
      </c>
      <c r="K133" s="240" t="s">
        <v>5447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5492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3530</v>
      </c>
      <c r="F134" s="240" t="s">
        <v>3531</v>
      </c>
      <c r="G134" s="241" t="s">
        <v>246</v>
      </c>
      <c r="H134" s="250"/>
      <c r="I134" s="243"/>
      <c r="J134" s="244">
        <f>ROUND(I134*H134,2)</f>
        <v>0</v>
      </c>
      <c r="K134" s="240" t="s">
        <v>5447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5493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3533</v>
      </c>
      <c r="F135" s="240" t="s">
        <v>3534</v>
      </c>
      <c r="G135" s="241" t="s">
        <v>246</v>
      </c>
      <c r="H135" s="250"/>
      <c r="I135" s="243"/>
      <c r="J135" s="244">
        <f>ROUND(I135*H135,2)</f>
        <v>0</v>
      </c>
      <c r="K135" s="240" t="s">
        <v>5447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5494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3551</v>
      </c>
      <c r="F136" s="240" t="s">
        <v>3552</v>
      </c>
      <c r="G136" s="241" t="s">
        <v>359</v>
      </c>
      <c r="H136" s="242">
        <v>1</v>
      </c>
      <c r="I136" s="243"/>
      <c r="J136" s="244">
        <f>ROUND(I136*H136,2)</f>
        <v>0</v>
      </c>
      <c r="K136" s="240" t="s">
        <v>5447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5495</v>
      </c>
    </row>
    <row r="137" spans="2:65" s="1" customFormat="1" ht="25.5" customHeight="1">
      <c r="B137" s="47"/>
      <c r="C137" s="238" t="s">
        <v>469</v>
      </c>
      <c r="D137" s="238" t="s">
        <v>206</v>
      </c>
      <c r="E137" s="239" t="s">
        <v>3554</v>
      </c>
      <c r="F137" s="240" t="s">
        <v>3555</v>
      </c>
      <c r="G137" s="241" t="s">
        <v>359</v>
      </c>
      <c r="H137" s="242">
        <v>1</v>
      </c>
      <c r="I137" s="243"/>
      <c r="J137" s="244">
        <f>ROUND(I137*H137,2)</f>
        <v>0</v>
      </c>
      <c r="K137" s="240" t="s">
        <v>5447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5496</v>
      </c>
    </row>
    <row r="138" spans="2:65" s="1" customFormat="1" ht="25.5" customHeight="1">
      <c r="B138" s="47"/>
      <c r="C138" s="238" t="s">
        <v>473</v>
      </c>
      <c r="D138" s="238" t="s">
        <v>206</v>
      </c>
      <c r="E138" s="239" t="s">
        <v>3557</v>
      </c>
      <c r="F138" s="240" t="s">
        <v>3558</v>
      </c>
      <c r="G138" s="241" t="s">
        <v>359</v>
      </c>
      <c r="H138" s="242">
        <v>1</v>
      </c>
      <c r="I138" s="243"/>
      <c r="J138" s="244">
        <f>ROUND(I138*H138,2)</f>
        <v>0</v>
      </c>
      <c r="K138" s="240" t="s">
        <v>5447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5497</v>
      </c>
    </row>
    <row r="139" spans="2:65" s="1" customFormat="1" ht="38.25" customHeight="1">
      <c r="B139" s="47"/>
      <c r="C139" s="238" t="s">
        <v>477</v>
      </c>
      <c r="D139" s="238" t="s">
        <v>206</v>
      </c>
      <c r="E139" s="239" t="s">
        <v>3560</v>
      </c>
      <c r="F139" s="240" t="s">
        <v>3561</v>
      </c>
      <c r="G139" s="241" t="s">
        <v>359</v>
      </c>
      <c r="H139" s="242">
        <v>1</v>
      </c>
      <c r="I139" s="243"/>
      <c r="J139" s="244">
        <f>ROUND(I139*H139,2)</f>
        <v>0</v>
      </c>
      <c r="K139" s="240" t="s">
        <v>5447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5498</v>
      </c>
    </row>
    <row r="140" spans="2:65" s="1" customFormat="1" ht="25.5" customHeight="1">
      <c r="B140" s="47"/>
      <c r="C140" s="238" t="s">
        <v>481</v>
      </c>
      <c r="D140" s="238" t="s">
        <v>206</v>
      </c>
      <c r="E140" s="239" t="s">
        <v>3563</v>
      </c>
      <c r="F140" s="240" t="s">
        <v>3564</v>
      </c>
      <c r="G140" s="241" t="s">
        <v>359</v>
      </c>
      <c r="H140" s="242">
        <v>1</v>
      </c>
      <c r="I140" s="243"/>
      <c r="J140" s="244">
        <f>ROUND(I140*H140,2)</f>
        <v>0</v>
      </c>
      <c r="K140" s="240" t="s">
        <v>5447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5499</v>
      </c>
    </row>
    <row r="141" spans="2:65" s="1" customFormat="1" ht="25.5" customHeight="1">
      <c r="B141" s="47"/>
      <c r="C141" s="238" t="s">
        <v>485</v>
      </c>
      <c r="D141" s="238" t="s">
        <v>206</v>
      </c>
      <c r="E141" s="239" t="s">
        <v>3566</v>
      </c>
      <c r="F141" s="240" t="s">
        <v>3567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5447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5500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3569</v>
      </c>
      <c r="F142" s="240" t="s">
        <v>3570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5447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5501</v>
      </c>
    </row>
    <row r="143" spans="2:65" s="1" customFormat="1" ht="25.5" customHeight="1">
      <c r="B143" s="47"/>
      <c r="C143" s="238" t="s">
        <v>493</v>
      </c>
      <c r="D143" s="238" t="s">
        <v>206</v>
      </c>
      <c r="E143" s="239" t="s">
        <v>3572</v>
      </c>
      <c r="F143" s="240" t="s">
        <v>3573</v>
      </c>
      <c r="G143" s="241" t="s">
        <v>246</v>
      </c>
      <c r="H143" s="250"/>
      <c r="I143" s="243"/>
      <c r="J143" s="244">
        <f>ROUND(I143*H143,2)</f>
        <v>0</v>
      </c>
      <c r="K143" s="240" t="s">
        <v>5447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5502</v>
      </c>
    </row>
    <row r="144" spans="2:65" s="1" customFormat="1" ht="25.5" customHeight="1">
      <c r="B144" s="47"/>
      <c r="C144" s="238" t="s">
        <v>497</v>
      </c>
      <c r="D144" s="238" t="s">
        <v>206</v>
      </c>
      <c r="E144" s="239" t="s">
        <v>3575</v>
      </c>
      <c r="F144" s="240" t="s">
        <v>3576</v>
      </c>
      <c r="G144" s="241" t="s">
        <v>246</v>
      </c>
      <c r="H144" s="250"/>
      <c r="I144" s="243"/>
      <c r="J144" s="244">
        <f>ROUND(I144*H144,2)</f>
        <v>0</v>
      </c>
      <c r="K144" s="240" t="s">
        <v>5447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5503</v>
      </c>
    </row>
    <row r="145" spans="2:65" s="1" customFormat="1" ht="25.5" customHeight="1">
      <c r="B145" s="47"/>
      <c r="C145" s="238" t="s">
        <v>501</v>
      </c>
      <c r="D145" s="238" t="s">
        <v>206</v>
      </c>
      <c r="E145" s="239" t="s">
        <v>3578</v>
      </c>
      <c r="F145" s="240" t="s">
        <v>3579</v>
      </c>
      <c r="G145" s="241" t="s">
        <v>246</v>
      </c>
      <c r="H145" s="250"/>
      <c r="I145" s="243"/>
      <c r="J145" s="244">
        <f>ROUND(I145*H145,2)</f>
        <v>0</v>
      </c>
      <c r="K145" s="240" t="s">
        <v>5447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5504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3581</v>
      </c>
      <c r="F146" s="240" t="s">
        <v>3582</v>
      </c>
      <c r="G146" s="241" t="s">
        <v>246</v>
      </c>
      <c r="H146" s="250"/>
      <c r="I146" s="243"/>
      <c r="J146" s="244">
        <f>ROUND(I146*H146,2)</f>
        <v>0</v>
      </c>
      <c r="K146" s="240" t="s">
        <v>5447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5505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3584</v>
      </c>
      <c r="F147" s="240" t="s">
        <v>3585</v>
      </c>
      <c r="G147" s="241" t="s">
        <v>246</v>
      </c>
      <c r="H147" s="250"/>
      <c r="I147" s="243"/>
      <c r="J147" s="244">
        <f>ROUND(I147*H147,2)</f>
        <v>0</v>
      </c>
      <c r="K147" s="240" t="s">
        <v>5447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5506</v>
      </c>
    </row>
    <row r="148" spans="2:65" s="1" customFormat="1" ht="25.5" customHeight="1">
      <c r="B148" s="47"/>
      <c r="C148" s="238" t="s">
        <v>513</v>
      </c>
      <c r="D148" s="238" t="s">
        <v>206</v>
      </c>
      <c r="E148" s="239" t="s">
        <v>3587</v>
      </c>
      <c r="F148" s="240" t="s">
        <v>3588</v>
      </c>
      <c r="G148" s="241" t="s">
        <v>246</v>
      </c>
      <c r="H148" s="250"/>
      <c r="I148" s="243"/>
      <c r="J148" s="244">
        <f>ROUND(I148*H148,2)</f>
        <v>0</v>
      </c>
      <c r="K148" s="240" t="s">
        <v>5447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5507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3590</v>
      </c>
      <c r="F149" s="240" t="s">
        <v>3591</v>
      </c>
      <c r="G149" s="241" t="s">
        <v>246</v>
      </c>
      <c r="H149" s="250"/>
      <c r="I149" s="243"/>
      <c r="J149" s="244">
        <f>ROUND(I149*H149,2)</f>
        <v>0</v>
      </c>
      <c r="K149" s="240" t="s">
        <v>5447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5508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3593</v>
      </c>
      <c r="F150" s="240" t="s">
        <v>3594</v>
      </c>
      <c r="G150" s="241" t="s">
        <v>246</v>
      </c>
      <c r="H150" s="250"/>
      <c r="I150" s="243"/>
      <c r="J150" s="244">
        <f>ROUND(I150*H150,2)</f>
        <v>0</v>
      </c>
      <c r="K150" s="240" t="s">
        <v>5447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5509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3596</v>
      </c>
      <c r="F151" s="240" t="s">
        <v>3597</v>
      </c>
      <c r="G151" s="241" t="s">
        <v>246</v>
      </c>
      <c r="H151" s="250"/>
      <c r="I151" s="243"/>
      <c r="J151" s="244">
        <f>ROUND(I151*H151,2)</f>
        <v>0</v>
      </c>
      <c r="K151" s="240" t="s">
        <v>5447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5510</v>
      </c>
    </row>
    <row r="152" spans="2:65" s="1" customFormat="1" ht="25.5" customHeight="1">
      <c r="B152" s="47"/>
      <c r="C152" s="238" t="s">
        <v>762</v>
      </c>
      <c r="D152" s="238" t="s">
        <v>206</v>
      </c>
      <c r="E152" s="239" t="s">
        <v>3599</v>
      </c>
      <c r="F152" s="240" t="s">
        <v>3600</v>
      </c>
      <c r="G152" s="241" t="s">
        <v>246</v>
      </c>
      <c r="H152" s="250"/>
      <c r="I152" s="243"/>
      <c r="J152" s="244">
        <f>ROUND(I152*H152,2)</f>
        <v>0</v>
      </c>
      <c r="K152" s="240" t="s">
        <v>5447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5511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3602</v>
      </c>
      <c r="F153" s="240" t="s">
        <v>3193</v>
      </c>
      <c r="G153" s="241" t="s">
        <v>359</v>
      </c>
      <c r="H153" s="242">
        <v>1</v>
      </c>
      <c r="I153" s="243"/>
      <c r="J153" s="244">
        <f>ROUND(I153*H153,2)</f>
        <v>0</v>
      </c>
      <c r="K153" s="240" t="s">
        <v>5447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5512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3604</v>
      </c>
      <c r="F154" s="240" t="s">
        <v>3196</v>
      </c>
      <c r="G154" s="241" t="s">
        <v>359</v>
      </c>
      <c r="H154" s="242">
        <v>1</v>
      </c>
      <c r="I154" s="243"/>
      <c r="J154" s="244">
        <f>ROUND(I154*H154,2)</f>
        <v>0</v>
      </c>
      <c r="K154" s="240" t="s">
        <v>5447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5513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3606</v>
      </c>
      <c r="F155" s="240" t="s">
        <v>3199</v>
      </c>
      <c r="G155" s="241" t="s">
        <v>359</v>
      </c>
      <c r="H155" s="242">
        <v>1</v>
      </c>
      <c r="I155" s="243"/>
      <c r="J155" s="244">
        <f>ROUND(I155*H155,2)</f>
        <v>0</v>
      </c>
      <c r="K155" s="240" t="s">
        <v>5447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5514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3608</v>
      </c>
      <c r="F156" s="240" t="s">
        <v>3609</v>
      </c>
      <c r="G156" s="241" t="s">
        <v>359</v>
      </c>
      <c r="H156" s="242">
        <v>1</v>
      </c>
      <c r="I156" s="243"/>
      <c r="J156" s="244">
        <f>ROUND(I156*H156,2)</f>
        <v>0</v>
      </c>
      <c r="K156" s="240" t="s">
        <v>5447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5515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3611</v>
      </c>
      <c r="F157" s="240" t="s">
        <v>3205</v>
      </c>
      <c r="G157" s="241" t="s">
        <v>359</v>
      </c>
      <c r="H157" s="242">
        <v>1</v>
      </c>
      <c r="I157" s="243"/>
      <c r="J157" s="244">
        <f>ROUND(I157*H157,2)</f>
        <v>0</v>
      </c>
      <c r="K157" s="240" t="s">
        <v>5447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5516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3613</v>
      </c>
      <c r="F158" s="240" t="s">
        <v>3614</v>
      </c>
      <c r="G158" s="241" t="s">
        <v>359</v>
      </c>
      <c r="H158" s="242">
        <v>1</v>
      </c>
      <c r="I158" s="243"/>
      <c r="J158" s="244">
        <f>ROUND(I158*H158,2)</f>
        <v>0</v>
      </c>
      <c r="K158" s="240" t="s">
        <v>5447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5517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3616</v>
      </c>
      <c r="F159" s="240" t="s">
        <v>3617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5447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5518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3619</v>
      </c>
      <c r="F160" s="240" t="s">
        <v>3620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5447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5519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3622</v>
      </c>
      <c r="F161" s="240" t="s">
        <v>3217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5447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5520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3624</v>
      </c>
      <c r="F162" s="240" t="s">
        <v>3625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5447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5521</v>
      </c>
    </row>
    <row r="163" spans="2:65" s="1" customFormat="1" ht="16.5" customHeight="1">
      <c r="B163" s="47"/>
      <c r="C163" s="238" t="s">
        <v>844</v>
      </c>
      <c r="D163" s="238" t="s">
        <v>206</v>
      </c>
      <c r="E163" s="239" t="s">
        <v>3627</v>
      </c>
      <c r="F163" s="240" t="s">
        <v>3223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5447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5522</v>
      </c>
    </row>
    <row r="164" spans="2:65" s="1" customFormat="1" ht="16.5" customHeight="1">
      <c r="B164" s="47"/>
      <c r="C164" s="238" t="s">
        <v>848</v>
      </c>
      <c r="D164" s="238" t="s">
        <v>206</v>
      </c>
      <c r="E164" s="239" t="s">
        <v>3629</v>
      </c>
      <c r="F164" s="240" t="s">
        <v>3630</v>
      </c>
      <c r="G164" s="241" t="s">
        <v>359</v>
      </c>
      <c r="H164" s="242">
        <v>15</v>
      </c>
      <c r="I164" s="243"/>
      <c r="J164" s="244">
        <f>ROUND(I164*H164,2)</f>
        <v>0</v>
      </c>
      <c r="K164" s="240" t="s">
        <v>5447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5523</v>
      </c>
    </row>
    <row r="165" spans="2:65" s="1" customFormat="1" ht="16.5" customHeight="1">
      <c r="B165" s="47"/>
      <c r="C165" s="238" t="s">
        <v>852</v>
      </c>
      <c r="D165" s="238" t="s">
        <v>206</v>
      </c>
      <c r="E165" s="239" t="s">
        <v>3632</v>
      </c>
      <c r="F165" s="240" t="s">
        <v>3633</v>
      </c>
      <c r="G165" s="241" t="s">
        <v>359</v>
      </c>
      <c r="H165" s="242">
        <v>5</v>
      </c>
      <c r="I165" s="243"/>
      <c r="J165" s="244">
        <f>ROUND(I165*H165,2)</f>
        <v>0</v>
      </c>
      <c r="K165" s="240" t="s">
        <v>5447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5524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3635</v>
      </c>
      <c r="F166" s="240" t="s">
        <v>3636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5447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5525</v>
      </c>
    </row>
    <row r="167" spans="2:65" s="1" customFormat="1" ht="16.5" customHeight="1">
      <c r="B167" s="47"/>
      <c r="C167" s="238" t="s">
        <v>860</v>
      </c>
      <c r="D167" s="238" t="s">
        <v>206</v>
      </c>
      <c r="E167" s="239" t="s">
        <v>3638</v>
      </c>
      <c r="F167" s="240" t="s">
        <v>3639</v>
      </c>
      <c r="G167" s="241" t="s">
        <v>359</v>
      </c>
      <c r="H167" s="242">
        <v>1</v>
      </c>
      <c r="I167" s="243"/>
      <c r="J167" s="244">
        <f>ROUND(I167*H167,2)</f>
        <v>0</v>
      </c>
      <c r="K167" s="240" t="s">
        <v>5447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5526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3644</v>
      </c>
      <c r="F168" s="240" t="s">
        <v>3645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5447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5527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3647</v>
      </c>
      <c r="F169" s="240" t="s">
        <v>3648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5447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5528</v>
      </c>
    </row>
    <row r="170" spans="2:65" s="1" customFormat="1" ht="25.5" customHeight="1">
      <c r="B170" s="47"/>
      <c r="C170" s="238" t="s">
        <v>872</v>
      </c>
      <c r="D170" s="238" t="s">
        <v>206</v>
      </c>
      <c r="E170" s="239" t="s">
        <v>3650</v>
      </c>
      <c r="F170" s="240" t="s">
        <v>3651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5447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5529</v>
      </c>
    </row>
    <row r="171" spans="2:65" s="1" customFormat="1" ht="25.5" customHeight="1">
      <c r="B171" s="47"/>
      <c r="C171" s="238" t="s">
        <v>876</v>
      </c>
      <c r="D171" s="238" t="s">
        <v>206</v>
      </c>
      <c r="E171" s="239" t="s">
        <v>3653</v>
      </c>
      <c r="F171" s="240" t="s">
        <v>3654</v>
      </c>
      <c r="G171" s="241" t="s">
        <v>359</v>
      </c>
      <c r="H171" s="242">
        <v>1</v>
      </c>
      <c r="I171" s="243"/>
      <c r="J171" s="244">
        <f>ROUND(I171*H171,2)</f>
        <v>0</v>
      </c>
      <c r="K171" s="240" t="s">
        <v>5447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5530</v>
      </c>
    </row>
    <row r="172" spans="2:65" s="1" customFormat="1" ht="16.5" customHeight="1">
      <c r="B172" s="47"/>
      <c r="C172" s="238" t="s">
        <v>880</v>
      </c>
      <c r="D172" s="238" t="s">
        <v>206</v>
      </c>
      <c r="E172" s="239" t="s">
        <v>3656</v>
      </c>
      <c r="F172" s="240" t="s">
        <v>3657</v>
      </c>
      <c r="G172" s="241" t="s">
        <v>359</v>
      </c>
      <c r="H172" s="242">
        <v>1</v>
      </c>
      <c r="I172" s="243"/>
      <c r="J172" s="244">
        <f>ROUND(I172*H172,2)</f>
        <v>0</v>
      </c>
      <c r="K172" s="240" t="s">
        <v>5447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5531</v>
      </c>
    </row>
    <row r="173" spans="2:65" s="1" customFormat="1" ht="25.5" customHeight="1">
      <c r="B173" s="47"/>
      <c r="C173" s="238" t="s">
        <v>884</v>
      </c>
      <c r="D173" s="238" t="s">
        <v>206</v>
      </c>
      <c r="E173" s="239" t="s">
        <v>3659</v>
      </c>
      <c r="F173" s="240" t="s">
        <v>3660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5447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5532</v>
      </c>
    </row>
    <row r="174" spans="2:65" s="1" customFormat="1" ht="25.5" customHeight="1">
      <c r="B174" s="47"/>
      <c r="C174" s="238" t="s">
        <v>888</v>
      </c>
      <c r="D174" s="238" t="s">
        <v>206</v>
      </c>
      <c r="E174" s="239" t="s">
        <v>3662</v>
      </c>
      <c r="F174" s="240" t="s">
        <v>3663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5447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5533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3665</v>
      </c>
      <c r="F175" s="240" t="s">
        <v>3666</v>
      </c>
      <c r="G175" s="241" t="s">
        <v>359</v>
      </c>
      <c r="H175" s="242">
        <v>1</v>
      </c>
      <c r="I175" s="243"/>
      <c r="J175" s="244">
        <f>ROUND(I175*H175,2)</f>
        <v>0</v>
      </c>
      <c r="K175" s="240" t="s">
        <v>5447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5534</v>
      </c>
    </row>
    <row r="176" spans="2:65" s="1" customFormat="1" ht="25.5" customHeight="1">
      <c r="B176" s="47"/>
      <c r="C176" s="238" t="s">
        <v>896</v>
      </c>
      <c r="D176" s="238" t="s">
        <v>206</v>
      </c>
      <c r="E176" s="239" t="s">
        <v>3668</v>
      </c>
      <c r="F176" s="240" t="s">
        <v>3669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5447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5535</v>
      </c>
    </row>
    <row r="177" spans="2:65" s="1" customFormat="1" ht="25.5" customHeight="1">
      <c r="B177" s="47"/>
      <c r="C177" s="238" t="s">
        <v>900</v>
      </c>
      <c r="D177" s="238" t="s">
        <v>206</v>
      </c>
      <c r="E177" s="239" t="s">
        <v>3671</v>
      </c>
      <c r="F177" s="240" t="s">
        <v>3672</v>
      </c>
      <c r="G177" s="241" t="s">
        <v>359</v>
      </c>
      <c r="H177" s="242">
        <v>1</v>
      </c>
      <c r="I177" s="243"/>
      <c r="J177" s="244">
        <f>ROUND(I177*H177,2)</f>
        <v>0</v>
      </c>
      <c r="K177" s="240" t="s">
        <v>5447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5536</v>
      </c>
    </row>
    <row r="178" spans="2:65" s="1" customFormat="1" ht="25.5" customHeight="1">
      <c r="B178" s="47"/>
      <c r="C178" s="238" t="s">
        <v>904</v>
      </c>
      <c r="D178" s="238" t="s">
        <v>206</v>
      </c>
      <c r="E178" s="239" t="s">
        <v>3674</v>
      </c>
      <c r="F178" s="240" t="s">
        <v>3675</v>
      </c>
      <c r="G178" s="241" t="s">
        <v>359</v>
      </c>
      <c r="H178" s="242">
        <v>1</v>
      </c>
      <c r="I178" s="243"/>
      <c r="J178" s="244">
        <f>ROUND(I178*H178,2)</f>
        <v>0</v>
      </c>
      <c r="K178" s="240" t="s">
        <v>5447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5537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3677</v>
      </c>
      <c r="F179" s="240" t="s">
        <v>3678</v>
      </c>
      <c r="G179" s="241" t="s">
        <v>246</v>
      </c>
      <c r="H179" s="250"/>
      <c r="I179" s="243"/>
      <c r="J179" s="244">
        <f>ROUND(I179*H179,2)</f>
        <v>0</v>
      </c>
      <c r="K179" s="240" t="s">
        <v>5447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5538</v>
      </c>
    </row>
    <row r="180" spans="2:65" s="1" customFormat="1" ht="25.5" customHeight="1">
      <c r="B180" s="47"/>
      <c r="C180" s="238" t="s">
        <v>912</v>
      </c>
      <c r="D180" s="238" t="s">
        <v>206</v>
      </c>
      <c r="E180" s="239" t="s">
        <v>3680</v>
      </c>
      <c r="F180" s="240" t="s">
        <v>3681</v>
      </c>
      <c r="G180" s="241" t="s">
        <v>246</v>
      </c>
      <c r="H180" s="250"/>
      <c r="I180" s="243"/>
      <c r="J180" s="244">
        <f>ROUND(I180*H180,2)</f>
        <v>0</v>
      </c>
      <c r="K180" s="240" t="s">
        <v>5447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5539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3683</v>
      </c>
      <c r="F181" s="240" t="s">
        <v>3684</v>
      </c>
      <c r="G181" s="241" t="s">
        <v>246</v>
      </c>
      <c r="H181" s="250"/>
      <c r="I181" s="243"/>
      <c r="J181" s="244">
        <f>ROUND(I181*H181,2)</f>
        <v>0</v>
      </c>
      <c r="K181" s="240" t="s">
        <v>5447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5540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3686</v>
      </c>
      <c r="F182" s="240" t="s">
        <v>3687</v>
      </c>
      <c r="G182" s="241" t="s">
        <v>246</v>
      </c>
      <c r="H182" s="250"/>
      <c r="I182" s="243"/>
      <c r="J182" s="244">
        <f>ROUND(I182*H182,2)</f>
        <v>0</v>
      </c>
      <c r="K182" s="240" t="s">
        <v>5447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5541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3689</v>
      </c>
      <c r="F183" s="240" t="s">
        <v>3690</v>
      </c>
      <c r="G183" s="241" t="s">
        <v>246</v>
      </c>
      <c r="H183" s="250"/>
      <c r="I183" s="243"/>
      <c r="J183" s="244">
        <f>ROUND(I183*H183,2)</f>
        <v>0</v>
      </c>
      <c r="K183" s="240" t="s">
        <v>5447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5542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3692</v>
      </c>
      <c r="F184" s="240" t="s">
        <v>3693</v>
      </c>
      <c r="G184" s="241" t="s">
        <v>246</v>
      </c>
      <c r="H184" s="250"/>
      <c r="I184" s="243"/>
      <c r="J184" s="244">
        <f>ROUND(I184*H184,2)</f>
        <v>0</v>
      </c>
      <c r="K184" s="240" t="s">
        <v>5447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5543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3695</v>
      </c>
      <c r="F185" s="240" t="s">
        <v>3696</v>
      </c>
      <c r="G185" s="241" t="s">
        <v>246</v>
      </c>
      <c r="H185" s="250"/>
      <c r="I185" s="243"/>
      <c r="J185" s="244">
        <f>ROUND(I185*H185,2)</f>
        <v>0</v>
      </c>
      <c r="K185" s="240" t="s">
        <v>5447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5544</v>
      </c>
    </row>
    <row r="186" spans="2:65" s="1" customFormat="1" ht="38.25" customHeight="1">
      <c r="B186" s="47"/>
      <c r="C186" s="238" t="s">
        <v>938</v>
      </c>
      <c r="D186" s="238" t="s">
        <v>206</v>
      </c>
      <c r="E186" s="239" t="s">
        <v>3698</v>
      </c>
      <c r="F186" s="240" t="s">
        <v>3699</v>
      </c>
      <c r="G186" s="241" t="s">
        <v>246</v>
      </c>
      <c r="H186" s="250"/>
      <c r="I186" s="243"/>
      <c r="J186" s="244">
        <f>ROUND(I186*H186,2)</f>
        <v>0</v>
      </c>
      <c r="K186" s="240" t="s">
        <v>5447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5545</v>
      </c>
    </row>
    <row r="187" spans="2:65" s="1" customFormat="1" ht="25.5" customHeight="1">
      <c r="B187" s="47"/>
      <c r="C187" s="238" t="s">
        <v>772</v>
      </c>
      <c r="D187" s="238" t="s">
        <v>206</v>
      </c>
      <c r="E187" s="239" t="s">
        <v>3701</v>
      </c>
      <c r="F187" s="240" t="s">
        <v>3702</v>
      </c>
      <c r="G187" s="241" t="s">
        <v>246</v>
      </c>
      <c r="H187" s="250"/>
      <c r="I187" s="243"/>
      <c r="J187" s="244">
        <f>ROUND(I187*H187,2)</f>
        <v>0</v>
      </c>
      <c r="K187" s="240" t="s">
        <v>5447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5546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3704</v>
      </c>
      <c r="F188" s="240" t="s">
        <v>3705</v>
      </c>
      <c r="G188" s="241" t="s">
        <v>246</v>
      </c>
      <c r="H188" s="250"/>
      <c r="I188" s="243"/>
      <c r="J188" s="244">
        <f>ROUND(I188*H188,2)</f>
        <v>0</v>
      </c>
      <c r="K188" s="240" t="s">
        <v>5447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5547</v>
      </c>
    </row>
    <row r="189" spans="2:65" s="1" customFormat="1" ht="16.5" customHeight="1">
      <c r="B189" s="47"/>
      <c r="C189" s="238" t="s">
        <v>949</v>
      </c>
      <c r="D189" s="238" t="s">
        <v>206</v>
      </c>
      <c r="E189" s="239" t="s">
        <v>3722</v>
      </c>
      <c r="F189" s="240" t="s">
        <v>3723</v>
      </c>
      <c r="G189" s="241" t="s">
        <v>359</v>
      </c>
      <c r="H189" s="242">
        <v>61</v>
      </c>
      <c r="I189" s="243"/>
      <c r="J189" s="244">
        <f>ROUND(I189*H189,2)</f>
        <v>0</v>
      </c>
      <c r="K189" s="240" t="s">
        <v>5447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5548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3728</v>
      </c>
      <c r="F190" s="240" t="s">
        <v>3729</v>
      </c>
      <c r="G190" s="241" t="s">
        <v>359</v>
      </c>
      <c r="H190" s="242">
        <v>3</v>
      </c>
      <c r="I190" s="243"/>
      <c r="J190" s="244">
        <f>ROUND(I190*H190,2)</f>
        <v>0</v>
      </c>
      <c r="K190" s="240" t="s">
        <v>5447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5549</v>
      </c>
    </row>
    <row r="191" spans="2:65" s="1" customFormat="1" ht="16.5" customHeight="1">
      <c r="B191" s="47"/>
      <c r="C191" s="238" t="s">
        <v>957</v>
      </c>
      <c r="D191" s="238" t="s">
        <v>206</v>
      </c>
      <c r="E191" s="239" t="s">
        <v>3731</v>
      </c>
      <c r="F191" s="240" t="s">
        <v>3732</v>
      </c>
      <c r="G191" s="241" t="s">
        <v>359</v>
      </c>
      <c r="H191" s="242">
        <v>64</v>
      </c>
      <c r="I191" s="243"/>
      <c r="J191" s="244">
        <f>ROUND(I191*H191,2)</f>
        <v>0</v>
      </c>
      <c r="K191" s="240" t="s">
        <v>5447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5550</v>
      </c>
    </row>
    <row r="192" spans="2:65" s="1" customFormat="1" ht="16.5" customHeight="1">
      <c r="B192" s="47"/>
      <c r="C192" s="238" t="s">
        <v>961</v>
      </c>
      <c r="D192" s="238" t="s">
        <v>206</v>
      </c>
      <c r="E192" s="239" t="s">
        <v>3737</v>
      </c>
      <c r="F192" s="240" t="s">
        <v>3738</v>
      </c>
      <c r="G192" s="241" t="s">
        <v>359</v>
      </c>
      <c r="H192" s="242">
        <v>3</v>
      </c>
      <c r="I192" s="243"/>
      <c r="J192" s="244">
        <f>ROUND(I192*H192,2)</f>
        <v>0</v>
      </c>
      <c r="K192" s="240" t="s">
        <v>5447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5551</v>
      </c>
    </row>
    <row r="193" spans="2:65" s="1" customFormat="1" ht="16.5" customHeight="1">
      <c r="B193" s="47"/>
      <c r="C193" s="238" t="s">
        <v>965</v>
      </c>
      <c r="D193" s="238" t="s">
        <v>206</v>
      </c>
      <c r="E193" s="239" t="s">
        <v>3755</v>
      </c>
      <c r="F193" s="240" t="s">
        <v>3756</v>
      </c>
      <c r="G193" s="241" t="s">
        <v>359</v>
      </c>
      <c r="H193" s="242">
        <v>2</v>
      </c>
      <c r="I193" s="243"/>
      <c r="J193" s="244">
        <f>ROUND(I193*H193,2)</f>
        <v>0</v>
      </c>
      <c r="K193" s="240" t="s">
        <v>2991</v>
      </c>
      <c r="L193" s="73"/>
      <c r="M193" s="245" t="s">
        <v>21</v>
      </c>
      <c r="N193" s="251" t="s">
        <v>47</v>
      </c>
      <c r="O193" s="252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5552</v>
      </c>
    </row>
    <row r="194" spans="2:12" s="1" customFormat="1" ht="6.95" customHeight="1">
      <c r="B194" s="68"/>
      <c r="C194" s="69"/>
      <c r="D194" s="69"/>
      <c r="E194" s="69"/>
      <c r="F194" s="69"/>
      <c r="G194" s="69"/>
      <c r="H194" s="69"/>
      <c r="I194" s="180"/>
      <c r="J194" s="69"/>
      <c r="K194" s="69"/>
      <c r="L194" s="73"/>
    </row>
  </sheetData>
  <sheetProtection password="CC35" sheet="1" objects="1" scenarios="1" formatColumns="0" formatRows="0" autoFilter="0"/>
  <autoFilter ref="C87:K193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158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4638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4639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5553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ROUND(J91,2)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ROUND(SUM(BE91:BE225),2)</f>
        <v>0</v>
      </c>
      <c r="G34" s="48"/>
      <c r="H34" s="48"/>
      <c r="I34" s="172">
        <v>0.21</v>
      </c>
      <c r="J34" s="171">
        <f>ROUND(ROUND((SUM(BE91:BE225)),2)*I34,2)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ROUND(SUM(BF91:BF225),2)</f>
        <v>0</v>
      </c>
      <c r="G35" s="48"/>
      <c r="H35" s="48"/>
      <c r="I35" s="172">
        <v>0.15</v>
      </c>
      <c r="J35" s="171">
        <f>ROUND(ROUND((SUM(BF91:BF225)),2)*I35,2)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ROUND(SUM(BG91:BG225),2)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ROUND(SUM(BH91:BH225),2)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ROUND(SUM(BI91:BI225),2)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4638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4639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172122ELSIL - Elektro silnoproud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J91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5554</v>
      </c>
      <c r="E65" s="194"/>
      <c r="F65" s="194"/>
      <c r="G65" s="194"/>
      <c r="H65" s="194"/>
      <c r="I65" s="195"/>
      <c r="J65" s="196">
        <f>J92</f>
        <v>0</v>
      </c>
      <c r="K65" s="197"/>
    </row>
    <row r="66" spans="2:11" s="8" customFormat="1" ht="24.95" customHeight="1">
      <c r="B66" s="191"/>
      <c r="C66" s="192"/>
      <c r="D66" s="193" t="s">
        <v>4131</v>
      </c>
      <c r="E66" s="194"/>
      <c r="F66" s="194"/>
      <c r="G66" s="194"/>
      <c r="H66" s="194"/>
      <c r="I66" s="195"/>
      <c r="J66" s="196">
        <f>J180</f>
        <v>0</v>
      </c>
      <c r="K66" s="197"/>
    </row>
    <row r="67" spans="2:11" s="8" customFormat="1" ht="24.95" customHeight="1">
      <c r="B67" s="191"/>
      <c r="C67" s="192"/>
      <c r="D67" s="193" t="s">
        <v>5555</v>
      </c>
      <c r="E67" s="194"/>
      <c r="F67" s="194"/>
      <c r="G67" s="194"/>
      <c r="H67" s="194"/>
      <c r="I67" s="195"/>
      <c r="J67" s="196">
        <f>J194</f>
        <v>0</v>
      </c>
      <c r="K67" s="197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58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80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83"/>
      <c r="J73" s="72"/>
      <c r="K73" s="72"/>
      <c r="L73" s="73"/>
    </row>
    <row r="74" spans="2:12" s="1" customFormat="1" ht="36.95" customHeight="1">
      <c r="B74" s="47"/>
      <c r="C74" s="74" t="s">
        <v>187</v>
      </c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6.5" customHeight="1">
      <c r="B77" s="47"/>
      <c r="C77" s="75"/>
      <c r="D77" s="75"/>
      <c r="E77" s="206" t="str">
        <f>E7</f>
        <v>Revitalizace NKP Vlašský dvůr stavba</v>
      </c>
      <c r="F77" s="77"/>
      <c r="G77" s="77"/>
      <c r="H77" s="77"/>
      <c r="I77" s="205"/>
      <c r="J77" s="75"/>
      <c r="K77" s="75"/>
      <c r="L77" s="73"/>
    </row>
    <row r="78" spans="2:12" ht="13.5">
      <c r="B78" s="29"/>
      <c r="C78" s="77" t="s">
        <v>171</v>
      </c>
      <c r="D78" s="207"/>
      <c r="E78" s="207"/>
      <c r="F78" s="207"/>
      <c r="G78" s="207"/>
      <c r="H78" s="207"/>
      <c r="I78" s="150"/>
      <c r="J78" s="207"/>
      <c r="K78" s="207"/>
      <c r="L78" s="208"/>
    </row>
    <row r="79" spans="2:12" ht="16.5" customHeight="1">
      <c r="B79" s="29"/>
      <c r="C79" s="207"/>
      <c r="D79" s="207"/>
      <c r="E79" s="206" t="s">
        <v>4638</v>
      </c>
      <c r="F79" s="207"/>
      <c r="G79" s="207"/>
      <c r="H79" s="207"/>
      <c r="I79" s="150"/>
      <c r="J79" s="207"/>
      <c r="K79" s="207"/>
      <c r="L79" s="208"/>
    </row>
    <row r="80" spans="2:12" ht="13.5">
      <c r="B80" s="29"/>
      <c r="C80" s="77" t="s">
        <v>173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s="1" customFormat="1" ht="16.5" customHeight="1">
      <c r="B81" s="47"/>
      <c r="C81" s="75"/>
      <c r="D81" s="75"/>
      <c r="E81" s="209" t="s">
        <v>4639</v>
      </c>
      <c r="F81" s="75"/>
      <c r="G81" s="75"/>
      <c r="H81" s="75"/>
      <c r="I81" s="205"/>
      <c r="J81" s="75"/>
      <c r="K81" s="75"/>
      <c r="L81" s="73"/>
    </row>
    <row r="82" spans="2:12" s="1" customFormat="1" ht="14.4" customHeight="1">
      <c r="B82" s="47"/>
      <c r="C82" s="77" t="s">
        <v>175</v>
      </c>
      <c r="D82" s="75"/>
      <c r="E82" s="75"/>
      <c r="F82" s="75"/>
      <c r="G82" s="75"/>
      <c r="H82" s="75"/>
      <c r="I82" s="205"/>
      <c r="J82" s="75"/>
      <c r="K82" s="75"/>
      <c r="L82" s="73"/>
    </row>
    <row r="83" spans="2:12" s="1" customFormat="1" ht="17.25" customHeight="1">
      <c r="B83" s="47"/>
      <c r="C83" s="75"/>
      <c r="D83" s="75"/>
      <c r="E83" s="83" t="str">
        <f>E13</f>
        <v>172122ELSIL - Elektro silnoproud</v>
      </c>
      <c r="F83" s="75"/>
      <c r="G83" s="75"/>
      <c r="H83" s="75"/>
      <c r="I83" s="205"/>
      <c r="J83" s="75"/>
      <c r="K83" s="75"/>
      <c r="L83" s="73"/>
    </row>
    <row r="84" spans="2:12" s="1" customFormat="1" ht="6.95" customHeight="1">
      <c r="B84" s="47"/>
      <c r="C84" s="75"/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8" customHeight="1">
      <c r="B85" s="47"/>
      <c r="C85" s="77" t="s">
        <v>23</v>
      </c>
      <c r="D85" s="75"/>
      <c r="E85" s="75"/>
      <c r="F85" s="210" t="str">
        <f>F16</f>
        <v>Kutná Hora</v>
      </c>
      <c r="G85" s="75"/>
      <c r="H85" s="75"/>
      <c r="I85" s="211" t="s">
        <v>25</v>
      </c>
      <c r="J85" s="86" t="str">
        <f>IF(J16="","",J16)</f>
        <v>22. 2. 2018</v>
      </c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3.5">
      <c r="B87" s="47"/>
      <c r="C87" s="77" t="s">
        <v>27</v>
      </c>
      <c r="D87" s="75"/>
      <c r="E87" s="75"/>
      <c r="F87" s="210" t="str">
        <f>E19</f>
        <v>Město Kutná Hora,Havlíčkovo nám. 552</v>
      </c>
      <c r="G87" s="75"/>
      <c r="H87" s="75"/>
      <c r="I87" s="211" t="s">
        <v>35</v>
      </c>
      <c r="J87" s="210" t="str">
        <f>E25</f>
        <v>Kutnohorská stavební s.r.o</v>
      </c>
      <c r="K87" s="75"/>
      <c r="L87" s="73"/>
    </row>
    <row r="88" spans="2:12" s="1" customFormat="1" ht="14.4" customHeight="1">
      <c r="B88" s="47"/>
      <c r="C88" s="77" t="s">
        <v>33</v>
      </c>
      <c r="D88" s="75"/>
      <c r="E88" s="75"/>
      <c r="F88" s="210" t="str">
        <f>IF(E22="","",E22)</f>
        <v/>
      </c>
      <c r="G88" s="75"/>
      <c r="H88" s="75"/>
      <c r="I88" s="205"/>
      <c r="J88" s="75"/>
      <c r="K88" s="75"/>
      <c r="L88" s="73"/>
    </row>
    <row r="89" spans="2:12" s="1" customFormat="1" ht="10.3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20" s="10" customFormat="1" ht="29.25" customHeight="1">
      <c r="B90" s="212"/>
      <c r="C90" s="213" t="s">
        <v>188</v>
      </c>
      <c r="D90" s="214" t="s">
        <v>61</v>
      </c>
      <c r="E90" s="214" t="s">
        <v>57</v>
      </c>
      <c r="F90" s="214" t="s">
        <v>189</v>
      </c>
      <c r="G90" s="214" t="s">
        <v>190</v>
      </c>
      <c r="H90" s="214" t="s">
        <v>191</v>
      </c>
      <c r="I90" s="215" t="s">
        <v>192</v>
      </c>
      <c r="J90" s="214" t="s">
        <v>180</v>
      </c>
      <c r="K90" s="216" t="s">
        <v>193</v>
      </c>
      <c r="L90" s="217"/>
      <c r="M90" s="103" t="s">
        <v>194</v>
      </c>
      <c r="N90" s="104" t="s">
        <v>46</v>
      </c>
      <c r="O90" s="104" t="s">
        <v>195</v>
      </c>
      <c r="P90" s="104" t="s">
        <v>196</v>
      </c>
      <c r="Q90" s="104" t="s">
        <v>197</v>
      </c>
      <c r="R90" s="104" t="s">
        <v>198</v>
      </c>
      <c r="S90" s="104" t="s">
        <v>199</v>
      </c>
      <c r="T90" s="105" t="s">
        <v>200</v>
      </c>
    </row>
    <row r="91" spans="2:63" s="1" customFormat="1" ht="29.25" customHeight="1">
      <c r="B91" s="47"/>
      <c r="C91" s="109" t="s">
        <v>181</v>
      </c>
      <c r="D91" s="75"/>
      <c r="E91" s="75"/>
      <c r="F91" s="75"/>
      <c r="G91" s="75"/>
      <c r="H91" s="75"/>
      <c r="I91" s="205"/>
      <c r="J91" s="218">
        <f>BK91</f>
        <v>0</v>
      </c>
      <c r="K91" s="75"/>
      <c r="L91" s="73"/>
      <c r="M91" s="106"/>
      <c r="N91" s="107"/>
      <c r="O91" s="107"/>
      <c r="P91" s="219">
        <f>P92+P180+P194</f>
        <v>0</v>
      </c>
      <c r="Q91" s="107"/>
      <c r="R91" s="219">
        <f>R92+R180+R194</f>
        <v>0</v>
      </c>
      <c r="S91" s="107"/>
      <c r="T91" s="220">
        <f>T92+T180+T194</f>
        <v>0</v>
      </c>
      <c r="AT91" s="25" t="s">
        <v>75</v>
      </c>
      <c r="AU91" s="25" t="s">
        <v>182</v>
      </c>
      <c r="BK91" s="221">
        <f>BK92+BK180+BK194</f>
        <v>0</v>
      </c>
    </row>
    <row r="92" spans="2:63" s="11" customFormat="1" ht="37.4" customHeight="1">
      <c r="B92" s="222"/>
      <c r="C92" s="223"/>
      <c r="D92" s="224" t="s">
        <v>75</v>
      </c>
      <c r="E92" s="225" t="s">
        <v>4134</v>
      </c>
      <c r="F92" s="225" t="s">
        <v>4135</v>
      </c>
      <c r="G92" s="223"/>
      <c r="H92" s="223"/>
      <c r="I92" s="226"/>
      <c r="J92" s="227">
        <f>BK92</f>
        <v>0</v>
      </c>
      <c r="K92" s="223"/>
      <c r="L92" s="228"/>
      <c r="M92" s="229"/>
      <c r="N92" s="230"/>
      <c r="O92" s="230"/>
      <c r="P92" s="231">
        <f>SUM(P93:P179)</f>
        <v>0</v>
      </c>
      <c r="Q92" s="230"/>
      <c r="R92" s="231">
        <f>SUM(R93:R179)</f>
        <v>0</v>
      </c>
      <c r="S92" s="230"/>
      <c r="T92" s="232">
        <f>SUM(T93:T179)</f>
        <v>0</v>
      </c>
      <c r="AR92" s="233" t="s">
        <v>83</v>
      </c>
      <c r="AT92" s="234" t="s">
        <v>75</v>
      </c>
      <c r="AU92" s="234" t="s">
        <v>76</v>
      </c>
      <c r="AY92" s="233" t="s">
        <v>203</v>
      </c>
      <c r="BK92" s="235">
        <f>SUM(BK93:BK179)</f>
        <v>0</v>
      </c>
    </row>
    <row r="93" spans="2:65" s="1" customFormat="1" ht="25.5" customHeight="1">
      <c r="B93" s="47"/>
      <c r="C93" s="238" t="s">
        <v>83</v>
      </c>
      <c r="D93" s="238" t="s">
        <v>206</v>
      </c>
      <c r="E93" s="239" t="s">
        <v>4208</v>
      </c>
      <c r="F93" s="240" t="s">
        <v>4209</v>
      </c>
      <c r="G93" s="241" t="s">
        <v>209</v>
      </c>
      <c r="H93" s="242">
        <v>587</v>
      </c>
      <c r="I93" s="243"/>
      <c r="J93" s="244">
        <f>ROUND(I93*H93,2)</f>
        <v>0</v>
      </c>
      <c r="K93" s="240" t="s">
        <v>2991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762</v>
      </c>
      <c r="AT93" s="25" t="s">
        <v>206</v>
      </c>
      <c r="AU93" s="25" t="s">
        <v>83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762</v>
      </c>
      <c r="BM93" s="25" t="s">
        <v>5556</v>
      </c>
    </row>
    <row r="94" spans="2:65" s="1" customFormat="1" ht="16.5" customHeight="1">
      <c r="B94" s="47"/>
      <c r="C94" s="238" t="s">
        <v>85</v>
      </c>
      <c r="D94" s="238" t="s">
        <v>206</v>
      </c>
      <c r="E94" s="239" t="s">
        <v>5557</v>
      </c>
      <c r="F94" s="240" t="s">
        <v>4221</v>
      </c>
      <c r="G94" s="241" t="s">
        <v>209</v>
      </c>
      <c r="H94" s="242">
        <v>74</v>
      </c>
      <c r="I94" s="243"/>
      <c r="J94" s="244">
        <f>ROUND(I94*H94,2)</f>
        <v>0</v>
      </c>
      <c r="K94" s="240" t="s">
        <v>2991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83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5558</v>
      </c>
    </row>
    <row r="95" spans="2:65" s="1" customFormat="1" ht="16.5" customHeight="1">
      <c r="B95" s="47"/>
      <c r="C95" s="238" t="s">
        <v>92</v>
      </c>
      <c r="D95" s="238" t="s">
        <v>206</v>
      </c>
      <c r="E95" s="239" t="s">
        <v>5559</v>
      </c>
      <c r="F95" s="240" t="s">
        <v>4146</v>
      </c>
      <c r="G95" s="241" t="s">
        <v>209</v>
      </c>
      <c r="H95" s="242">
        <v>41</v>
      </c>
      <c r="I95" s="243"/>
      <c r="J95" s="244">
        <f>ROUND(I95*H95,2)</f>
        <v>0</v>
      </c>
      <c r="K95" s="240" t="s">
        <v>2991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762</v>
      </c>
      <c r="AT95" s="25" t="s">
        <v>206</v>
      </c>
      <c r="AU95" s="25" t="s">
        <v>83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5560</v>
      </c>
    </row>
    <row r="96" spans="2:65" s="1" customFormat="1" ht="16.5" customHeight="1">
      <c r="B96" s="47"/>
      <c r="C96" s="238" t="s">
        <v>98</v>
      </c>
      <c r="D96" s="238" t="s">
        <v>206</v>
      </c>
      <c r="E96" s="239" t="s">
        <v>4154</v>
      </c>
      <c r="F96" s="240" t="s">
        <v>4155</v>
      </c>
      <c r="G96" s="241" t="s">
        <v>209</v>
      </c>
      <c r="H96" s="242">
        <v>19</v>
      </c>
      <c r="I96" s="243"/>
      <c r="J96" s="244">
        <f>ROUND(I96*H96,2)</f>
        <v>0</v>
      </c>
      <c r="K96" s="240" t="s">
        <v>2991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762</v>
      </c>
      <c r="AT96" s="25" t="s">
        <v>206</v>
      </c>
      <c r="AU96" s="25" t="s">
        <v>83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762</v>
      </c>
      <c r="BM96" s="25" t="s">
        <v>5561</v>
      </c>
    </row>
    <row r="97" spans="2:65" s="1" customFormat="1" ht="16.5" customHeight="1">
      <c r="B97" s="47"/>
      <c r="C97" s="238" t="s">
        <v>121</v>
      </c>
      <c r="D97" s="238" t="s">
        <v>206</v>
      </c>
      <c r="E97" s="239" t="s">
        <v>4163</v>
      </c>
      <c r="F97" s="240" t="s">
        <v>4164</v>
      </c>
      <c r="G97" s="241" t="s">
        <v>209</v>
      </c>
      <c r="H97" s="242">
        <v>7</v>
      </c>
      <c r="I97" s="243"/>
      <c r="J97" s="244">
        <f>ROUND(I97*H97,2)</f>
        <v>0</v>
      </c>
      <c r="K97" s="240" t="s">
        <v>2991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762</v>
      </c>
      <c r="AT97" s="25" t="s">
        <v>206</v>
      </c>
      <c r="AU97" s="25" t="s">
        <v>83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762</v>
      </c>
      <c r="BM97" s="25" t="s">
        <v>5562</v>
      </c>
    </row>
    <row r="98" spans="2:65" s="1" customFormat="1" ht="16.5" customHeight="1">
      <c r="B98" s="47"/>
      <c r="C98" s="238" t="s">
        <v>226</v>
      </c>
      <c r="D98" s="238" t="s">
        <v>206</v>
      </c>
      <c r="E98" s="239" t="s">
        <v>5563</v>
      </c>
      <c r="F98" s="240" t="s">
        <v>4191</v>
      </c>
      <c r="G98" s="241" t="s">
        <v>209</v>
      </c>
      <c r="H98" s="242">
        <v>59</v>
      </c>
      <c r="I98" s="243"/>
      <c r="J98" s="244">
        <f>ROUND(I98*H98,2)</f>
        <v>0</v>
      </c>
      <c r="K98" s="240" t="s">
        <v>2991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762</v>
      </c>
      <c r="AT98" s="25" t="s">
        <v>206</v>
      </c>
      <c r="AU98" s="25" t="s">
        <v>83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762</v>
      </c>
      <c r="BM98" s="25" t="s">
        <v>5564</v>
      </c>
    </row>
    <row r="99" spans="2:65" s="1" customFormat="1" ht="16.5" customHeight="1">
      <c r="B99" s="47"/>
      <c r="C99" s="238" t="s">
        <v>230</v>
      </c>
      <c r="D99" s="238" t="s">
        <v>206</v>
      </c>
      <c r="E99" s="239" t="s">
        <v>5565</v>
      </c>
      <c r="F99" s="240" t="s">
        <v>5566</v>
      </c>
      <c r="G99" s="241" t="s">
        <v>209</v>
      </c>
      <c r="H99" s="242">
        <v>18</v>
      </c>
      <c r="I99" s="243"/>
      <c r="J99" s="244">
        <f>ROUND(I99*H99,2)</f>
        <v>0</v>
      </c>
      <c r="K99" s="240" t="s">
        <v>2991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762</v>
      </c>
      <c r="AT99" s="25" t="s">
        <v>206</v>
      </c>
      <c r="AU99" s="25" t="s">
        <v>83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762</v>
      </c>
      <c r="BM99" s="25" t="s">
        <v>5567</v>
      </c>
    </row>
    <row r="100" spans="2:65" s="1" customFormat="1" ht="16.5" customHeight="1">
      <c r="B100" s="47"/>
      <c r="C100" s="238" t="s">
        <v>234</v>
      </c>
      <c r="D100" s="238" t="s">
        <v>206</v>
      </c>
      <c r="E100" s="239" t="s">
        <v>4172</v>
      </c>
      <c r="F100" s="240" t="s">
        <v>4173</v>
      </c>
      <c r="G100" s="241" t="s">
        <v>209</v>
      </c>
      <c r="H100" s="242">
        <v>81</v>
      </c>
      <c r="I100" s="243"/>
      <c r="J100" s="244">
        <f>ROUND(I100*H100,2)</f>
        <v>0</v>
      </c>
      <c r="K100" s="240" t="s">
        <v>2991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762</v>
      </c>
      <c r="AT100" s="25" t="s">
        <v>206</v>
      </c>
      <c r="AU100" s="25" t="s">
        <v>83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762</v>
      </c>
      <c r="BM100" s="25" t="s">
        <v>5568</v>
      </c>
    </row>
    <row r="101" spans="2:65" s="1" customFormat="1" ht="16.5" customHeight="1">
      <c r="B101" s="47"/>
      <c r="C101" s="238" t="s">
        <v>238</v>
      </c>
      <c r="D101" s="238" t="s">
        <v>206</v>
      </c>
      <c r="E101" s="239" t="s">
        <v>4181</v>
      </c>
      <c r="F101" s="240" t="s">
        <v>4182</v>
      </c>
      <c r="G101" s="241" t="s">
        <v>209</v>
      </c>
      <c r="H101" s="242">
        <v>769</v>
      </c>
      <c r="I101" s="243"/>
      <c r="J101" s="244">
        <f>ROUND(I101*H101,2)</f>
        <v>0</v>
      </c>
      <c r="K101" s="240" t="s">
        <v>2991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762</v>
      </c>
      <c r="AT101" s="25" t="s">
        <v>206</v>
      </c>
      <c r="AU101" s="25" t="s">
        <v>83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762</v>
      </c>
      <c r="BM101" s="25" t="s">
        <v>5569</v>
      </c>
    </row>
    <row r="102" spans="2:65" s="1" customFormat="1" ht="16.5" customHeight="1">
      <c r="B102" s="47"/>
      <c r="C102" s="238" t="s">
        <v>243</v>
      </c>
      <c r="D102" s="238" t="s">
        <v>206</v>
      </c>
      <c r="E102" s="239" t="s">
        <v>5570</v>
      </c>
      <c r="F102" s="240" t="s">
        <v>5571</v>
      </c>
      <c r="G102" s="241" t="s">
        <v>209</v>
      </c>
      <c r="H102" s="242">
        <v>11</v>
      </c>
      <c r="I102" s="243"/>
      <c r="J102" s="244">
        <f>ROUND(I102*H102,2)</f>
        <v>0</v>
      </c>
      <c r="K102" s="240" t="s">
        <v>2991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762</v>
      </c>
      <c r="AT102" s="25" t="s">
        <v>206</v>
      </c>
      <c r="AU102" s="25" t="s">
        <v>83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762</v>
      </c>
      <c r="BM102" s="25" t="s">
        <v>5572</v>
      </c>
    </row>
    <row r="103" spans="2:65" s="1" customFormat="1" ht="16.5" customHeight="1">
      <c r="B103" s="47"/>
      <c r="C103" s="238" t="s">
        <v>250</v>
      </c>
      <c r="D103" s="238" t="s">
        <v>206</v>
      </c>
      <c r="E103" s="239" t="s">
        <v>4377</v>
      </c>
      <c r="F103" s="240" t="s">
        <v>4378</v>
      </c>
      <c r="G103" s="241" t="s">
        <v>209</v>
      </c>
      <c r="H103" s="242">
        <v>12</v>
      </c>
      <c r="I103" s="243"/>
      <c r="J103" s="244">
        <f>ROUND(I103*H103,2)</f>
        <v>0</v>
      </c>
      <c r="K103" s="240" t="s">
        <v>2991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762</v>
      </c>
      <c r="AT103" s="25" t="s">
        <v>206</v>
      </c>
      <c r="AU103" s="25" t="s">
        <v>83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762</v>
      </c>
      <c r="BM103" s="25" t="s">
        <v>5573</v>
      </c>
    </row>
    <row r="104" spans="2:65" s="1" customFormat="1" ht="16.5" customHeight="1">
      <c r="B104" s="47"/>
      <c r="C104" s="238" t="s">
        <v>254</v>
      </c>
      <c r="D104" s="238" t="s">
        <v>206</v>
      </c>
      <c r="E104" s="239" t="s">
        <v>5574</v>
      </c>
      <c r="F104" s="240" t="s">
        <v>5575</v>
      </c>
      <c r="G104" s="241" t="s">
        <v>209</v>
      </c>
      <c r="H104" s="242">
        <v>3</v>
      </c>
      <c r="I104" s="243"/>
      <c r="J104" s="244">
        <f>ROUND(I104*H104,2)</f>
        <v>0</v>
      </c>
      <c r="K104" s="240" t="s">
        <v>2991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762</v>
      </c>
      <c r="AT104" s="25" t="s">
        <v>206</v>
      </c>
      <c r="AU104" s="25" t="s">
        <v>83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762</v>
      </c>
      <c r="BM104" s="25" t="s">
        <v>5576</v>
      </c>
    </row>
    <row r="105" spans="2:65" s="1" customFormat="1" ht="16.5" customHeight="1">
      <c r="B105" s="47"/>
      <c r="C105" s="238" t="s">
        <v>260</v>
      </c>
      <c r="D105" s="238" t="s">
        <v>206</v>
      </c>
      <c r="E105" s="239" t="s">
        <v>5577</v>
      </c>
      <c r="F105" s="240" t="s">
        <v>5578</v>
      </c>
      <c r="G105" s="241" t="s">
        <v>209</v>
      </c>
      <c r="H105" s="242">
        <v>2</v>
      </c>
      <c r="I105" s="243"/>
      <c r="J105" s="244">
        <f>ROUND(I105*H105,2)</f>
        <v>0</v>
      </c>
      <c r="K105" s="240" t="s">
        <v>2991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762</v>
      </c>
      <c r="AT105" s="25" t="s">
        <v>206</v>
      </c>
      <c r="AU105" s="25" t="s">
        <v>83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762</v>
      </c>
      <c r="BM105" s="25" t="s">
        <v>5579</v>
      </c>
    </row>
    <row r="106" spans="2:65" s="1" customFormat="1" ht="16.5" customHeight="1">
      <c r="B106" s="47"/>
      <c r="C106" s="238" t="s">
        <v>266</v>
      </c>
      <c r="D106" s="238" t="s">
        <v>206</v>
      </c>
      <c r="E106" s="239" t="s">
        <v>5580</v>
      </c>
      <c r="F106" s="240" t="s">
        <v>4531</v>
      </c>
      <c r="G106" s="241" t="s">
        <v>209</v>
      </c>
      <c r="H106" s="242">
        <v>1</v>
      </c>
      <c r="I106" s="243"/>
      <c r="J106" s="244">
        <f>ROUND(I106*H106,2)</f>
        <v>0</v>
      </c>
      <c r="K106" s="240" t="s">
        <v>2991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762</v>
      </c>
      <c r="AT106" s="25" t="s">
        <v>206</v>
      </c>
      <c r="AU106" s="25" t="s">
        <v>83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762</v>
      </c>
      <c r="BM106" s="25" t="s">
        <v>5581</v>
      </c>
    </row>
    <row r="107" spans="2:65" s="1" customFormat="1" ht="16.5" customHeight="1">
      <c r="B107" s="47"/>
      <c r="C107" s="238" t="s">
        <v>10</v>
      </c>
      <c r="D107" s="238" t="s">
        <v>206</v>
      </c>
      <c r="E107" s="239" t="s">
        <v>4322</v>
      </c>
      <c r="F107" s="240" t="s">
        <v>4323</v>
      </c>
      <c r="G107" s="241" t="s">
        <v>215</v>
      </c>
      <c r="H107" s="242">
        <v>30</v>
      </c>
      <c r="I107" s="243"/>
      <c r="J107" s="244">
        <f>ROUND(I107*H107,2)</f>
        <v>0</v>
      </c>
      <c r="K107" s="240" t="s">
        <v>2991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762</v>
      </c>
      <c r="AT107" s="25" t="s">
        <v>206</v>
      </c>
      <c r="AU107" s="25" t="s">
        <v>83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762</v>
      </c>
      <c r="BM107" s="25" t="s">
        <v>5582</v>
      </c>
    </row>
    <row r="108" spans="2:65" s="1" customFormat="1" ht="25.5" customHeight="1">
      <c r="B108" s="47"/>
      <c r="C108" s="238" t="s">
        <v>211</v>
      </c>
      <c r="D108" s="238" t="s">
        <v>206</v>
      </c>
      <c r="E108" s="239" t="s">
        <v>5583</v>
      </c>
      <c r="F108" s="240" t="s">
        <v>5584</v>
      </c>
      <c r="G108" s="241" t="s">
        <v>215</v>
      </c>
      <c r="H108" s="242">
        <v>225</v>
      </c>
      <c r="I108" s="243"/>
      <c r="J108" s="244">
        <f>ROUND(I108*H108,2)</f>
        <v>0</v>
      </c>
      <c r="K108" s="240" t="s">
        <v>2991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762</v>
      </c>
      <c r="AT108" s="25" t="s">
        <v>206</v>
      </c>
      <c r="AU108" s="25" t="s">
        <v>83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762</v>
      </c>
      <c r="BM108" s="25" t="s">
        <v>5585</v>
      </c>
    </row>
    <row r="109" spans="2:65" s="1" customFormat="1" ht="25.5" customHeight="1">
      <c r="B109" s="47"/>
      <c r="C109" s="238" t="s">
        <v>336</v>
      </c>
      <c r="D109" s="238" t="s">
        <v>206</v>
      </c>
      <c r="E109" s="239" t="s">
        <v>4250</v>
      </c>
      <c r="F109" s="240" t="s">
        <v>4251</v>
      </c>
      <c r="G109" s="241" t="s">
        <v>215</v>
      </c>
      <c r="H109" s="242">
        <v>2740</v>
      </c>
      <c r="I109" s="243"/>
      <c r="J109" s="244">
        <f>ROUND(I109*H109,2)</f>
        <v>0</v>
      </c>
      <c r="K109" s="240" t="s">
        <v>2991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762</v>
      </c>
      <c r="AT109" s="25" t="s">
        <v>206</v>
      </c>
      <c r="AU109" s="25" t="s">
        <v>83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762</v>
      </c>
      <c r="BM109" s="25" t="s">
        <v>5586</v>
      </c>
    </row>
    <row r="110" spans="2:65" s="1" customFormat="1" ht="16.5" customHeight="1">
      <c r="B110" s="47"/>
      <c r="C110" s="238" t="s">
        <v>340</v>
      </c>
      <c r="D110" s="238" t="s">
        <v>206</v>
      </c>
      <c r="E110" s="239" t="s">
        <v>5587</v>
      </c>
      <c r="F110" s="240" t="s">
        <v>4317</v>
      </c>
      <c r="G110" s="241" t="s">
        <v>215</v>
      </c>
      <c r="H110" s="242">
        <v>660</v>
      </c>
      <c r="I110" s="243"/>
      <c r="J110" s="244">
        <f>ROUND(I110*H110,2)</f>
        <v>0</v>
      </c>
      <c r="K110" s="240" t="s">
        <v>2991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762</v>
      </c>
      <c r="AT110" s="25" t="s">
        <v>206</v>
      </c>
      <c r="AU110" s="25" t="s">
        <v>83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762</v>
      </c>
      <c r="BM110" s="25" t="s">
        <v>5588</v>
      </c>
    </row>
    <row r="111" spans="2:65" s="1" customFormat="1" ht="16.5" customHeight="1">
      <c r="B111" s="47"/>
      <c r="C111" s="238" t="s">
        <v>344</v>
      </c>
      <c r="D111" s="238" t="s">
        <v>206</v>
      </c>
      <c r="E111" s="239" t="s">
        <v>5589</v>
      </c>
      <c r="F111" s="240" t="s">
        <v>4317</v>
      </c>
      <c r="G111" s="241" t="s">
        <v>215</v>
      </c>
      <c r="H111" s="242">
        <v>2</v>
      </c>
      <c r="I111" s="243"/>
      <c r="J111" s="244">
        <f>ROUND(I111*H111,2)</f>
        <v>0</v>
      </c>
      <c r="K111" s="240" t="s">
        <v>2991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762</v>
      </c>
      <c r="AT111" s="25" t="s">
        <v>206</v>
      </c>
      <c r="AU111" s="25" t="s">
        <v>83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762</v>
      </c>
      <c r="BM111" s="25" t="s">
        <v>5590</v>
      </c>
    </row>
    <row r="112" spans="2:65" s="1" customFormat="1" ht="25.5" customHeight="1">
      <c r="B112" s="47"/>
      <c r="C112" s="238" t="s">
        <v>348</v>
      </c>
      <c r="D112" s="238" t="s">
        <v>206</v>
      </c>
      <c r="E112" s="239" t="s">
        <v>4274</v>
      </c>
      <c r="F112" s="240" t="s">
        <v>4275</v>
      </c>
      <c r="G112" s="241" t="s">
        <v>215</v>
      </c>
      <c r="H112" s="242">
        <v>4000</v>
      </c>
      <c r="I112" s="243"/>
      <c r="J112" s="244">
        <f>ROUND(I112*H112,2)</f>
        <v>0</v>
      </c>
      <c r="K112" s="240" t="s">
        <v>2991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762</v>
      </c>
      <c r="AT112" s="25" t="s">
        <v>206</v>
      </c>
      <c r="AU112" s="25" t="s">
        <v>83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762</v>
      </c>
      <c r="BM112" s="25" t="s">
        <v>5591</v>
      </c>
    </row>
    <row r="113" spans="2:65" s="1" customFormat="1" ht="25.5" customHeight="1">
      <c r="B113" s="47"/>
      <c r="C113" s="238" t="s">
        <v>9</v>
      </c>
      <c r="D113" s="238" t="s">
        <v>206</v>
      </c>
      <c r="E113" s="239" t="s">
        <v>5592</v>
      </c>
      <c r="F113" s="240" t="s">
        <v>4293</v>
      </c>
      <c r="G113" s="241" t="s">
        <v>215</v>
      </c>
      <c r="H113" s="242">
        <v>800</v>
      </c>
      <c r="I113" s="243"/>
      <c r="J113" s="244">
        <f>ROUND(I113*H113,2)</f>
        <v>0</v>
      </c>
      <c r="K113" s="240" t="s">
        <v>2991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762</v>
      </c>
      <c r="AT113" s="25" t="s">
        <v>206</v>
      </c>
      <c r="AU113" s="25" t="s">
        <v>83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762</v>
      </c>
      <c r="BM113" s="25" t="s">
        <v>5593</v>
      </c>
    </row>
    <row r="114" spans="2:65" s="1" customFormat="1" ht="25.5" customHeight="1">
      <c r="B114" s="47"/>
      <c r="C114" s="238" t="s">
        <v>356</v>
      </c>
      <c r="D114" s="238" t="s">
        <v>206</v>
      </c>
      <c r="E114" s="239" t="s">
        <v>5594</v>
      </c>
      <c r="F114" s="240" t="s">
        <v>4287</v>
      </c>
      <c r="G114" s="241" t="s">
        <v>215</v>
      </c>
      <c r="H114" s="242">
        <v>43</v>
      </c>
      <c r="I114" s="243"/>
      <c r="J114" s="244">
        <f>ROUND(I114*H114,2)</f>
        <v>0</v>
      </c>
      <c r="K114" s="240" t="s">
        <v>2991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762</v>
      </c>
      <c r="AT114" s="25" t="s">
        <v>206</v>
      </c>
      <c r="AU114" s="25" t="s">
        <v>83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762</v>
      </c>
      <c r="BM114" s="25" t="s">
        <v>5595</v>
      </c>
    </row>
    <row r="115" spans="2:65" s="1" customFormat="1" ht="25.5" customHeight="1">
      <c r="B115" s="47"/>
      <c r="C115" s="238" t="s">
        <v>361</v>
      </c>
      <c r="D115" s="238" t="s">
        <v>206</v>
      </c>
      <c r="E115" s="239" t="s">
        <v>5596</v>
      </c>
      <c r="F115" s="240" t="s">
        <v>5597</v>
      </c>
      <c r="G115" s="241" t="s">
        <v>215</v>
      </c>
      <c r="H115" s="242">
        <v>250</v>
      </c>
      <c r="I115" s="243"/>
      <c r="J115" s="244">
        <f>ROUND(I115*H115,2)</f>
        <v>0</v>
      </c>
      <c r="K115" s="240" t="s">
        <v>2991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762</v>
      </c>
      <c r="AT115" s="25" t="s">
        <v>206</v>
      </c>
      <c r="AU115" s="25" t="s">
        <v>83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762</v>
      </c>
      <c r="BM115" s="25" t="s">
        <v>5598</v>
      </c>
    </row>
    <row r="116" spans="2:65" s="1" customFormat="1" ht="25.5" customHeight="1">
      <c r="B116" s="47"/>
      <c r="C116" s="238" t="s">
        <v>365</v>
      </c>
      <c r="D116" s="238" t="s">
        <v>206</v>
      </c>
      <c r="E116" s="239" t="s">
        <v>4262</v>
      </c>
      <c r="F116" s="240" t="s">
        <v>4263</v>
      </c>
      <c r="G116" s="241" t="s">
        <v>215</v>
      </c>
      <c r="H116" s="242">
        <v>460</v>
      </c>
      <c r="I116" s="243"/>
      <c r="J116" s="244">
        <f>ROUND(I116*H116,2)</f>
        <v>0</v>
      </c>
      <c r="K116" s="240" t="s">
        <v>2991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762</v>
      </c>
      <c r="AT116" s="25" t="s">
        <v>206</v>
      </c>
      <c r="AU116" s="25" t="s">
        <v>83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762</v>
      </c>
      <c r="BM116" s="25" t="s">
        <v>5599</v>
      </c>
    </row>
    <row r="117" spans="2:65" s="1" customFormat="1" ht="25.5" customHeight="1">
      <c r="B117" s="47"/>
      <c r="C117" s="238" t="s">
        <v>369</v>
      </c>
      <c r="D117" s="238" t="s">
        <v>206</v>
      </c>
      <c r="E117" s="239" t="s">
        <v>4256</v>
      </c>
      <c r="F117" s="240" t="s">
        <v>4257</v>
      </c>
      <c r="G117" s="241" t="s">
        <v>215</v>
      </c>
      <c r="H117" s="242">
        <v>500</v>
      </c>
      <c r="I117" s="243"/>
      <c r="J117" s="244">
        <f>ROUND(I117*H117,2)</f>
        <v>0</v>
      </c>
      <c r="K117" s="240" t="s">
        <v>2991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762</v>
      </c>
      <c r="AT117" s="25" t="s">
        <v>206</v>
      </c>
      <c r="AU117" s="25" t="s">
        <v>83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762</v>
      </c>
      <c r="BM117" s="25" t="s">
        <v>5600</v>
      </c>
    </row>
    <row r="118" spans="2:65" s="1" customFormat="1" ht="25.5" customHeight="1">
      <c r="B118" s="47"/>
      <c r="C118" s="238" t="s">
        <v>373</v>
      </c>
      <c r="D118" s="238" t="s">
        <v>206</v>
      </c>
      <c r="E118" s="239" t="s">
        <v>5601</v>
      </c>
      <c r="F118" s="240" t="s">
        <v>5602</v>
      </c>
      <c r="G118" s="241" t="s">
        <v>215</v>
      </c>
      <c r="H118" s="242">
        <v>65</v>
      </c>
      <c r="I118" s="243"/>
      <c r="J118" s="244">
        <f>ROUND(I118*H118,2)</f>
        <v>0</v>
      </c>
      <c r="K118" s="240" t="s">
        <v>2991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762</v>
      </c>
      <c r="AT118" s="25" t="s">
        <v>206</v>
      </c>
      <c r="AU118" s="25" t="s">
        <v>83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762</v>
      </c>
      <c r="BM118" s="25" t="s">
        <v>5603</v>
      </c>
    </row>
    <row r="119" spans="2:65" s="1" customFormat="1" ht="25.5" customHeight="1">
      <c r="B119" s="47"/>
      <c r="C119" s="238" t="s">
        <v>377</v>
      </c>
      <c r="D119" s="238" t="s">
        <v>206</v>
      </c>
      <c r="E119" s="239" t="s">
        <v>5604</v>
      </c>
      <c r="F119" s="240" t="s">
        <v>5605</v>
      </c>
      <c r="G119" s="241" t="s">
        <v>215</v>
      </c>
      <c r="H119" s="242">
        <v>6</v>
      </c>
      <c r="I119" s="243"/>
      <c r="J119" s="244">
        <f>ROUND(I119*H119,2)</f>
        <v>0</v>
      </c>
      <c r="K119" s="240" t="s">
        <v>2991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762</v>
      </c>
      <c r="AT119" s="25" t="s">
        <v>206</v>
      </c>
      <c r="AU119" s="25" t="s">
        <v>83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762</v>
      </c>
      <c r="BM119" s="25" t="s">
        <v>5606</v>
      </c>
    </row>
    <row r="120" spans="2:65" s="1" customFormat="1" ht="25.5" customHeight="1">
      <c r="B120" s="47"/>
      <c r="C120" s="238" t="s">
        <v>381</v>
      </c>
      <c r="D120" s="238" t="s">
        <v>206</v>
      </c>
      <c r="E120" s="239" t="s">
        <v>5607</v>
      </c>
      <c r="F120" s="240" t="s">
        <v>5608</v>
      </c>
      <c r="G120" s="241" t="s">
        <v>215</v>
      </c>
      <c r="H120" s="242">
        <v>6</v>
      </c>
      <c r="I120" s="243"/>
      <c r="J120" s="244">
        <f>ROUND(I120*H120,2)</f>
        <v>0</v>
      </c>
      <c r="K120" s="240" t="s">
        <v>2991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762</v>
      </c>
      <c r="AT120" s="25" t="s">
        <v>206</v>
      </c>
      <c r="AU120" s="25" t="s">
        <v>83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762</v>
      </c>
      <c r="BM120" s="25" t="s">
        <v>5609</v>
      </c>
    </row>
    <row r="121" spans="2:65" s="1" customFormat="1" ht="25.5" customHeight="1">
      <c r="B121" s="47"/>
      <c r="C121" s="238" t="s">
        <v>385</v>
      </c>
      <c r="D121" s="238" t="s">
        <v>206</v>
      </c>
      <c r="E121" s="239" t="s">
        <v>5610</v>
      </c>
      <c r="F121" s="240" t="s">
        <v>5608</v>
      </c>
      <c r="G121" s="241" t="s">
        <v>359</v>
      </c>
      <c r="H121" s="242">
        <v>45</v>
      </c>
      <c r="I121" s="243"/>
      <c r="J121" s="244">
        <f>ROUND(I121*H121,2)</f>
        <v>0</v>
      </c>
      <c r="K121" s="240" t="s">
        <v>2991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762</v>
      </c>
      <c r="AT121" s="25" t="s">
        <v>206</v>
      </c>
      <c r="AU121" s="25" t="s">
        <v>83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762</v>
      </c>
      <c r="BM121" s="25" t="s">
        <v>5611</v>
      </c>
    </row>
    <row r="122" spans="2:65" s="1" customFormat="1" ht="16.5" customHeight="1">
      <c r="B122" s="47"/>
      <c r="C122" s="238" t="s">
        <v>389</v>
      </c>
      <c r="D122" s="238" t="s">
        <v>206</v>
      </c>
      <c r="E122" s="239" t="s">
        <v>5612</v>
      </c>
      <c r="F122" s="240" t="s">
        <v>5613</v>
      </c>
      <c r="G122" s="241" t="s">
        <v>215</v>
      </c>
      <c r="H122" s="242">
        <v>60</v>
      </c>
      <c r="I122" s="243"/>
      <c r="J122" s="244">
        <f>ROUND(I122*H122,2)</f>
        <v>0</v>
      </c>
      <c r="K122" s="240" t="s">
        <v>2991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762</v>
      </c>
      <c r="AT122" s="25" t="s">
        <v>206</v>
      </c>
      <c r="AU122" s="25" t="s">
        <v>83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762</v>
      </c>
      <c r="BM122" s="25" t="s">
        <v>5614</v>
      </c>
    </row>
    <row r="123" spans="2:65" s="1" customFormat="1" ht="16.5" customHeight="1">
      <c r="B123" s="47"/>
      <c r="C123" s="238" t="s">
        <v>393</v>
      </c>
      <c r="D123" s="238" t="s">
        <v>206</v>
      </c>
      <c r="E123" s="239" t="s">
        <v>5615</v>
      </c>
      <c r="F123" s="240" t="s">
        <v>5616</v>
      </c>
      <c r="G123" s="241" t="s">
        <v>215</v>
      </c>
      <c r="H123" s="242">
        <v>50</v>
      </c>
      <c r="I123" s="243"/>
      <c r="J123" s="244">
        <f>ROUND(I123*H123,2)</f>
        <v>0</v>
      </c>
      <c r="K123" s="240" t="s">
        <v>2991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762</v>
      </c>
      <c r="AT123" s="25" t="s">
        <v>206</v>
      </c>
      <c r="AU123" s="25" t="s">
        <v>83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762</v>
      </c>
      <c r="BM123" s="25" t="s">
        <v>5617</v>
      </c>
    </row>
    <row r="124" spans="2:65" s="1" customFormat="1" ht="16.5" customHeight="1">
      <c r="B124" s="47"/>
      <c r="C124" s="238" t="s">
        <v>287</v>
      </c>
      <c r="D124" s="238" t="s">
        <v>206</v>
      </c>
      <c r="E124" s="239" t="s">
        <v>4199</v>
      </c>
      <c r="F124" s="240" t="s">
        <v>4200</v>
      </c>
      <c r="G124" s="241" t="s">
        <v>209</v>
      </c>
      <c r="H124" s="242">
        <v>703</v>
      </c>
      <c r="I124" s="243"/>
      <c r="J124" s="244">
        <f>ROUND(I124*H124,2)</f>
        <v>0</v>
      </c>
      <c r="K124" s="240" t="s">
        <v>2991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762</v>
      </c>
      <c r="AT124" s="25" t="s">
        <v>206</v>
      </c>
      <c r="AU124" s="25" t="s">
        <v>83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762</v>
      </c>
      <c r="BM124" s="25" t="s">
        <v>5618</v>
      </c>
    </row>
    <row r="125" spans="2:65" s="1" customFormat="1" ht="16.5" customHeight="1">
      <c r="B125" s="47"/>
      <c r="C125" s="238" t="s">
        <v>400</v>
      </c>
      <c r="D125" s="238" t="s">
        <v>206</v>
      </c>
      <c r="E125" s="239" t="s">
        <v>5619</v>
      </c>
      <c r="F125" s="240" t="s">
        <v>5620</v>
      </c>
      <c r="G125" s="241" t="s">
        <v>209</v>
      </c>
      <c r="H125" s="242">
        <v>1</v>
      </c>
      <c r="I125" s="243"/>
      <c r="J125" s="244">
        <f>ROUND(I125*H125,2)</f>
        <v>0</v>
      </c>
      <c r="K125" s="240" t="s">
        <v>2991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762</v>
      </c>
      <c r="AT125" s="25" t="s">
        <v>206</v>
      </c>
      <c r="AU125" s="25" t="s">
        <v>83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762</v>
      </c>
      <c r="BM125" s="25" t="s">
        <v>5621</v>
      </c>
    </row>
    <row r="126" spans="2:65" s="1" customFormat="1" ht="16.5" customHeight="1">
      <c r="B126" s="47"/>
      <c r="C126" s="238" t="s">
        <v>404</v>
      </c>
      <c r="D126" s="238" t="s">
        <v>206</v>
      </c>
      <c r="E126" s="239" t="s">
        <v>5622</v>
      </c>
      <c r="F126" s="240" t="s">
        <v>5623</v>
      </c>
      <c r="G126" s="241" t="s">
        <v>215</v>
      </c>
      <c r="H126" s="242">
        <v>59</v>
      </c>
      <c r="I126" s="243"/>
      <c r="J126" s="244">
        <f>ROUND(I126*H126,2)</f>
        <v>0</v>
      </c>
      <c r="K126" s="240" t="s">
        <v>2991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762</v>
      </c>
      <c r="AT126" s="25" t="s">
        <v>206</v>
      </c>
      <c r="AU126" s="25" t="s">
        <v>83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762</v>
      </c>
      <c r="BM126" s="25" t="s">
        <v>5624</v>
      </c>
    </row>
    <row r="127" spans="2:65" s="1" customFormat="1" ht="16.5" customHeight="1">
      <c r="B127" s="47"/>
      <c r="C127" s="238" t="s">
        <v>408</v>
      </c>
      <c r="D127" s="238" t="s">
        <v>206</v>
      </c>
      <c r="E127" s="239" t="s">
        <v>5625</v>
      </c>
      <c r="F127" s="240" t="s">
        <v>5626</v>
      </c>
      <c r="G127" s="241" t="s">
        <v>359</v>
      </c>
      <c r="H127" s="242">
        <v>17</v>
      </c>
      <c r="I127" s="243"/>
      <c r="J127" s="244">
        <f>ROUND(I127*H127,2)</f>
        <v>0</v>
      </c>
      <c r="K127" s="240" t="s">
        <v>2991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762</v>
      </c>
      <c r="AT127" s="25" t="s">
        <v>206</v>
      </c>
      <c r="AU127" s="25" t="s">
        <v>83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762</v>
      </c>
      <c r="BM127" s="25" t="s">
        <v>5627</v>
      </c>
    </row>
    <row r="128" spans="2:65" s="1" customFormat="1" ht="16.5" customHeight="1">
      <c r="B128" s="47"/>
      <c r="C128" s="238" t="s">
        <v>412</v>
      </c>
      <c r="D128" s="238" t="s">
        <v>206</v>
      </c>
      <c r="E128" s="239" t="s">
        <v>5628</v>
      </c>
      <c r="F128" s="240" t="s">
        <v>4242</v>
      </c>
      <c r="G128" s="241" t="s">
        <v>209</v>
      </c>
      <c r="H128" s="242">
        <v>1</v>
      </c>
      <c r="I128" s="243"/>
      <c r="J128" s="244">
        <f>ROUND(I128*H128,2)</f>
        <v>0</v>
      </c>
      <c r="K128" s="240" t="s">
        <v>2991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762</v>
      </c>
      <c r="AT128" s="25" t="s">
        <v>206</v>
      </c>
      <c r="AU128" s="25" t="s">
        <v>83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762</v>
      </c>
      <c r="BM128" s="25" t="s">
        <v>5629</v>
      </c>
    </row>
    <row r="129" spans="2:65" s="1" customFormat="1" ht="16.5" customHeight="1">
      <c r="B129" s="47"/>
      <c r="C129" s="238" t="s">
        <v>418</v>
      </c>
      <c r="D129" s="238" t="s">
        <v>206</v>
      </c>
      <c r="E129" s="239" t="s">
        <v>5630</v>
      </c>
      <c r="F129" s="240" t="s">
        <v>5631</v>
      </c>
      <c r="G129" s="241" t="s">
        <v>209</v>
      </c>
      <c r="H129" s="242">
        <v>1</v>
      </c>
      <c r="I129" s="243"/>
      <c r="J129" s="244">
        <f>ROUND(I129*H129,2)</f>
        <v>0</v>
      </c>
      <c r="K129" s="240" t="s">
        <v>2991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762</v>
      </c>
      <c r="AT129" s="25" t="s">
        <v>206</v>
      </c>
      <c r="AU129" s="25" t="s">
        <v>83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762</v>
      </c>
      <c r="BM129" s="25" t="s">
        <v>5632</v>
      </c>
    </row>
    <row r="130" spans="2:65" s="1" customFormat="1" ht="16.5" customHeight="1">
      <c r="B130" s="47"/>
      <c r="C130" s="238" t="s">
        <v>422</v>
      </c>
      <c r="D130" s="238" t="s">
        <v>206</v>
      </c>
      <c r="E130" s="239" t="s">
        <v>4253</v>
      </c>
      <c r="F130" s="240" t="s">
        <v>4254</v>
      </c>
      <c r="G130" s="241" t="s">
        <v>215</v>
      </c>
      <c r="H130" s="242">
        <v>2740</v>
      </c>
      <c r="I130" s="243"/>
      <c r="J130" s="244">
        <f>ROUND(I130*H130,2)</f>
        <v>0</v>
      </c>
      <c r="K130" s="240" t="s">
        <v>2991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762</v>
      </c>
      <c r="AT130" s="25" t="s">
        <v>206</v>
      </c>
      <c r="AU130" s="25" t="s">
        <v>83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762</v>
      </c>
      <c r="BM130" s="25" t="s">
        <v>5633</v>
      </c>
    </row>
    <row r="131" spans="2:65" s="1" customFormat="1" ht="16.5" customHeight="1">
      <c r="B131" s="47"/>
      <c r="C131" s="238" t="s">
        <v>426</v>
      </c>
      <c r="D131" s="238" t="s">
        <v>206</v>
      </c>
      <c r="E131" s="239" t="s">
        <v>5634</v>
      </c>
      <c r="F131" s="240" t="s">
        <v>5635</v>
      </c>
      <c r="G131" s="241" t="s">
        <v>215</v>
      </c>
      <c r="H131" s="242">
        <v>660</v>
      </c>
      <c r="I131" s="243"/>
      <c r="J131" s="244">
        <f>ROUND(I131*H131,2)</f>
        <v>0</v>
      </c>
      <c r="K131" s="240" t="s">
        <v>2991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762</v>
      </c>
      <c r="AT131" s="25" t="s">
        <v>206</v>
      </c>
      <c r="AU131" s="25" t="s">
        <v>83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762</v>
      </c>
      <c r="BM131" s="25" t="s">
        <v>5636</v>
      </c>
    </row>
    <row r="132" spans="2:65" s="1" customFormat="1" ht="16.5" customHeight="1">
      <c r="B132" s="47"/>
      <c r="C132" s="238" t="s">
        <v>430</v>
      </c>
      <c r="D132" s="238" t="s">
        <v>206</v>
      </c>
      <c r="E132" s="239" t="s">
        <v>5637</v>
      </c>
      <c r="F132" s="240" t="s">
        <v>5635</v>
      </c>
      <c r="G132" s="241" t="s">
        <v>215</v>
      </c>
      <c r="H132" s="242">
        <v>2</v>
      </c>
      <c r="I132" s="243"/>
      <c r="J132" s="244">
        <f>ROUND(I132*H132,2)</f>
        <v>0</v>
      </c>
      <c r="K132" s="240" t="s">
        <v>2991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762</v>
      </c>
      <c r="AT132" s="25" t="s">
        <v>206</v>
      </c>
      <c r="AU132" s="25" t="s">
        <v>83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762</v>
      </c>
      <c r="BM132" s="25" t="s">
        <v>5638</v>
      </c>
    </row>
    <row r="133" spans="2:65" s="1" customFormat="1" ht="16.5" customHeight="1">
      <c r="B133" s="47"/>
      <c r="C133" s="238" t="s">
        <v>434</v>
      </c>
      <c r="D133" s="238" t="s">
        <v>206</v>
      </c>
      <c r="E133" s="239" t="s">
        <v>4277</v>
      </c>
      <c r="F133" s="240" t="s">
        <v>4278</v>
      </c>
      <c r="G133" s="241" t="s">
        <v>215</v>
      </c>
      <c r="H133" s="242">
        <v>4000</v>
      </c>
      <c r="I133" s="243"/>
      <c r="J133" s="244">
        <f>ROUND(I133*H133,2)</f>
        <v>0</v>
      </c>
      <c r="K133" s="240" t="s">
        <v>2991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762</v>
      </c>
      <c r="AT133" s="25" t="s">
        <v>206</v>
      </c>
      <c r="AU133" s="25" t="s">
        <v>83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762</v>
      </c>
      <c r="BM133" s="25" t="s">
        <v>5639</v>
      </c>
    </row>
    <row r="134" spans="2:65" s="1" customFormat="1" ht="16.5" customHeight="1">
      <c r="B134" s="47"/>
      <c r="C134" s="238" t="s">
        <v>438</v>
      </c>
      <c r="D134" s="238" t="s">
        <v>206</v>
      </c>
      <c r="E134" s="239" t="s">
        <v>5640</v>
      </c>
      <c r="F134" s="240" t="s">
        <v>5641</v>
      </c>
      <c r="G134" s="241" t="s">
        <v>215</v>
      </c>
      <c r="H134" s="242">
        <v>250</v>
      </c>
      <c r="I134" s="243"/>
      <c r="J134" s="244">
        <f>ROUND(I134*H134,2)</f>
        <v>0</v>
      </c>
      <c r="K134" s="240" t="s">
        <v>2991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762</v>
      </c>
      <c r="AT134" s="25" t="s">
        <v>206</v>
      </c>
      <c r="AU134" s="25" t="s">
        <v>83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762</v>
      </c>
      <c r="BM134" s="25" t="s">
        <v>5642</v>
      </c>
    </row>
    <row r="135" spans="2:65" s="1" customFormat="1" ht="16.5" customHeight="1">
      <c r="B135" s="47"/>
      <c r="C135" s="238" t="s">
        <v>442</v>
      </c>
      <c r="D135" s="238" t="s">
        <v>206</v>
      </c>
      <c r="E135" s="239" t="s">
        <v>4265</v>
      </c>
      <c r="F135" s="240" t="s">
        <v>4266</v>
      </c>
      <c r="G135" s="241" t="s">
        <v>215</v>
      </c>
      <c r="H135" s="242">
        <v>460</v>
      </c>
      <c r="I135" s="243"/>
      <c r="J135" s="244">
        <f>ROUND(I135*H135,2)</f>
        <v>0</v>
      </c>
      <c r="K135" s="240" t="s">
        <v>2991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762</v>
      </c>
      <c r="AT135" s="25" t="s">
        <v>206</v>
      </c>
      <c r="AU135" s="25" t="s">
        <v>83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762</v>
      </c>
      <c r="BM135" s="25" t="s">
        <v>5643</v>
      </c>
    </row>
    <row r="136" spans="2:65" s="1" customFormat="1" ht="16.5" customHeight="1">
      <c r="B136" s="47"/>
      <c r="C136" s="238" t="s">
        <v>446</v>
      </c>
      <c r="D136" s="238" t="s">
        <v>206</v>
      </c>
      <c r="E136" s="239" t="s">
        <v>4259</v>
      </c>
      <c r="F136" s="240" t="s">
        <v>4260</v>
      </c>
      <c r="G136" s="241" t="s">
        <v>215</v>
      </c>
      <c r="H136" s="242">
        <v>500</v>
      </c>
      <c r="I136" s="243"/>
      <c r="J136" s="244">
        <f>ROUND(I136*H136,2)</f>
        <v>0</v>
      </c>
      <c r="K136" s="240" t="s">
        <v>2991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762</v>
      </c>
      <c r="AT136" s="25" t="s">
        <v>206</v>
      </c>
      <c r="AU136" s="25" t="s">
        <v>83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762</v>
      </c>
      <c r="BM136" s="25" t="s">
        <v>5644</v>
      </c>
    </row>
    <row r="137" spans="2:65" s="1" customFormat="1" ht="16.5" customHeight="1">
      <c r="B137" s="47"/>
      <c r="C137" s="238" t="s">
        <v>450</v>
      </c>
      <c r="D137" s="238" t="s">
        <v>206</v>
      </c>
      <c r="E137" s="239" t="s">
        <v>5645</v>
      </c>
      <c r="F137" s="240" t="s">
        <v>5646</v>
      </c>
      <c r="G137" s="241" t="s">
        <v>215</v>
      </c>
      <c r="H137" s="242">
        <v>65</v>
      </c>
      <c r="I137" s="243"/>
      <c r="J137" s="244">
        <f>ROUND(I137*H137,2)</f>
        <v>0</v>
      </c>
      <c r="K137" s="240" t="s">
        <v>2991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762</v>
      </c>
      <c r="AT137" s="25" t="s">
        <v>206</v>
      </c>
      <c r="AU137" s="25" t="s">
        <v>83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762</v>
      </c>
      <c r="BM137" s="25" t="s">
        <v>5647</v>
      </c>
    </row>
    <row r="138" spans="2:65" s="1" customFormat="1" ht="16.5" customHeight="1">
      <c r="B138" s="47"/>
      <c r="C138" s="238" t="s">
        <v>456</v>
      </c>
      <c r="D138" s="238" t="s">
        <v>206</v>
      </c>
      <c r="E138" s="239" t="s">
        <v>4295</v>
      </c>
      <c r="F138" s="240" t="s">
        <v>4296</v>
      </c>
      <c r="G138" s="241" t="s">
        <v>215</v>
      </c>
      <c r="H138" s="242">
        <v>800</v>
      </c>
      <c r="I138" s="243"/>
      <c r="J138" s="244">
        <f>ROUND(I138*H138,2)</f>
        <v>0</v>
      </c>
      <c r="K138" s="240" t="s">
        <v>2991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762</v>
      </c>
      <c r="AT138" s="25" t="s">
        <v>206</v>
      </c>
      <c r="AU138" s="25" t="s">
        <v>83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762</v>
      </c>
      <c r="BM138" s="25" t="s">
        <v>5648</v>
      </c>
    </row>
    <row r="139" spans="2:65" s="1" customFormat="1" ht="16.5" customHeight="1">
      <c r="B139" s="47"/>
      <c r="C139" s="238" t="s">
        <v>460</v>
      </c>
      <c r="D139" s="238" t="s">
        <v>206</v>
      </c>
      <c r="E139" s="239" t="s">
        <v>5649</v>
      </c>
      <c r="F139" s="240" t="s">
        <v>4290</v>
      </c>
      <c r="G139" s="241" t="s">
        <v>215</v>
      </c>
      <c r="H139" s="242">
        <v>43</v>
      </c>
      <c r="I139" s="243"/>
      <c r="J139" s="244">
        <f>ROUND(I139*H139,2)</f>
        <v>0</v>
      </c>
      <c r="K139" s="240" t="s">
        <v>2991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762</v>
      </c>
      <c r="AT139" s="25" t="s">
        <v>206</v>
      </c>
      <c r="AU139" s="25" t="s">
        <v>83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762</v>
      </c>
      <c r="BM139" s="25" t="s">
        <v>5650</v>
      </c>
    </row>
    <row r="140" spans="2:65" s="1" customFormat="1" ht="16.5" customHeight="1">
      <c r="B140" s="47"/>
      <c r="C140" s="238" t="s">
        <v>465</v>
      </c>
      <c r="D140" s="238" t="s">
        <v>206</v>
      </c>
      <c r="E140" s="239" t="s">
        <v>5651</v>
      </c>
      <c r="F140" s="240" t="s">
        <v>4326</v>
      </c>
      <c r="G140" s="241" t="s">
        <v>215</v>
      </c>
      <c r="H140" s="242">
        <v>30</v>
      </c>
      <c r="I140" s="243"/>
      <c r="J140" s="244">
        <f>ROUND(I140*H140,2)</f>
        <v>0</v>
      </c>
      <c r="K140" s="240" t="s">
        <v>2991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762</v>
      </c>
      <c r="AT140" s="25" t="s">
        <v>206</v>
      </c>
      <c r="AU140" s="25" t="s">
        <v>83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762</v>
      </c>
      <c r="BM140" s="25" t="s">
        <v>5652</v>
      </c>
    </row>
    <row r="141" spans="2:65" s="1" customFormat="1" ht="16.5" customHeight="1">
      <c r="B141" s="47"/>
      <c r="C141" s="238" t="s">
        <v>469</v>
      </c>
      <c r="D141" s="238" t="s">
        <v>206</v>
      </c>
      <c r="E141" s="239" t="s">
        <v>5653</v>
      </c>
      <c r="F141" s="240" t="s">
        <v>5654</v>
      </c>
      <c r="G141" s="241" t="s">
        <v>215</v>
      </c>
      <c r="H141" s="242">
        <v>200</v>
      </c>
      <c r="I141" s="243"/>
      <c r="J141" s="244">
        <f>ROUND(I141*H141,2)</f>
        <v>0</v>
      </c>
      <c r="K141" s="240" t="s">
        <v>2991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762</v>
      </c>
      <c r="AT141" s="25" t="s">
        <v>206</v>
      </c>
      <c r="AU141" s="25" t="s">
        <v>83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762</v>
      </c>
      <c r="BM141" s="25" t="s">
        <v>5655</v>
      </c>
    </row>
    <row r="142" spans="2:65" s="1" customFormat="1" ht="16.5" customHeight="1">
      <c r="B142" s="47"/>
      <c r="C142" s="238" t="s">
        <v>473</v>
      </c>
      <c r="D142" s="238" t="s">
        <v>206</v>
      </c>
      <c r="E142" s="239" t="s">
        <v>5656</v>
      </c>
      <c r="F142" s="240" t="s">
        <v>5657</v>
      </c>
      <c r="G142" s="241" t="s">
        <v>215</v>
      </c>
      <c r="H142" s="242">
        <v>25</v>
      </c>
      <c r="I142" s="243"/>
      <c r="J142" s="244">
        <f>ROUND(I142*H142,2)</f>
        <v>0</v>
      </c>
      <c r="K142" s="240" t="s">
        <v>2991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762</v>
      </c>
      <c r="AT142" s="25" t="s">
        <v>206</v>
      </c>
      <c r="AU142" s="25" t="s">
        <v>83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762</v>
      </c>
      <c r="BM142" s="25" t="s">
        <v>5658</v>
      </c>
    </row>
    <row r="143" spans="2:65" s="1" customFormat="1" ht="16.5" customHeight="1">
      <c r="B143" s="47"/>
      <c r="C143" s="238" t="s">
        <v>477</v>
      </c>
      <c r="D143" s="238" t="s">
        <v>206</v>
      </c>
      <c r="E143" s="239" t="s">
        <v>5659</v>
      </c>
      <c r="F143" s="240" t="s">
        <v>5660</v>
      </c>
      <c r="G143" s="241" t="s">
        <v>215</v>
      </c>
      <c r="H143" s="242">
        <v>6</v>
      </c>
      <c r="I143" s="243"/>
      <c r="J143" s="244">
        <f>ROUND(I143*H143,2)</f>
        <v>0</v>
      </c>
      <c r="K143" s="240" t="s">
        <v>2991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762</v>
      </c>
      <c r="AT143" s="25" t="s">
        <v>206</v>
      </c>
      <c r="AU143" s="25" t="s">
        <v>83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762</v>
      </c>
      <c r="BM143" s="25" t="s">
        <v>5661</v>
      </c>
    </row>
    <row r="144" spans="2:65" s="1" customFormat="1" ht="16.5" customHeight="1">
      <c r="B144" s="47"/>
      <c r="C144" s="238" t="s">
        <v>481</v>
      </c>
      <c r="D144" s="238" t="s">
        <v>206</v>
      </c>
      <c r="E144" s="239" t="s">
        <v>5662</v>
      </c>
      <c r="F144" s="240" t="s">
        <v>5663</v>
      </c>
      <c r="G144" s="241" t="s">
        <v>215</v>
      </c>
      <c r="H144" s="242">
        <v>6</v>
      </c>
      <c r="I144" s="243"/>
      <c r="J144" s="244">
        <f>ROUND(I144*H144,2)</f>
        <v>0</v>
      </c>
      <c r="K144" s="240" t="s">
        <v>2991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762</v>
      </c>
      <c r="AT144" s="25" t="s">
        <v>206</v>
      </c>
      <c r="AU144" s="25" t="s">
        <v>83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762</v>
      </c>
      <c r="BM144" s="25" t="s">
        <v>5664</v>
      </c>
    </row>
    <row r="145" spans="2:65" s="1" customFormat="1" ht="16.5" customHeight="1">
      <c r="B145" s="47"/>
      <c r="C145" s="238" t="s">
        <v>485</v>
      </c>
      <c r="D145" s="238" t="s">
        <v>206</v>
      </c>
      <c r="E145" s="239" t="s">
        <v>5665</v>
      </c>
      <c r="F145" s="240" t="s">
        <v>4347</v>
      </c>
      <c r="G145" s="241" t="s">
        <v>359</v>
      </c>
      <c r="H145" s="242">
        <v>9000</v>
      </c>
      <c r="I145" s="243"/>
      <c r="J145" s="244">
        <f>ROUND(I145*H145,2)</f>
        <v>0</v>
      </c>
      <c r="K145" s="240" t="s">
        <v>2991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762</v>
      </c>
      <c r="AT145" s="25" t="s">
        <v>206</v>
      </c>
      <c r="AU145" s="25" t="s">
        <v>83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762</v>
      </c>
      <c r="BM145" s="25" t="s">
        <v>5666</v>
      </c>
    </row>
    <row r="146" spans="2:65" s="1" customFormat="1" ht="16.5" customHeight="1">
      <c r="B146" s="47"/>
      <c r="C146" s="238" t="s">
        <v>489</v>
      </c>
      <c r="D146" s="238" t="s">
        <v>206</v>
      </c>
      <c r="E146" s="239" t="s">
        <v>5667</v>
      </c>
      <c r="F146" s="240" t="s">
        <v>5668</v>
      </c>
      <c r="G146" s="241" t="s">
        <v>359</v>
      </c>
      <c r="H146" s="242">
        <v>45</v>
      </c>
      <c r="I146" s="243"/>
      <c r="J146" s="244">
        <f>ROUND(I146*H146,2)</f>
        <v>0</v>
      </c>
      <c r="K146" s="240" t="s">
        <v>2991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762</v>
      </c>
      <c r="AT146" s="25" t="s">
        <v>206</v>
      </c>
      <c r="AU146" s="25" t="s">
        <v>83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762</v>
      </c>
      <c r="BM146" s="25" t="s">
        <v>5669</v>
      </c>
    </row>
    <row r="147" spans="2:65" s="1" customFormat="1" ht="16.5" customHeight="1">
      <c r="B147" s="47"/>
      <c r="C147" s="238" t="s">
        <v>493</v>
      </c>
      <c r="D147" s="238" t="s">
        <v>206</v>
      </c>
      <c r="E147" s="239" t="s">
        <v>4139</v>
      </c>
      <c r="F147" s="240" t="s">
        <v>4140</v>
      </c>
      <c r="G147" s="241" t="s">
        <v>209</v>
      </c>
      <c r="H147" s="242">
        <v>11</v>
      </c>
      <c r="I147" s="243"/>
      <c r="J147" s="244">
        <f>ROUND(I147*H147,2)</f>
        <v>0</v>
      </c>
      <c r="K147" s="240" t="s">
        <v>2991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762</v>
      </c>
      <c r="AT147" s="25" t="s">
        <v>206</v>
      </c>
      <c r="AU147" s="25" t="s">
        <v>83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762</v>
      </c>
      <c r="BM147" s="25" t="s">
        <v>5670</v>
      </c>
    </row>
    <row r="148" spans="2:65" s="1" customFormat="1" ht="16.5" customHeight="1">
      <c r="B148" s="47"/>
      <c r="C148" s="238" t="s">
        <v>497</v>
      </c>
      <c r="D148" s="238" t="s">
        <v>206</v>
      </c>
      <c r="E148" s="239" t="s">
        <v>5671</v>
      </c>
      <c r="F148" s="240" t="s">
        <v>5672</v>
      </c>
      <c r="G148" s="241" t="s">
        <v>209</v>
      </c>
      <c r="H148" s="242">
        <v>39</v>
      </c>
      <c r="I148" s="243"/>
      <c r="J148" s="244">
        <f>ROUND(I148*H148,2)</f>
        <v>0</v>
      </c>
      <c r="K148" s="240" t="s">
        <v>2991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762</v>
      </c>
      <c r="AT148" s="25" t="s">
        <v>206</v>
      </c>
      <c r="AU148" s="25" t="s">
        <v>83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762</v>
      </c>
      <c r="BM148" s="25" t="s">
        <v>5673</v>
      </c>
    </row>
    <row r="149" spans="2:65" s="1" customFormat="1" ht="16.5" customHeight="1">
      <c r="B149" s="47"/>
      <c r="C149" s="238" t="s">
        <v>501</v>
      </c>
      <c r="D149" s="238" t="s">
        <v>206</v>
      </c>
      <c r="E149" s="239" t="s">
        <v>5674</v>
      </c>
      <c r="F149" s="240" t="s">
        <v>5675</v>
      </c>
      <c r="G149" s="241" t="s">
        <v>209</v>
      </c>
      <c r="H149" s="242">
        <v>2</v>
      </c>
      <c r="I149" s="243"/>
      <c r="J149" s="244">
        <f>ROUND(I149*H149,2)</f>
        <v>0</v>
      </c>
      <c r="K149" s="240" t="s">
        <v>2991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762</v>
      </c>
      <c r="AT149" s="25" t="s">
        <v>206</v>
      </c>
      <c r="AU149" s="25" t="s">
        <v>83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762</v>
      </c>
      <c r="BM149" s="25" t="s">
        <v>5676</v>
      </c>
    </row>
    <row r="150" spans="2:65" s="1" customFormat="1" ht="16.5" customHeight="1">
      <c r="B150" s="47"/>
      <c r="C150" s="238" t="s">
        <v>505</v>
      </c>
      <c r="D150" s="238" t="s">
        <v>206</v>
      </c>
      <c r="E150" s="239" t="s">
        <v>5677</v>
      </c>
      <c r="F150" s="240" t="s">
        <v>5678</v>
      </c>
      <c r="G150" s="241" t="s">
        <v>209</v>
      </c>
      <c r="H150" s="242">
        <v>19</v>
      </c>
      <c r="I150" s="243"/>
      <c r="J150" s="244">
        <f>ROUND(I150*H150,2)</f>
        <v>0</v>
      </c>
      <c r="K150" s="240" t="s">
        <v>2991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762</v>
      </c>
      <c r="AT150" s="25" t="s">
        <v>206</v>
      </c>
      <c r="AU150" s="25" t="s">
        <v>83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762</v>
      </c>
      <c r="BM150" s="25" t="s">
        <v>5679</v>
      </c>
    </row>
    <row r="151" spans="2:65" s="1" customFormat="1" ht="16.5" customHeight="1">
      <c r="B151" s="47"/>
      <c r="C151" s="238" t="s">
        <v>509</v>
      </c>
      <c r="D151" s="238" t="s">
        <v>206</v>
      </c>
      <c r="E151" s="239" t="s">
        <v>4166</v>
      </c>
      <c r="F151" s="240" t="s">
        <v>4167</v>
      </c>
      <c r="G151" s="241" t="s">
        <v>209</v>
      </c>
      <c r="H151" s="242">
        <v>7</v>
      </c>
      <c r="I151" s="243"/>
      <c r="J151" s="244">
        <f>ROUND(I151*H151,2)</f>
        <v>0</v>
      </c>
      <c r="K151" s="240" t="s">
        <v>2991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762</v>
      </c>
      <c r="AT151" s="25" t="s">
        <v>206</v>
      </c>
      <c r="AU151" s="25" t="s">
        <v>83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762</v>
      </c>
      <c r="BM151" s="25" t="s">
        <v>5680</v>
      </c>
    </row>
    <row r="152" spans="2:65" s="1" customFormat="1" ht="16.5" customHeight="1">
      <c r="B152" s="47"/>
      <c r="C152" s="238" t="s">
        <v>513</v>
      </c>
      <c r="D152" s="238" t="s">
        <v>206</v>
      </c>
      <c r="E152" s="239" t="s">
        <v>5681</v>
      </c>
      <c r="F152" s="240" t="s">
        <v>5682</v>
      </c>
      <c r="G152" s="241" t="s">
        <v>209</v>
      </c>
      <c r="H152" s="242">
        <v>59</v>
      </c>
      <c r="I152" s="243"/>
      <c r="J152" s="244">
        <f>ROUND(I152*H152,2)</f>
        <v>0</v>
      </c>
      <c r="K152" s="240" t="s">
        <v>2991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762</v>
      </c>
      <c r="AT152" s="25" t="s">
        <v>206</v>
      </c>
      <c r="AU152" s="25" t="s">
        <v>83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762</v>
      </c>
      <c r="BM152" s="25" t="s">
        <v>5683</v>
      </c>
    </row>
    <row r="153" spans="2:65" s="1" customFormat="1" ht="16.5" customHeight="1">
      <c r="B153" s="47"/>
      <c r="C153" s="238" t="s">
        <v>517</v>
      </c>
      <c r="D153" s="238" t="s">
        <v>206</v>
      </c>
      <c r="E153" s="239" t="s">
        <v>5684</v>
      </c>
      <c r="F153" s="240" t="s">
        <v>5685</v>
      </c>
      <c r="G153" s="241" t="s">
        <v>209</v>
      </c>
      <c r="H153" s="242">
        <v>18</v>
      </c>
      <c r="I153" s="243"/>
      <c r="J153" s="244">
        <f>ROUND(I153*H153,2)</f>
        <v>0</v>
      </c>
      <c r="K153" s="240" t="s">
        <v>2991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762</v>
      </c>
      <c r="AT153" s="25" t="s">
        <v>206</v>
      </c>
      <c r="AU153" s="25" t="s">
        <v>83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762</v>
      </c>
      <c r="BM153" s="25" t="s">
        <v>5686</v>
      </c>
    </row>
    <row r="154" spans="2:65" s="1" customFormat="1" ht="16.5" customHeight="1">
      <c r="B154" s="47"/>
      <c r="C154" s="238" t="s">
        <v>519</v>
      </c>
      <c r="D154" s="238" t="s">
        <v>206</v>
      </c>
      <c r="E154" s="239" t="s">
        <v>5687</v>
      </c>
      <c r="F154" s="240" t="s">
        <v>5688</v>
      </c>
      <c r="G154" s="241" t="s">
        <v>209</v>
      </c>
      <c r="H154" s="242">
        <v>80</v>
      </c>
      <c r="I154" s="243"/>
      <c r="J154" s="244">
        <f>ROUND(I154*H154,2)</f>
        <v>0</v>
      </c>
      <c r="K154" s="240" t="s">
        <v>2991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762</v>
      </c>
      <c r="AT154" s="25" t="s">
        <v>206</v>
      </c>
      <c r="AU154" s="25" t="s">
        <v>83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762</v>
      </c>
      <c r="BM154" s="25" t="s">
        <v>5689</v>
      </c>
    </row>
    <row r="155" spans="2:65" s="1" customFormat="1" ht="16.5" customHeight="1">
      <c r="B155" s="47"/>
      <c r="C155" s="238" t="s">
        <v>799</v>
      </c>
      <c r="D155" s="238" t="s">
        <v>206</v>
      </c>
      <c r="E155" s="239" t="s">
        <v>5690</v>
      </c>
      <c r="F155" s="240" t="s">
        <v>5691</v>
      </c>
      <c r="G155" s="241" t="s">
        <v>209</v>
      </c>
      <c r="H155" s="242">
        <v>1</v>
      </c>
      <c r="I155" s="243"/>
      <c r="J155" s="244">
        <f>ROUND(I155*H155,2)</f>
        <v>0</v>
      </c>
      <c r="K155" s="240" t="s">
        <v>2991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762</v>
      </c>
      <c r="AT155" s="25" t="s">
        <v>206</v>
      </c>
      <c r="AU155" s="25" t="s">
        <v>83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762</v>
      </c>
      <c r="BM155" s="25" t="s">
        <v>5692</v>
      </c>
    </row>
    <row r="156" spans="2:65" s="1" customFormat="1" ht="16.5" customHeight="1">
      <c r="B156" s="47"/>
      <c r="C156" s="238" t="s">
        <v>762</v>
      </c>
      <c r="D156" s="238" t="s">
        <v>206</v>
      </c>
      <c r="E156" s="239" t="s">
        <v>5693</v>
      </c>
      <c r="F156" s="240" t="s">
        <v>5694</v>
      </c>
      <c r="G156" s="241" t="s">
        <v>209</v>
      </c>
      <c r="H156" s="242">
        <v>703</v>
      </c>
      <c r="I156" s="243"/>
      <c r="J156" s="244">
        <f>ROUND(I156*H156,2)</f>
        <v>0</v>
      </c>
      <c r="K156" s="240" t="s">
        <v>2991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762</v>
      </c>
      <c r="AT156" s="25" t="s">
        <v>206</v>
      </c>
      <c r="AU156" s="25" t="s">
        <v>83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762</v>
      </c>
      <c r="BM156" s="25" t="s">
        <v>5695</v>
      </c>
    </row>
    <row r="157" spans="2:65" s="1" customFormat="1" ht="16.5" customHeight="1">
      <c r="B157" s="47"/>
      <c r="C157" s="238" t="s">
        <v>806</v>
      </c>
      <c r="D157" s="238" t="s">
        <v>206</v>
      </c>
      <c r="E157" s="239" t="s">
        <v>5696</v>
      </c>
      <c r="F157" s="240" t="s">
        <v>5697</v>
      </c>
      <c r="G157" s="241" t="s">
        <v>209</v>
      </c>
      <c r="H157" s="242">
        <v>470</v>
      </c>
      <c r="I157" s="243"/>
      <c r="J157" s="244">
        <f>ROUND(I157*H157,2)</f>
        <v>0</v>
      </c>
      <c r="K157" s="240" t="s">
        <v>2991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762</v>
      </c>
      <c r="AT157" s="25" t="s">
        <v>206</v>
      </c>
      <c r="AU157" s="25" t="s">
        <v>83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762</v>
      </c>
      <c r="BM157" s="25" t="s">
        <v>5698</v>
      </c>
    </row>
    <row r="158" spans="2:65" s="1" customFormat="1" ht="16.5" customHeight="1">
      <c r="B158" s="47"/>
      <c r="C158" s="238" t="s">
        <v>808</v>
      </c>
      <c r="D158" s="238" t="s">
        <v>206</v>
      </c>
      <c r="E158" s="239" t="s">
        <v>5699</v>
      </c>
      <c r="F158" s="240" t="s">
        <v>5700</v>
      </c>
      <c r="G158" s="241" t="s">
        <v>209</v>
      </c>
      <c r="H158" s="242">
        <v>4</v>
      </c>
      <c r="I158" s="243"/>
      <c r="J158" s="244">
        <f>ROUND(I158*H158,2)</f>
        <v>0</v>
      </c>
      <c r="K158" s="240" t="s">
        <v>2991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762</v>
      </c>
      <c r="AT158" s="25" t="s">
        <v>206</v>
      </c>
      <c r="AU158" s="25" t="s">
        <v>83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762</v>
      </c>
      <c r="BM158" s="25" t="s">
        <v>5701</v>
      </c>
    </row>
    <row r="159" spans="2:65" s="1" customFormat="1" ht="16.5" customHeight="1">
      <c r="B159" s="47"/>
      <c r="C159" s="238" t="s">
        <v>812</v>
      </c>
      <c r="D159" s="238" t="s">
        <v>206</v>
      </c>
      <c r="E159" s="239" t="s">
        <v>5702</v>
      </c>
      <c r="F159" s="240" t="s">
        <v>5703</v>
      </c>
      <c r="G159" s="241" t="s">
        <v>215</v>
      </c>
      <c r="H159" s="242">
        <v>60</v>
      </c>
      <c r="I159" s="243"/>
      <c r="J159" s="244">
        <f>ROUND(I159*H159,2)</f>
        <v>0</v>
      </c>
      <c r="K159" s="240" t="s">
        <v>2991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762</v>
      </c>
      <c r="AT159" s="25" t="s">
        <v>206</v>
      </c>
      <c r="AU159" s="25" t="s">
        <v>83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762</v>
      </c>
      <c r="BM159" s="25" t="s">
        <v>5704</v>
      </c>
    </row>
    <row r="160" spans="2:65" s="1" customFormat="1" ht="16.5" customHeight="1">
      <c r="B160" s="47"/>
      <c r="C160" s="238" t="s">
        <v>816</v>
      </c>
      <c r="D160" s="238" t="s">
        <v>206</v>
      </c>
      <c r="E160" s="239" t="s">
        <v>4211</v>
      </c>
      <c r="F160" s="240" t="s">
        <v>4212</v>
      </c>
      <c r="G160" s="241" t="s">
        <v>209</v>
      </c>
      <c r="H160" s="242">
        <v>497</v>
      </c>
      <c r="I160" s="243"/>
      <c r="J160" s="244">
        <f>ROUND(I160*H160,2)</f>
        <v>0</v>
      </c>
      <c r="K160" s="240" t="s">
        <v>2991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762</v>
      </c>
      <c r="AT160" s="25" t="s">
        <v>206</v>
      </c>
      <c r="AU160" s="25" t="s">
        <v>83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762</v>
      </c>
      <c r="BM160" s="25" t="s">
        <v>5705</v>
      </c>
    </row>
    <row r="161" spans="2:65" s="1" customFormat="1" ht="16.5" customHeight="1">
      <c r="B161" s="47"/>
      <c r="C161" s="238" t="s">
        <v>820</v>
      </c>
      <c r="D161" s="238" t="s">
        <v>206</v>
      </c>
      <c r="E161" s="239" t="s">
        <v>4217</v>
      </c>
      <c r="F161" s="240" t="s">
        <v>4218</v>
      </c>
      <c r="G161" s="241" t="s">
        <v>209</v>
      </c>
      <c r="H161" s="242">
        <v>77</v>
      </c>
      <c r="I161" s="243"/>
      <c r="J161" s="244">
        <f>ROUND(I161*H161,2)</f>
        <v>0</v>
      </c>
      <c r="K161" s="240" t="s">
        <v>2991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762</v>
      </c>
      <c r="AT161" s="25" t="s">
        <v>206</v>
      </c>
      <c r="AU161" s="25" t="s">
        <v>83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762</v>
      </c>
      <c r="BM161" s="25" t="s">
        <v>5706</v>
      </c>
    </row>
    <row r="162" spans="2:65" s="1" customFormat="1" ht="16.5" customHeight="1">
      <c r="B162" s="47"/>
      <c r="C162" s="238" t="s">
        <v>824</v>
      </c>
      <c r="D162" s="238" t="s">
        <v>206</v>
      </c>
      <c r="E162" s="239" t="s">
        <v>4214</v>
      </c>
      <c r="F162" s="240" t="s">
        <v>4215</v>
      </c>
      <c r="G162" s="241" t="s">
        <v>209</v>
      </c>
      <c r="H162" s="242">
        <v>13</v>
      </c>
      <c r="I162" s="243"/>
      <c r="J162" s="244">
        <f>ROUND(I162*H162,2)</f>
        <v>0</v>
      </c>
      <c r="K162" s="240" t="s">
        <v>2991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762</v>
      </c>
      <c r="AT162" s="25" t="s">
        <v>206</v>
      </c>
      <c r="AU162" s="25" t="s">
        <v>83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762</v>
      </c>
      <c r="BM162" s="25" t="s">
        <v>5707</v>
      </c>
    </row>
    <row r="163" spans="2:65" s="1" customFormat="1" ht="16.5" customHeight="1">
      <c r="B163" s="47"/>
      <c r="C163" s="238" t="s">
        <v>828</v>
      </c>
      <c r="D163" s="238" t="s">
        <v>206</v>
      </c>
      <c r="E163" s="239" t="s">
        <v>4223</v>
      </c>
      <c r="F163" s="240" t="s">
        <v>4224</v>
      </c>
      <c r="G163" s="241" t="s">
        <v>209</v>
      </c>
      <c r="H163" s="242">
        <v>23</v>
      </c>
      <c r="I163" s="243"/>
      <c r="J163" s="244">
        <f>ROUND(I163*H163,2)</f>
        <v>0</v>
      </c>
      <c r="K163" s="240" t="s">
        <v>2991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762</v>
      </c>
      <c r="AT163" s="25" t="s">
        <v>206</v>
      </c>
      <c r="AU163" s="25" t="s">
        <v>83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762</v>
      </c>
      <c r="BM163" s="25" t="s">
        <v>5708</v>
      </c>
    </row>
    <row r="164" spans="2:65" s="1" customFormat="1" ht="25.5" customHeight="1">
      <c r="B164" s="47"/>
      <c r="C164" s="238" t="s">
        <v>832</v>
      </c>
      <c r="D164" s="238" t="s">
        <v>206</v>
      </c>
      <c r="E164" s="239" t="s">
        <v>5709</v>
      </c>
      <c r="F164" s="240" t="s">
        <v>5710</v>
      </c>
      <c r="G164" s="241" t="s">
        <v>209</v>
      </c>
      <c r="H164" s="242">
        <v>51</v>
      </c>
      <c r="I164" s="243"/>
      <c r="J164" s="244">
        <f>ROUND(I164*H164,2)</f>
        <v>0</v>
      </c>
      <c r="K164" s="240" t="s">
        <v>2991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762</v>
      </c>
      <c r="AT164" s="25" t="s">
        <v>206</v>
      </c>
      <c r="AU164" s="25" t="s">
        <v>83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762</v>
      </c>
      <c r="BM164" s="25" t="s">
        <v>5711</v>
      </c>
    </row>
    <row r="165" spans="2:65" s="1" customFormat="1" ht="16.5" customHeight="1">
      <c r="B165" s="47"/>
      <c r="C165" s="238" t="s">
        <v>836</v>
      </c>
      <c r="D165" s="238" t="s">
        <v>206</v>
      </c>
      <c r="E165" s="239" t="s">
        <v>5712</v>
      </c>
      <c r="F165" s="240" t="s">
        <v>5713</v>
      </c>
      <c r="G165" s="241" t="s">
        <v>215</v>
      </c>
      <c r="H165" s="242">
        <v>30</v>
      </c>
      <c r="I165" s="243"/>
      <c r="J165" s="244">
        <f>ROUND(I165*H165,2)</f>
        <v>0</v>
      </c>
      <c r="K165" s="240" t="s">
        <v>2991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762</v>
      </c>
      <c r="AT165" s="25" t="s">
        <v>206</v>
      </c>
      <c r="AU165" s="25" t="s">
        <v>83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762</v>
      </c>
      <c r="BM165" s="25" t="s">
        <v>5714</v>
      </c>
    </row>
    <row r="166" spans="2:65" s="1" customFormat="1" ht="16.5" customHeight="1">
      <c r="B166" s="47"/>
      <c r="C166" s="238" t="s">
        <v>840</v>
      </c>
      <c r="D166" s="238" t="s">
        <v>206</v>
      </c>
      <c r="E166" s="239" t="s">
        <v>5715</v>
      </c>
      <c r="F166" s="240" t="s">
        <v>5716</v>
      </c>
      <c r="G166" s="241" t="s">
        <v>215</v>
      </c>
      <c r="H166" s="242">
        <v>20</v>
      </c>
      <c r="I166" s="243"/>
      <c r="J166" s="244">
        <f>ROUND(I166*H166,2)</f>
        <v>0</v>
      </c>
      <c r="K166" s="240" t="s">
        <v>2991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762</v>
      </c>
      <c r="AT166" s="25" t="s">
        <v>206</v>
      </c>
      <c r="AU166" s="25" t="s">
        <v>83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762</v>
      </c>
      <c r="BM166" s="25" t="s">
        <v>5717</v>
      </c>
    </row>
    <row r="167" spans="2:65" s="1" customFormat="1" ht="16.5" customHeight="1">
      <c r="B167" s="47"/>
      <c r="C167" s="238" t="s">
        <v>844</v>
      </c>
      <c r="D167" s="238" t="s">
        <v>206</v>
      </c>
      <c r="E167" s="239" t="s">
        <v>5718</v>
      </c>
      <c r="F167" s="240" t="s">
        <v>4374</v>
      </c>
      <c r="G167" s="241" t="s">
        <v>4375</v>
      </c>
      <c r="H167" s="242">
        <v>1</v>
      </c>
      <c r="I167" s="243"/>
      <c r="J167" s="244">
        <f>ROUND(I167*H167,2)</f>
        <v>0</v>
      </c>
      <c r="K167" s="240" t="s">
        <v>2991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762</v>
      </c>
      <c r="AT167" s="25" t="s">
        <v>206</v>
      </c>
      <c r="AU167" s="25" t="s">
        <v>83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762</v>
      </c>
      <c r="BM167" s="25" t="s">
        <v>5719</v>
      </c>
    </row>
    <row r="168" spans="2:65" s="1" customFormat="1" ht="16.5" customHeight="1">
      <c r="B168" s="47"/>
      <c r="C168" s="238" t="s">
        <v>848</v>
      </c>
      <c r="D168" s="238" t="s">
        <v>206</v>
      </c>
      <c r="E168" s="239" t="s">
        <v>5720</v>
      </c>
      <c r="F168" s="240" t="s">
        <v>4233</v>
      </c>
      <c r="G168" s="241" t="s">
        <v>359</v>
      </c>
      <c r="H168" s="242">
        <v>1500</v>
      </c>
      <c r="I168" s="243"/>
      <c r="J168" s="244">
        <f>ROUND(I168*H168,2)</f>
        <v>0</v>
      </c>
      <c r="K168" s="240" t="s">
        <v>2991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762</v>
      </c>
      <c r="AT168" s="25" t="s">
        <v>206</v>
      </c>
      <c r="AU168" s="25" t="s">
        <v>83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762</v>
      </c>
      <c r="BM168" s="25" t="s">
        <v>5721</v>
      </c>
    </row>
    <row r="169" spans="2:65" s="1" customFormat="1" ht="16.5" customHeight="1">
      <c r="B169" s="47"/>
      <c r="C169" s="238" t="s">
        <v>852</v>
      </c>
      <c r="D169" s="238" t="s">
        <v>206</v>
      </c>
      <c r="E169" s="239" t="s">
        <v>5722</v>
      </c>
      <c r="F169" s="240" t="s">
        <v>5723</v>
      </c>
      <c r="G169" s="241" t="s">
        <v>359</v>
      </c>
      <c r="H169" s="242">
        <v>1500</v>
      </c>
      <c r="I169" s="243"/>
      <c r="J169" s="244">
        <f>ROUND(I169*H169,2)</f>
        <v>0</v>
      </c>
      <c r="K169" s="240" t="s">
        <v>2991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762</v>
      </c>
      <c r="AT169" s="25" t="s">
        <v>206</v>
      </c>
      <c r="AU169" s="25" t="s">
        <v>83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762</v>
      </c>
      <c r="BM169" s="25" t="s">
        <v>5724</v>
      </c>
    </row>
    <row r="170" spans="2:65" s="1" customFormat="1" ht="16.5" customHeight="1">
      <c r="B170" s="47"/>
      <c r="C170" s="238" t="s">
        <v>856</v>
      </c>
      <c r="D170" s="238" t="s">
        <v>206</v>
      </c>
      <c r="E170" s="239" t="s">
        <v>5725</v>
      </c>
      <c r="F170" s="240" t="s">
        <v>5726</v>
      </c>
      <c r="G170" s="241" t="s">
        <v>215</v>
      </c>
      <c r="H170" s="242">
        <v>59</v>
      </c>
      <c r="I170" s="243"/>
      <c r="J170" s="244">
        <f>ROUND(I170*H170,2)</f>
        <v>0</v>
      </c>
      <c r="K170" s="240" t="s">
        <v>2991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762</v>
      </c>
      <c r="AT170" s="25" t="s">
        <v>206</v>
      </c>
      <c r="AU170" s="25" t="s">
        <v>83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762</v>
      </c>
      <c r="BM170" s="25" t="s">
        <v>5727</v>
      </c>
    </row>
    <row r="171" spans="2:65" s="1" customFormat="1" ht="16.5" customHeight="1">
      <c r="B171" s="47"/>
      <c r="C171" s="238" t="s">
        <v>860</v>
      </c>
      <c r="D171" s="238" t="s">
        <v>206</v>
      </c>
      <c r="E171" s="239" t="s">
        <v>5728</v>
      </c>
      <c r="F171" s="240" t="s">
        <v>5729</v>
      </c>
      <c r="G171" s="241" t="s">
        <v>359</v>
      </c>
      <c r="H171" s="242">
        <v>17</v>
      </c>
      <c r="I171" s="243"/>
      <c r="J171" s="244">
        <f>ROUND(I171*H171,2)</f>
        <v>0</v>
      </c>
      <c r="K171" s="240" t="s">
        <v>2991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762</v>
      </c>
      <c r="AT171" s="25" t="s">
        <v>206</v>
      </c>
      <c r="AU171" s="25" t="s">
        <v>83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762</v>
      </c>
      <c r="BM171" s="25" t="s">
        <v>5730</v>
      </c>
    </row>
    <row r="172" spans="2:65" s="1" customFormat="1" ht="16.5" customHeight="1">
      <c r="B172" s="47"/>
      <c r="C172" s="238" t="s">
        <v>864</v>
      </c>
      <c r="D172" s="238" t="s">
        <v>206</v>
      </c>
      <c r="E172" s="239" t="s">
        <v>5731</v>
      </c>
      <c r="F172" s="240" t="s">
        <v>5732</v>
      </c>
      <c r="G172" s="241" t="s">
        <v>215</v>
      </c>
      <c r="H172" s="242">
        <v>295</v>
      </c>
      <c r="I172" s="243"/>
      <c r="J172" s="244">
        <f>ROUND(I172*H172,2)</f>
        <v>0</v>
      </c>
      <c r="K172" s="240" t="s">
        <v>2991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762</v>
      </c>
      <c r="AT172" s="25" t="s">
        <v>206</v>
      </c>
      <c r="AU172" s="25" t="s">
        <v>83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762</v>
      </c>
      <c r="BM172" s="25" t="s">
        <v>5733</v>
      </c>
    </row>
    <row r="173" spans="2:65" s="1" customFormat="1" ht="16.5" customHeight="1">
      <c r="B173" s="47"/>
      <c r="C173" s="238" t="s">
        <v>868</v>
      </c>
      <c r="D173" s="238" t="s">
        <v>206</v>
      </c>
      <c r="E173" s="239" t="s">
        <v>4380</v>
      </c>
      <c r="F173" s="240" t="s">
        <v>5734</v>
      </c>
      <c r="G173" s="241" t="s">
        <v>209</v>
      </c>
      <c r="H173" s="242">
        <v>12</v>
      </c>
      <c r="I173" s="243"/>
      <c r="J173" s="244">
        <f>ROUND(I173*H173,2)</f>
        <v>0</v>
      </c>
      <c r="K173" s="240" t="s">
        <v>2991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762</v>
      </c>
      <c r="AT173" s="25" t="s">
        <v>206</v>
      </c>
      <c r="AU173" s="25" t="s">
        <v>83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762</v>
      </c>
      <c r="BM173" s="25" t="s">
        <v>5735</v>
      </c>
    </row>
    <row r="174" spans="2:65" s="1" customFormat="1" ht="16.5" customHeight="1">
      <c r="B174" s="47"/>
      <c r="C174" s="238" t="s">
        <v>872</v>
      </c>
      <c r="D174" s="238" t="s">
        <v>206</v>
      </c>
      <c r="E174" s="239" t="s">
        <v>5736</v>
      </c>
      <c r="F174" s="240" t="s">
        <v>5737</v>
      </c>
      <c r="G174" s="241" t="s">
        <v>209</v>
      </c>
      <c r="H174" s="242">
        <v>3</v>
      </c>
      <c r="I174" s="243"/>
      <c r="J174" s="244">
        <f>ROUND(I174*H174,2)</f>
        <v>0</v>
      </c>
      <c r="K174" s="240" t="s">
        <v>2991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762</v>
      </c>
      <c r="AT174" s="25" t="s">
        <v>206</v>
      </c>
      <c r="AU174" s="25" t="s">
        <v>83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762</v>
      </c>
      <c r="BM174" s="25" t="s">
        <v>5738</v>
      </c>
    </row>
    <row r="175" spans="2:65" s="1" customFormat="1" ht="16.5" customHeight="1">
      <c r="B175" s="47"/>
      <c r="C175" s="238" t="s">
        <v>876</v>
      </c>
      <c r="D175" s="238" t="s">
        <v>206</v>
      </c>
      <c r="E175" s="239" t="s">
        <v>5739</v>
      </c>
      <c r="F175" s="240" t="s">
        <v>5740</v>
      </c>
      <c r="G175" s="241" t="s">
        <v>209</v>
      </c>
      <c r="H175" s="242">
        <v>2</v>
      </c>
      <c r="I175" s="243"/>
      <c r="J175" s="244">
        <f>ROUND(I175*H175,2)</f>
        <v>0</v>
      </c>
      <c r="K175" s="240" t="s">
        <v>2991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762</v>
      </c>
      <c r="AT175" s="25" t="s">
        <v>206</v>
      </c>
      <c r="AU175" s="25" t="s">
        <v>83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762</v>
      </c>
      <c r="BM175" s="25" t="s">
        <v>5741</v>
      </c>
    </row>
    <row r="176" spans="2:65" s="1" customFormat="1" ht="16.5" customHeight="1">
      <c r="B176" s="47"/>
      <c r="C176" s="238" t="s">
        <v>880</v>
      </c>
      <c r="D176" s="238" t="s">
        <v>206</v>
      </c>
      <c r="E176" s="239" t="s">
        <v>5742</v>
      </c>
      <c r="F176" s="240" t="s">
        <v>4534</v>
      </c>
      <c r="G176" s="241" t="s">
        <v>209</v>
      </c>
      <c r="H176" s="242">
        <v>1</v>
      </c>
      <c r="I176" s="243"/>
      <c r="J176" s="244">
        <f>ROUND(I176*H176,2)</f>
        <v>0</v>
      </c>
      <c r="K176" s="240" t="s">
        <v>2991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762</v>
      </c>
      <c r="AT176" s="25" t="s">
        <v>206</v>
      </c>
      <c r="AU176" s="25" t="s">
        <v>83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762</v>
      </c>
      <c r="BM176" s="25" t="s">
        <v>5743</v>
      </c>
    </row>
    <row r="177" spans="2:65" s="1" customFormat="1" ht="16.5" customHeight="1">
      <c r="B177" s="47"/>
      <c r="C177" s="238" t="s">
        <v>884</v>
      </c>
      <c r="D177" s="238" t="s">
        <v>206</v>
      </c>
      <c r="E177" s="239" t="s">
        <v>5744</v>
      </c>
      <c r="F177" s="240" t="s">
        <v>5745</v>
      </c>
      <c r="G177" s="241" t="s">
        <v>209</v>
      </c>
      <c r="H177" s="242">
        <v>251</v>
      </c>
      <c r="I177" s="243"/>
      <c r="J177" s="244">
        <f>ROUND(I177*H177,2)</f>
        <v>0</v>
      </c>
      <c r="K177" s="240" t="s">
        <v>2991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762</v>
      </c>
      <c r="AT177" s="25" t="s">
        <v>206</v>
      </c>
      <c r="AU177" s="25" t="s">
        <v>83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762</v>
      </c>
      <c r="BM177" s="25" t="s">
        <v>5746</v>
      </c>
    </row>
    <row r="178" spans="2:65" s="1" customFormat="1" ht="16.5" customHeight="1">
      <c r="B178" s="47"/>
      <c r="C178" s="238" t="s">
        <v>888</v>
      </c>
      <c r="D178" s="238" t="s">
        <v>206</v>
      </c>
      <c r="E178" s="239" t="s">
        <v>5747</v>
      </c>
      <c r="F178" s="240" t="s">
        <v>5748</v>
      </c>
      <c r="G178" s="241" t="s">
        <v>209</v>
      </c>
      <c r="H178" s="242">
        <v>44</v>
      </c>
      <c r="I178" s="243"/>
      <c r="J178" s="244">
        <f>ROUND(I178*H178,2)</f>
        <v>0</v>
      </c>
      <c r="K178" s="240" t="s">
        <v>2991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762</v>
      </c>
      <c r="AT178" s="25" t="s">
        <v>206</v>
      </c>
      <c r="AU178" s="25" t="s">
        <v>83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762</v>
      </c>
      <c r="BM178" s="25" t="s">
        <v>5749</v>
      </c>
    </row>
    <row r="179" spans="2:65" s="1" customFormat="1" ht="25.5" customHeight="1">
      <c r="B179" s="47"/>
      <c r="C179" s="238" t="s">
        <v>892</v>
      </c>
      <c r="D179" s="238" t="s">
        <v>206</v>
      </c>
      <c r="E179" s="239" t="s">
        <v>5750</v>
      </c>
      <c r="F179" s="240" t="s">
        <v>5751</v>
      </c>
      <c r="G179" s="241" t="s">
        <v>209</v>
      </c>
      <c r="H179" s="242">
        <v>1</v>
      </c>
      <c r="I179" s="243"/>
      <c r="J179" s="244">
        <f>ROUND(I179*H179,2)</f>
        <v>0</v>
      </c>
      <c r="K179" s="240" t="s">
        <v>2991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762</v>
      </c>
      <c r="AT179" s="25" t="s">
        <v>206</v>
      </c>
      <c r="AU179" s="25" t="s">
        <v>83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762</v>
      </c>
      <c r="BM179" s="25" t="s">
        <v>5752</v>
      </c>
    </row>
    <row r="180" spans="2:63" s="11" customFormat="1" ht="37.4" customHeight="1">
      <c r="B180" s="222"/>
      <c r="C180" s="223"/>
      <c r="D180" s="224" t="s">
        <v>75</v>
      </c>
      <c r="E180" s="225" t="s">
        <v>4536</v>
      </c>
      <c r="F180" s="225" t="s">
        <v>4537</v>
      </c>
      <c r="G180" s="223"/>
      <c r="H180" s="223"/>
      <c r="I180" s="226"/>
      <c r="J180" s="227">
        <f>BK180</f>
        <v>0</v>
      </c>
      <c r="K180" s="223"/>
      <c r="L180" s="228"/>
      <c r="M180" s="229"/>
      <c r="N180" s="230"/>
      <c r="O180" s="230"/>
      <c r="P180" s="231">
        <f>SUM(P181:P193)</f>
        <v>0</v>
      </c>
      <c r="Q180" s="230"/>
      <c r="R180" s="231">
        <f>SUM(R181:R193)</f>
        <v>0</v>
      </c>
      <c r="S180" s="230"/>
      <c r="T180" s="232">
        <f>SUM(T181:T193)</f>
        <v>0</v>
      </c>
      <c r="AR180" s="233" t="s">
        <v>83</v>
      </c>
      <c r="AT180" s="234" t="s">
        <v>75</v>
      </c>
      <c r="AU180" s="234" t="s">
        <v>76</v>
      </c>
      <c r="AY180" s="233" t="s">
        <v>203</v>
      </c>
      <c r="BK180" s="235">
        <f>SUM(BK181:BK193)</f>
        <v>0</v>
      </c>
    </row>
    <row r="181" spans="2:65" s="1" customFormat="1" ht="16.5" customHeight="1">
      <c r="B181" s="47"/>
      <c r="C181" s="238" t="s">
        <v>896</v>
      </c>
      <c r="D181" s="238" t="s">
        <v>206</v>
      </c>
      <c r="E181" s="239" t="s">
        <v>4538</v>
      </c>
      <c r="F181" s="240" t="s">
        <v>4539</v>
      </c>
      <c r="G181" s="241" t="s">
        <v>241</v>
      </c>
      <c r="H181" s="242">
        <v>24</v>
      </c>
      <c r="I181" s="243"/>
      <c r="J181" s="244">
        <f>ROUND(I181*H181,2)</f>
        <v>0</v>
      </c>
      <c r="K181" s="240" t="s">
        <v>2991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762</v>
      </c>
      <c r="AT181" s="25" t="s">
        <v>206</v>
      </c>
      <c r="AU181" s="25" t="s">
        <v>83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762</v>
      </c>
      <c r="BM181" s="25" t="s">
        <v>5753</v>
      </c>
    </row>
    <row r="182" spans="2:65" s="1" customFormat="1" ht="16.5" customHeight="1">
      <c r="B182" s="47"/>
      <c r="C182" s="238" t="s">
        <v>900</v>
      </c>
      <c r="D182" s="238" t="s">
        <v>206</v>
      </c>
      <c r="E182" s="239" t="s">
        <v>4542</v>
      </c>
      <c r="F182" s="240" t="s">
        <v>4543</v>
      </c>
      <c r="G182" s="241" t="s">
        <v>241</v>
      </c>
      <c r="H182" s="242">
        <v>24</v>
      </c>
      <c r="I182" s="243"/>
      <c r="J182" s="244">
        <f>ROUND(I182*H182,2)</f>
        <v>0</v>
      </c>
      <c r="K182" s="240" t="s">
        <v>2991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762</v>
      </c>
      <c r="AT182" s="25" t="s">
        <v>206</v>
      </c>
      <c r="AU182" s="25" t="s">
        <v>83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762</v>
      </c>
      <c r="BM182" s="25" t="s">
        <v>5754</v>
      </c>
    </row>
    <row r="183" spans="2:65" s="1" customFormat="1" ht="16.5" customHeight="1">
      <c r="B183" s="47"/>
      <c r="C183" s="238" t="s">
        <v>904</v>
      </c>
      <c r="D183" s="238" t="s">
        <v>206</v>
      </c>
      <c r="E183" s="239" t="s">
        <v>4545</v>
      </c>
      <c r="F183" s="240" t="s">
        <v>4546</v>
      </c>
      <c r="G183" s="241" t="s">
        <v>241</v>
      </c>
      <c r="H183" s="242">
        <v>24</v>
      </c>
      <c r="I183" s="243"/>
      <c r="J183" s="244">
        <f>ROUND(I183*H183,2)</f>
        <v>0</v>
      </c>
      <c r="K183" s="240" t="s">
        <v>2991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762</v>
      </c>
      <c r="AT183" s="25" t="s">
        <v>206</v>
      </c>
      <c r="AU183" s="25" t="s">
        <v>83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762</v>
      </c>
      <c r="BM183" s="25" t="s">
        <v>5755</v>
      </c>
    </row>
    <row r="184" spans="2:65" s="1" customFormat="1" ht="16.5" customHeight="1">
      <c r="B184" s="47"/>
      <c r="C184" s="238" t="s">
        <v>908</v>
      </c>
      <c r="D184" s="238" t="s">
        <v>206</v>
      </c>
      <c r="E184" s="239" t="s">
        <v>4554</v>
      </c>
      <c r="F184" s="240" t="s">
        <v>4555</v>
      </c>
      <c r="G184" s="241" t="s">
        <v>209</v>
      </c>
      <c r="H184" s="242">
        <v>34</v>
      </c>
      <c r="I184" s="243"/>
      <c r="J184" s="244">
        <f>ROUND(I184*H184,2)</f>
        <v>0</v>
      </c>
      <c r="K184" s="240" t="s">
        <v>2991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762</v>
      </c>
      <c r="AT184" s="25" t="s">
        <v>206</v>
      </c>
      <c r="AU184" s="25" t="s">
        <v>83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762</v>
      </c>
      <c r="BM184" s="25" t="s">
        <v>5756</v>
      </c>
    </row>
    <row r="185" spans="2:65" s="1" customFormat="1" ht="16.5" customHeight="1">
      <c r="B185" s="47"/>
      <c r="C185" s="238" t="s">
        <v>912</v>
      </c>
      <c r="D185" s="238" t="s">
        <v>206</v>
      </c>
      <c r="E185" s="239" t="s">
        <v>4557</v>
      </c>
      <c r="F185" s="240" t="s">
        <v>4558</v>
      </c>
      <c r="G185" s="241" t="s">
        <v>209</v>
      </c>
      <c r="H185" s="242">
        <v>42</v>
      </c>
      <c r="I185" s="243"/>
      <c r="J185" s="244">
        <f>ROUND(I185*H185,2)</f>
        <v>0</v>
      </c>
      <c r="K185" s="240" t="s">
        <v>2991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762</v>
      </c>
      <c r="AT185" s="25" t="s">
        <v>206</v>
      </c>
      <c r="AU185" s="25" t="s">
        <v>83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762</v>
      </c>
      <c r="BM185" s="25" t="s">
        <v>5757</v>
      </c>
    </row>
    <row r="186" spans="2:65" s="1" customFormat="1" ht="25.5" customHeight="1">
      <c r="B186" s="47"/>
      <c r="C186" s="238" t="s">
        <v>916</v>
      </c>
      <c r="D186" s="238" t="s">
        <v>206</v>
      </c>
      <c r="E186" s="239" t="s">
        <v>4560</v>
      </c>
      <c r="F186" s="240" t="s">
        <v>4561</v>
      </c>
      <c r="G186" s="241" t="s">
        <v>209</v>
      </c>
      <c r="H186" s="242">
        <v>28</v>
      </c>
      <c r="I186" s="243"/>
      <c r="J186" s="244">
        <f>ROUND(I186*H186,2)</f>
        <v>0</v>
      </c>
      <c r="K186" s="240" t="s">
        <v>2991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762</v>
      </c>
      <c r="AT186" s="25" t="s">
        <v>206</v>
      </c>
      <c r="AU186" s="25" t="s">
        <v>83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762</v>
      </c>
      <c r="BM186" s="25" t="s">
        <v>5758</v>
      </c>
    </row>
    <row r="187" spans="2:65" s="1" customFormat="1" ht="25.5" customHeight="1">
      <c r="B187" s="47"/>
      <c r="C187" s="238" t="s">
        <v>922</v>
      </c>
      <c r="D187" s="238" t="s">
        <v>206</v>
      </c>
      <c r="E187" s="239" t="s">
        <v>5759</v>
      </c>
      <c r="F187" s="240" t="s">
        <v>5760</v>
      </c>
      <c r="G187" s="241" t="s">
        <v>209</v>
      </c>
      <c r="H187" s="242">
        <v>28</v>
      </c>
      <c r="I187" s="243"/>
      <c r="J187" s="244">
        <f>ROUND(I187*H187,2)</f>
        <v>0</v>
      </c>
      <c r="K187" s="240" t="s">
        <v>2991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762</v>
      </c>
      <c r="AT187" s="25" t="s">
        <v>206</v>
      </c>
      <c r="AU187" s="25" t="s">
        <v>83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762</v>
      </c>
      <c r="BM187" s="25" t="s">
        <v>5761</v>
      </c>
    </row>
    <row r="188" spans="2:65" s="1" customFormat="1" ht="16.5" customHeight="1">
      <c r="B188" s="47"/>
      <c r="C188" s="238" t="s">
        <v>926</v>
      </c>
      <c r="D188" s="238" t="s">
        <v>206</v>
      </c>
      <c r="E188" s="239" t="s">
        <v>4563</v>
      </c>
      <c r="F188" s="240" t="s">
        <v>4564</v>
      </c>
      <c r="G188" s="241" t="s">
        <v>209</v>
      </c>
      <c r="H188" s="242">
        <v>667</v>
      </c>
      <c r="I188" s="243"/>
      <c r="J188" s="244">
        <f>ROUND(I188*H188,2)</f>
        <v>0</v>
      </c>
      <c r="K188" s="240" t="s">
        <v>2991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762</v>
      </c>
      <c r="AT188" s="25" t="s">
        <v>206</v>
      </c>
      <c r="AU188" s="25" t="s">
        <v>83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762</v>
      </c>
      <c r="BM188" s="25" t="s">
        <v>5762</v>
      </c>
    </row>
    <row r="189" spans="2:65" s="1" customFormat="1" ht="16.5" customHeight="1">
      <c r="B189" s="47"/>
      <c r="C189" s="238" t="s">
        <v>930</v>
      </c>
      <c r="D189" s="238" t="s">
        <v>206</v>
      </c>
      <c r="E189" s="239" t="s">
        <v>4566</v>
      </c>
      <c r="F189" s="240" t="s">
        <v>4567</v>
      </c>
      <c r="G189" s="241" t="s">
        <v>209</v>
      </c>
      <c r="H189" s="242">
        <v>200</v>
      </c>
      <c r="I189" s="243"/>
      <c r="J189" s="244">
        <f>ROUND(I189*H189,2)</f>
        <v>0</v>
      </c>
      <c r="K189" s="240" t="s">
        <v>2991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762</v>
      </c>
      <c r="AT189" s="25" t="s">
        <v>206</v>
      </c>
      <c r="AU189" s="25" t="s">
        <v>83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762</v>
      </c>
      <c r="BM189" s="25" t="s">
        <v>5763</v>
      </c>
    </row>
    <row r="190" spans="2:65" s="1" customFormat="1" ht="25.5" customHeight="1">
      <c r="B190" s="47"/>
      <c r="C190" s="238" t="s">
        <v>934</v>
      </c>
      <c r="D190" s="238" t="s">
        <v>206</v>
      </c>
      <c r="E190" s="239" t="s">
        <v>4575</v>
      </c>
      <c r="F190" s="240" t="s">
        <v>4576</v>
      </c>
      <c r="G190" s="241" t="s">
        <v>215</v>
      </c>
      <c r="H190" s="242">
        <v>205</v>
      </c>
      <c r="I190" s="243"/>
      <c r="J190" s="244">
        <f>ROUND(I190*H190,2)</f>
        <v>0</v>
      </c>
      <c r="K190" s="240" t="s">
        <v>2991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762</v>
      </c>
      <c r="AT190" s="25" t="s">
        <v>206</v>
      </c>
      <c r="AU190" s="25" t="s">
        <v>83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762</v>
      </c>
      <c r="BM190" s="25" t="s">
        <v>5764</v>
      </c>
    </row>
    <row r="191" spans="2:65" s="1" customFormat="1" ht="25.5" customHeight="1">
      <c r="B191" s="47"/>
      <c r="C191" s="238" t="s">
        <v>938</v>
      </c>
      <c r="D191" s="238" t="s">
        <v>206</v>
      </c>
      <c r="E191" s="239" t="s">
        <v>4578</v>
      </c>
      <c r="F191" s="240" t="s">
        <v>4579</v>
      </c>
      <c r="G191" s="241" t="s">
        <v>215</v>
      </c>
      <c r="H191" s="242">
        <v>140</v>
      </c>
      <c r="I191" s="243"/>
      <c r="J191" s="244">
        <f>ROUND(I191*H191,2)</f>
        <v>0</v>
      </c>
      <c r="K191" s="240" t="s">
        <v>2991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762</v>
      </c>
      <c r="AT191" s="25" t="s">
        <v>206</v>
      </c>
      <c r="AU191" s="25" t="s">
        <v>83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762</v>
      </c>
      <c r="BM191" s="25" t="s">
        <v>5765</v>
      </c>
    </row>
    <row r="192" spans="2:65" s="1" customFormat="1" ht="25.5" customHeight="1">
      <c r="B192" s="47"/>
      <c r="C192" s="238" t="s">
        <v>772</v>
      </c>
      <c r="D192" s="238" t="s">
        <v>206</v>
      </c>
      <c r="E192" s="239" t="s">
        <v>4581</v>
      </c>
      <c r="F192" s="240" t="s">
        <v>4582</v>
      </c>
      <c r="G192" s="241" t="s">
        <v>215</v>
      </c>
      <c r="H192" s="242">
        <v>1712</v>
      </c>
      <c r="I192" s="243"/>
      <c r="J192" s="244">
        <f>ROUND(I192*H192,2)</f>
        <v>0</v>
      </c>
      <c r="K192" s="240" t="s">
        <v>2991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762</v>
      </c>
      <c r="AT192" s="25" t="s">
        <v>206</v>
      </c>
      <c r="AU192" s="25" t="s">
        <v>83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762</v>
      </c>
      <c r="BM192" s="25" t="s">
        <v>5766</v>
      </c>
    </row>
    <row r="193" spans="2:65" s="1" customFormat="1" ht="25.5" customHeight="1">
      <c r="B193" s="47"/>
      <c r="C193" s="238" t="s">
        <v>945</v>
      </c>
      <c r="D193" s="238" t="s">
        <v>206</v>
      </c>
      <c r="E193" s="239" t="s">
        <v>4584</v>
      </c>
      <c r="F193" s="240" t="s">
        <v>4585</v>
      </c>
      <c r="G193" s="241" t="s">
        <v>215</v>
      </c>
      <c r="H193" s="242">
        <v>280</v>
      </c>
      <c r="I193" s="243"/>
      <c r="J193" s="244">
        <f>ROUND(I193*H193,2)</f>
        <v>0</v>
      </c>
      <c r="K193" s="240" t="s">
        <v>2991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762</v>
      </c>
      <c r="AT193" s="25" t="s">
        <v>206</v>
      </c>
      <c r="AU193" s="25" t="s">
        <v>83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762</v>
      </c>
      <c r="BM193" s="25" t="s">
        <v>5767</v>
      </c>
    </row>
    <row r="194" spans="2:63" s="11" customFormat="1" ht="37.4" customHeight="1">
      <c r="B194" s="222"/>
      <c r="C194" s="223"/>
      <c r="D194" s="224" t="s">
        <v>75</v>
      </c>
      <c r="E194" s="225" t="s">
        <v>4591</v>
      </c>
      <c r="F194" s="225" t="s">
        <v>4592</v>
      </c>
      <c r="G194" s="223"/>
      <c r="H194" s="223"/>
      <c r="I194" s="226"/>
      <c r="J194" s="227">
        <f>BK194</f>
        <v>0</v>
      </c>
      <c r="K194" s="223"/>
      <c r="L194" s="228"/>
      <c r="M194" s="229"/>
      <c r="N194" s="230"/>
      <c r="O194" s="230"/>
      <c r="P194" s="231">
        <f>SUM(P195:P225)</f>
        <v>0</v>
      </c>
      <c r="Q194" s="230"/>
      <c r="R194" s="231">
        <f>SUM(R195:R225)</f>
        <v>0</v>
      </c>
      <c r="S194" s="230"/>
      <c r="T194" s="232">
        <f>SUM(T195:T225)</f>
        <v>0</v>
      </c>
      <c r="AR194" s="233" t="s">
        <v>83</v>
      </c>
      <c r="AT194" s="234" t="s">
        <v>75</v>
      </c>
      <c r="AU194" s="234" t="s">
        <v>76</v>
      </c>
      <c r="AY194" s="233" t="s">
        <v>203</v>
      </c>
      <c r="BK194" s="235">
        <f>SUM(BK195:BK225)</f>
        <v>0</v>
      </c>
    </row>
    <row r="195" spans="2:65" s="1" customFormat="1" ht="16.5" customHeight="1">
      <c r="B195" s="47"/>
      <c r="C195" s="238" t="s">
        <v>949</v>
      </c>
      <c r="D195" s="238" t="s">
        <v>206</v>
      </c>
      <c r="E195" s="239" t="s">
        <v>5768</v>
      </c>
      <c r="F195" s="240" t="s">
        <v>5769</v>
      </c>
      <c r="G195" s="241" t="s">
        <v>209</v>
      </c>
      <c r="H195" s="242">
        <v>1</v>
      </c>
      <c r="I195" s="243"/>
      <c r="J195" s="244">
        <f>ROUND(I195*H195,2)</f>
        <v>0</v>
      </c>
      <c r="K195" s="240" t="s">
        <v>2991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762</v>
      </c>
      <c r="AT195" s="25" t="s">
        <v>206</v>
      </c>
      <c r="AU195" s="25" t="s">
        <v>83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762</v>
      </c>
      <c r="BM195" s="25" t="s">
        <v>5770</v>
      </c>
    </row>
    <row r="196" spans="2:65" s="1" customFormat="1" ht="16.5" customHeight="1">
      <c r="B196" s="47"/>
      <c r="C196" s="238" t="s">
        <v>953</v>
      </c>
      <c r="D196" s="238" t="s">
        <v>206</v>
      </c>
      <c r="E196" s="239" t="s">
        <v>5771</v>
      </c>
      <c r="F196" s="240" t="s">
        <v>5772</v>
      </c>
      <c r="G196" s="241" t="s">
        <v>209</v>
      </c>
      <c r="H196" s="242">
        <v>1</v>
      </c>
      <c r="I196" s="243"/>
      <c r="J196" s="244">
        <f>ROUND(I196*H196,2)</f>
        <v>0</v>
      </c>
      <c r="K196" s="240" t="s">
        <v>2991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762</v>
      </c>
      <c r="AT196" s="25" t="s">
        <v>206</v>
      </c>
      <c r="AU196" s="25" t="s">
        <v>83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762</v>
      </c>
      <c r="BM196" s="25" t="s">
        <v>5773</v>
      </c>
    </row>
    <row r="197" spans="2:65" s="1" customFormat="1" ht="16.5" customHeight="1">
      <c r="B197" s="47"/>
      <c r="C197" s="238" t="s">
        <v>957</v>
      </c>
      <c r="D197" s="238" t="s">
        <v>206</v>
      </c>
      <c r="E197" s="239" t="s">
        <v>5774</v>
      </c>
      <c r="F197" s="240" t="s">
        <v>5775</v>
      </c>
      <c r="G197" s="241" t="s">
        <v>209</v>
      </c>
      <c r="H197" s="242">
        <v>1</v>
      </c>
      <c r="I197" s="243"/>
      <c r="J197" s="244">
        <f>ROUND(I197*H197,2)</f>
        <v>0</v>
      </c>
      <c r="K197" s="240" t="s">
        <v>2991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762</v>
      </c>
      <c r="AT197" s="25" t="s">
        <v>206</v>
      </c>
      <c r="AU197" s="25" t="s">
        <v>83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762</v>
      </c>
      <c r="BM197" s="25" t="s">
        <v>5776</v>
      </c>
    </row>
    <row r="198" spans="2:65" s="1" customFormat="1" ht="16.5" customHeight="1">
      <c r="B198" s="47"/>
      <c r="C198" s="238" t="s">
        <v>961</v>
      </c>
      <c r="D198" s="238" t="s">
        <v>206</v>
      </c>
      <c r="E198" s="239" t="s">
        <v>5777</v>
      </c>
      <c r="F198" s="240" t="s">
        <v>5778</v>
      </c>
      <c r="G198" s="241" t="s">
        <v>209</v>
      </c>
      <c r="H198" s="242">
        <v>1</v>
      </c>
      <c r="I198" s="243"/>
      <c r="J198" s="244">
        <f>ROUND(I198*H198,2)</f>
        <v>0</v>
      </c>
      <c r="K198" s="240" t="s">
        <v>2991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762</v>
      </c>
      <c r="AT198" s="25" t="s">
        <v>206</v>
      </c>
      <c r="AU198" s="25" t="s">
        <v>83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762</v>
      </c>
      <c r="BM198" s="25" t="s">
        <v>5779</v>
      </c>
    </row>
    <row r="199" spans="2:65" s="1" customFormat="1" ht="16.5" customHeight="1">
      <c r="B199" s="47"/>
      <c r="C199" s="238" t="s">
        <v>965</v>
      </c>
      <c r="D199" s="238" t="s">
        <v>206</v>
      </c>
      <c r="E199" s="239" t="s">
        <v>5780</v>
      </c>
      <c r="F199" s="240" t="s">
        <v>5781</v>
      </c>
      <c r="G199" s="241" t="s">
        <v>209</v>
      </c>
      <c r="H199" s="242">
        <v>1</v>
      </c>
      <c r="I199" s="243"/>
      <c r="J199" s="244">
        <f>ROUND(I199*H199,2)</f>
        <v>0</v>
      </c>
      <c r="K199" s="240" t="s">
        <v>2991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762</v>
      </c>
      <c r="AT199" s="25" t="s">
        <v>206</v>
      </c>
      <c r="AU199" s="25" t="s">
        <v>83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762</v>
      </c>
      <c r="BM199" s="25" t="s">
        <v>5782</v>
      </c>
    </row>
    <row r="200" spans="2:65" s="1" customFormat="1" ht="16.5" customHeight="1">
      <c r="B200" s="47"/>
      <c r="C200" s="238" t="s">
        <v>969</v>
      </c>
      <c r="D200" s="238" t="s">
        <v>206</v>
      </c>
      <c r="E200" s="239" t="s">
        <v>5783</v>
      </c>
      <c r="F200" s="240" t="s">
        <v>5784</v>
      </c>
      <c r="G200" s="241" t="s">
        <v>209</v>
      </c>
      <c r="H200" s="242">
        <v>1</v>
      </c>
      <c r="I200" s="243"/>
      <c r="J200" s="244">
        <f>ROUND(I200*H200,2)</f>
        <v>0</v>
      </c>
      <c r="K200" s="240" t="s">
        <v>2991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762</v>
      </c>
      <c r="AT200" s="25" t="s">
        <v>206</v>
      </c>
      <c r="AU200" s="25" t="s">
        <v>83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762</v>
      </c>
      <c r="BM200" s="25" t="s">
        <v>5785</v>
      </c>
    </row>
    <row r="201" spans="2:65" s="1" customFormat="1" ht="16.5" customHeight="1">
      <c r="B201" s="47"/>
      <c r="C201" s="238" t="s">
        <v>973</v>
      </c>
      <c r="D201" s="238" t="s">
        <v>206</v>
      </c>
      <c r="E201" s="239" t="s">
        <v>5786</v>
      </c>
      <c r="F201" s="240" t="s">
        <v>5787</v>
      </c>
      <c r="G201" s="241" t="s">
        <v>209</v>
      </c>
      <c r="H201" s="242">
        <v>1</v>
      </c>
      <c r="I201" s="243"/>
      <c r="J201" s="244">
        <f>ROUND(I201*H201,2)</f>
        <v>0</v>
      </c>
      <c r="K201" s="240" t="s">
        <v>2991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762</v>
      </c>
      <c r="AT201" s="25" t="s">
        <v>206</v>
      </c>
      <c r="AU201" s="25" t="s">
        <v>83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762</v>
      </c>
      <c r="BM201" s="25" t="s">
        <v>5788</v>
      </c>
    </row>
    <row r="202" spans="2:65" s="1" customFormat="1" ht="16.5" customHeight="1">
      <c r="B202" s="47"/>
      <c r="C202" s="238" t="s">
        <v>977</v>
      </c>
      <c r="D202" s="238" t="s">
        <v>206</v>
      </c>
      <c r="E202" s="239" t="s">
        <v>5789</v>
      </c>
      <c r="F202" s="240" t="s">
        <v>5790</v>
      </c>
      <c r="G202" s="241" t="s">
        <v>209</v>
      </c>
      <c r="H202" s="242">
        <v>1</v>
      </c>
      <c r="I202" s="243"/>
      <c r="J202" s="244">
        <f>ROUND(I202*H202,2)</f>
        <v>0</v>
      </c>
      <c r="K202" s="240" t="s">
        <v>2991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762</v>
      </c>
      <c r="AT202" s="25" t="s">
        <v>206</v>
      </c>
      <c r="AU202" s="25" t="s">
        <v>83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762</v>
      </c>
      <c r="BM202" s="25" t="s">
        <v>5791</v>
      </c>
    </row>
    <row r="203" spans="2:65" s="1" customFormat="1" ht="16.5" customHeight="1">
      <c r="B203" s="47"/>
      <c r="C203" s="238" t="s">
        <v>981</v>
      </c>
      <c r="D203" s="238" t="s">
        <v>206</v>
      </c>
      <c r="E203" s="239" t="s">
        <v>5792</v>
      </c>
      <c r="F203" s="240" t="s">
        <v>5793</v>
      </c>
      <c r="G203" s="241" t="s">
        <v>209</v>
      </c>
      <c r="H203" s="242">
        <v>1</v>
      </c>
      <c r="I203" s="243"/>
      <c r="J203" s="244">
        <f>ROUND(I203*H203,2)</f>
        <v>0</v>
      </c>
      <c r="K203" s="240" t="s">
        <v>2991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762</v>
      </c>
      <c r="AT203" s="25" t="s">
        <v>206</v>
      </c>
      <c r="AU203" s="25" t="s">
        <v>83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762</v>
      </c>
      <c r="BM203" s="25" t="s">
        <v>5794</v>
      </c>
    </row>
    <row r="204" spans="2:65" s="1" customFormat="1" ht="16.5" customHeight="1">
      <c r="B204" s="47"/>
      <c r="C204" s="238" t="s">
        <v>985</v>
      </c>
      <c r="D204" s="238" t="s">
        <v>206</v>
      </c>
      <c r="E204" s="239" t="s">
        <v>5795</v>
      </c>
      <c r="F204" s="240" t="s">
        <v>5796</v>
      </c>
      <c r="G204" s="241" t="s">
        <v>209</v>
      </c>
      <c r="H204" s="242">
        <v>4</v>
      </c>
      <c r="I204" s="243"/>
      <c r="J204" s="244">
        <f>ROUND(I204*H204,2)</f>
        <v>0</v>
      </c>
      <c r="K204" s="240" t="s">
        <v>2991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762</v>
      </c>
      <c r="AT204" s="25" t="s">
        <v>206</v>
      </c>
      <c r="AU204" s="25" t="s">
        <v>83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762</v>
      </c>
      <c r="BM204" s="25" t="s">
        <v>5797</v>
      </c>
    </row>
    <row r="205" spans="2:65" s="1" customFormat="1" ht="16.5" customHeight="1">
      <c r="B205" s="47"/>
      <c r="C205" s="238" t="s">
        <v>989</v>
      </c>
      <c r="D205" s="238" t="s">
        <v>206</v>
      </c>
      <c r="E205" s="239" t="s">
        <v>5798</v>
      </c>
      <c r="F205" s="240" t="s">
        <v>5799</v>
      </c>
      <c r="G205" s="241" t="s">
        <v>209</v>
      </c>
      <c r="H205" s="242">
        <v>20</v>
      </c>
      <c r="I205" s="243"/>
      <c r="J205" s="244">
        <f>ROUND(I205*H205,2)</f>
        <v>0</v>
      </c>
      <c r="K205" s="240" t="s">
        <v>2991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762</v>
      </c>
      <c r="AT205" s="25" t="s">
        <v>206</v>
      </c>
      <c r="AU205" s="25" t="s">
        <v>83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762</v>
      </c>
      <c r="BM205" s="25" t="s">
        <v>5800</v>
      </c>
    </row>
    <row r="206" spans="2:65" s="1" customFormat="1" ht="16.5" customHeight="1">
      <c r="B206" s="47"/>
      <c r="C206" s="238" t="s">
        <v>993</v>
      </c>
      <c r="D206" s="238" t="s">
        <v>206</v>
      </c>
      <c r="E206" s="239" t="s">
        <v>5801</v>
      </c>
      <c r="F206" s="240" t="s">
        <v>5802</v>
      </c>
      <c r="G206" s="241" t="s">
        <v>209</v>
      </c>
      <c r="H206" s="242">
        <v>38</v>
      </c>
      <c r="I206" s="243"/>
      <c r="J206" s="244">
        <f>ROUND(I206*H206,2)</f>
        <v>0</v>
      </c>
      <c r="K206" s="240" t="s">
        <v>2991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762</v>
      </c>
      <c r="AT206" s="25" t="s">
        <v>206</v>
      </c>
      <c r="AU206" s="25" t="s">
        <v>83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762</v>
      </c>
      <c r="BM206" s="25" t="s">
        <v>5803</v>
      </c>
    </row>
    <row r="207" spans="2:65" s="1" customFormat="1" ht="16.5" customHeight="1">
      <c r="B207" s="47"/>
      <c r="C207" s="238" t="s">
        <v>997</v>
      </c>
      <c r="D207" s="238" t="s">
        <v>206</v>
      </c>
      <c r="E207" s="239" t="s">
        <v>5804</v>
      </c>
      <c r="F207" s="240" t="s">
        <v>5805</v>
      </c>
      <c r="G207" s="241" t="s">
        <v>209</v>
      </c>
      <c r="H207" s="242">
        <v>8</v>
      </c>
      <c r="I207" s="243"/>
      <c r="J207" s="244">
        <f>ROUND(I207*H207,2)</f>
        <v>0</v>
      </c>
      <c r="K207" s="240" t="s">
        <v>2991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762</v>
      </c>
      <c r="AT207" s="25" t="s">
        <v>206</v>
      </c>
      <c r="AU207" s="25" t="s">
        <v>83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762</v>
      </c>
      <c r="BM207" s="25" t="s">
        <v>5806</v>
      </c>
    </row>
    <row r="208" spans="2:65" s="1" customFormat="1" ht="16.5" customHeight="1">
      <c r="B208" s="47"/>
      <c r="C208" s="238" t="s">
        <v>1001</v>
      </c>
      <c r="D208" s="238" t="s">
        <v>206</v>
      </c>
      <c r="E208" s="239" t="s">
        <v>5807</v>
      </c>
      <c r="F208" s="240" t="s">
        <v>5808</v>
      </c>
      <c r="G208" s="241" t="s">
        <v>209</v>
      </c>
      <c r="H208" s="242">
        <v>6</v>
      </c>
      <c r="I208" s="243"/>
      <c r="J208" s="244">
        <f>ROUND(I208*H208,2)</f>
        <v>0</v>
      </c>
      <c r="K208" s="240" t="s">
        <v>2991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762</v>
      </c>
      <c r="AT208" s="25" t="s">
        <v>206</v>
      </c>
      <c r="AU208" s="25" t="s">
        <v>83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762</v>
      </c>
      <c r="BM208" s="25" t="s">
        <v>5809</v>
      </c>
    </row>
    <row r="209" spans="2:65" s="1" customFormat="1" ht="16.5" customHeight="1">
      <c r="B209" s="47"/>
      <c r="C209" s="238" t="s">
        <v>1005</v>
      </c>
      <c r="D209" s="238" t="s">
        <v>206</v>
      </c>
      <c r="E209" s="239" t="s">
        <v>5810</v>
      </c>
      <c r="F209" s="240" t="s">
        <v>5811</v>
      </c>
      <c r="G209" s="241" t="s">
        <v>209</v>
      </c>
      <c r="H209" s="242">
        <v>8</v>
      </c>
      <c r="I209" s="243"/>
      <c r="J209" s="244">
        <f>ROUND(I209*H209,2)</f>
        <v>0</v>
      </c>
      <c r="K209" s="240" t="s">
        <v>2991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762</v>
      </c>
      <c r="AT209" s="25" t="s">
        <v>206</v>
      </c>
      <c r="AU209" s="25" t="s">
        <v>83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762</v>
      </c>
      <c r="BM209" s="25" t="s">
        <v>5812</v>
      </c>
    </row>
    <row r="210" spans="2:65" s="1" customFormat="1" ht="16.5" customHeight="1">
      <c r="B210" s="47"/>
      <c r="C210" s="238" t="s">
        <v>1009</v>
      </c>
      <c r="D210" s="238" t="s">
        <v>206</v>
      </c>
      <c r="E210" s="239" t="s">
        <v>5813</v>
      </c>
      <c r="F210" s="240" t="s">
        <v>5814</v>
      </c>
      <c r="G210" s="241" t="s">
        <v>209</v>
      </c>
      <c r="H210" s="242">
        <v>19</v>
      </c>
      <c r="I210" s="243"/>
      <c r="J210" s="244">
        <f>ROUND(I210*H210,2)</f>
        <v>0</v>
      </c>
      <c r="K210" s="240" t="s">
        <v>2991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762</v>
      </c>
      <c r="AT210" s="25" t="s">
        <v>206</v>
      </c>
      <c r="AU210" s="25" t="s">
        <v>83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762</v>
      </c>
      <c r="BM210" s="25" t="s">
        <v>5815</v>
      </c>
    </row>
    <row r="211" spans="2:65" s="1" customFormat="1" ht="16.5" customHeight="1">
      <c r="B211" s="47"/>
      <c r="C211" s="238" t="s">
        <v>1013</v>
      </c>
      <c r="D211" s="238" t="s">
        <v>206</v>
      </c>
      <c r="E211" s="239" t="s">
        <v>5816</v>
      </c>
      <c r="F211" s="240" t="s">
        <v>4492</v>
      </c>
      <c r="G211" s="241" t="s">
        <v>209</v>
      </c>
      <c r="H211" s="242">
        <v>37</v>
      </c>
      <c r="I211" s="243"/>
      <c r="J211" s="244">
        <f>ROUND(I211*H211,2)</f>
        <v>0</v>
      </c>
      <c r="K211" s="240" t="s">
        <v>2991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762</v>
      </c>
      <c r="AT211" s="25" t="s">
        <v>206</v>
      </c>
      <c r="AU211" s="25" t="s">
        <v>83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762</v>
      </c>
      <c r="BM211" s="25" t="s">
        <v>5817</v>
      </c>
    </row>
    <row r="212" spans="2:65" s="1" customFormat="1" ht="16.5" customHeight="1">
      <c r="B212" s="47"/>
      <c r="C212" s="238" t="s">
        <v>1017</v>
      </c>
      <c r="D212" s="238" t="s">
        <v>206</v>
      </c>
      <c r="E212" s="239" t="s">
        <v>5818</v>
      </c>
      <c r="F212" s="240" t="s">
        <v>4495</v>
      </c>
      <c r="G212" s="241" t="s">
        <v>209</v>
      </c>
      <c r="H212" s="242">
        <v>29</v>
      </c>
      <c r="I212" s="243"/>
      <c r="J212" s="244">
        <f>ROUND(I212*H212,2)</f>
        <v>0</v>
      </c>
      <c r="K212" s="240" t="s">
        <v>2991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762</v>
      </c>
      <c r="AT212" s="25" t="s">
        <v>206</v>
      </c>
      <c r="AU212" s="25" t="s">
        <v>83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762</v>
      </c>
      <c r="BM212" s="25" t="s">
        <v>5819</v>
      </c>
    </row>
    <row r="213" spans="2:65" s="1" customFormat="1" ht="16.5" customHeight="1">
      <c r="B213" s="47"/>
      <c r="C213" s="238" t="s">
        <v>1021</v>
      </c>
      <c r="D213" s="238" t="s">
        <v>206</v>
      </c>
      <c r="E213" s="239" t="s">
        <v>5820</v>
      </c>
      <c r="F213" s="240" t="s">
        <v>5821</v>
      </c>
      <c r="G213" s="241" t="s">
        <v>209</v>
      </c>
      <c r="H213" s="242">
        <v>19</v>
      </c>
      <c r="I213" s="243"/>
      <c r="J213" s="244">
        <f>ROUND(I213*H213,2)</f>
        <v>0</v>
      </c>
      <c r="K213" s="240" t="s">
        <v>2991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762</v>
      </c>
      <c r="AT213" s="25" t="s">
        <v>206</v>
      </c>
      <c r="AU213" s="25" t="s">
        <v>83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762</v>
      </c>
      <c r="BM213" s="25" t="s">
        <v>5822</v>
      </c>
    </row>
    <row r="214" spans="2:65" s="1" customFormat="1" ht="16.5" customHeight="1">
      <c r="B214" s="47"/>
      <c r="C214" s="238" t="s">
        <v>1025</v>
      </c>
      <c r="D214" s="238" t="s">
        <v>206</v>
      </c>
      <c r="E214" s="239" t="s">
        <v>5823</v>
      </c>
      <c r="F214" s="240" t="s">
        <v>5824</v>
      </c>
      <c r="G214" s="241" t="s">
        <v>209</v>
      </c>
      <c r="H214" s="242">
        <v>8</v>
      </c>
      <c r="I214" s="243"/>
      <c r="J214" s="244">
        <f>ROUND(I214*H214,2)</f>
        <v>0</v>
      </c>
      <c r="K214" s="240" t="s">
        <v>2991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762</v>
      </c>
      <c r="AT214" s="25" t="s">
        <v>206</v>
      </c>
      <c r="AU214" s="25" t="s">
        <v>83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762</v>
      </c>
      <c r="BM214" s="25" t="s">
        <v>5825</v>
      </c>
    </row>
    <row r="215" spans="2:65" s="1" customFormat="1" ht="16.5" customHeight="1">
      <c r="B215" s="47"/>
      <c r="C215" s="238" t="s">
        <v>1029</v>
      </c>
      <c r="D215" s="238" t="s">
        <v>206</v>
      </c>
      <c r="E215" s="239" t="s">
        <v>5826</v>
      </c>
      <c r="F215" s="240" t="s">
        <v>4528</v>
      </c>
      <c r="G215" s="241" t="s">
        <v>209</v>
      </c>
      <c r="H215" s="242">
        <v>1</v>
      </c>
      <c r="I215" s="243"/>
      <c r="J215" s="244">
        <f>ROUND(I215*H215,2)</f>
        <v>0</v>
      </c>
      <c r="K215" s="240" t="s">
        <v>2991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762</v>
      </c>
      <c r="AT215" s="25" t="s">
        <v>206</v>
      </c>
      <c r="AU215" s="25" t="s">
        <v>83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762</v>
      </c>
      <c r="BM215" s="25" t="s">
        <v>5827</v>
      </c>
    </row>
    <row r="216" spans="2:65" s="1" customFormat="1" ht="16.5" customHeight="1">
      <c r="B216" s="47"/>
      <c r="C216" s="238" t="s">
        <v>1033</v>
      </c>
      <c r="D216" s="238" t="s">
        <v>206</v>
      </c>
      <c r="E216" s="239" t="s">
        <v>4509</v>
      </c>
      <c r="F216" s="240" t="s">
        <v>4510</v>
      </c>
      <c r="G216" s="241" t="s">
        <v>209</v>
      </c>
      <c r="H216" s="242">
        <v>40</v>
      </c>
      <c r="I216" s="243"/>
      <c r="J216" s="244">
        <f>ROUND(I216*H216,2)</f>
        <v>0</v>
      </c>
      <c r="K216" s="240" t="s">
        <v>2991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762</v>
      </c>
      <c r="AT216" s="25" t="s">
        <v>206</v>
      </c>
      <c r="AU216" s="25" t="s">
        <v>83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762</v>
      </c>
      <c r="BM216" s="25" t="s">
        <v>5828</v>
      </c>
    </row>
    <row r="217" spans="2:65" s="1" customFormat="1" ht="16.5" customHeight="1">
      <c r="B217" s="47"/>
      <c r="C217" s="238" t="s">
        <v>1037</v>
      </c>
      <c r="D217" s="238" t="s">
        <v>206</v>
      </c>
      <c r="E217" s="239" t="s">
        <v>4512</v>
      </c>
      <c r="F217" s="240" t="s">
        <v>5829</v>
      </c>
      <c r="G217" s="241" t="s">
        <v>209</v>
      </c>
      <c r="H217" s="242">
        <v>40</v>
      </c>
      <c r="I217" s="243"/>
      <c r="J217" s="244">
        <f>ROUND(I217*H217,2)</f>
        <v>0</v>
      </c>
      <c r="K217" s="240" t="s">
        <v>2991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762</v>
      </c>
      <c r="AT217" s="25" t="s">
        <v>206</v>
      </c>
      <c r="AU217" s="25" t="s">
        <v>83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762</v>
      </c>
      <c r="BM217" s="25" t="s">
        <v>5830</v>
      </c>
    </row>
    <row r="218" spans="2:65" s="1" customFormat="1" ht="16.5" customHeight="1">
      <c r="B218" s="47"/>
      <c r="C218" s="238" t="s">
        <v>1041</v>
      </c>
      <c r="D218" s="238" t="s">
        <v>206</v>
      </c>
      <c r="E218" s="239" t="s">
        <v>4515</v>
      </c>
      <c r="F218" s="240" t="s">
        <v>4516</v>
      </c>
      <c r="G218" s="241" t="s">
        <v>209</v>
      </c>
      <c r="H218" s="242">
        <v>3</v>
      </c>
      <c r="I218" s="243"/>
      <c r="J218" s="244">
        <f>ROUND(I218*H218,2)</f>
        <v>0</v>
      </c>
      <c r="K218" s="240" t="s">
        <v>2991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762</v>
      </c>
      <c r="AT218" s="25" t="s">
        <v>206</v>
      </c>
      <c r="AU218" s="25" t="s">
        <v>83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762</v>
      </c>
      <c r="BM218" s="25" t="s">
        <v>5831</v>
      </c>
    </row>
    <row r="219" spans="2:65" s="1" customFormat="1" ht="16.5" customHeight="1">
      <c r="B219" s="47"/>
      <c r="C219" s="238" t="s">
        <v>1045</v>
      </c>
      <c r="D219" s="238" t="s">
        <v>206</v>
      </c>
      <c r="E219" s="239" t="s">
        <v>4518</v>
      </c>
      <c r="F219" s="240" t="s">
        <v>5832</v>
      </c>
      <c r="G219" s="241" t="s">
        <v>209</v>
      </c>
      <c r="H219" s="242">
        <v>3</v>
      </c>
      <c r="I219" s="243"/>
      <c r="J219" s="244">
        <f>ROUND(I219*H219,2)</f>
        <v>0</v>
      </c>
      <c r="K219" s="240" t="s">
        <v>2991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762</v>
      </c>
      <c r="AT219" s="25" t="s">
        <v>206</v>
      </c>
      <c r="AU219" s="25" t="s">
        <v>83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762</v>
      </c>
      <c r="BM219" s="25" t="s">
        <v>5833</v>
      </c>
    </row>
    <row r="220" spans="2:65" s="1" customFormat="1" ht="16.5" customHeight="1">
      <c r="B220" s="47"/>
      <c r="C220" s="238" t="s">
        <v>1049</v>
      </c>
      <c r="D220" s="238" t="s">
        <v>206</v>
      </c>
      <c r="E220" s="239" t="s">
        <v>5834</v>
      </c>
      <c r="F220" s="240" t="s">
        <v>5835</v>
      </c>
      <c r="G220" s="241" t="s">
        <v>209</v>
      </c>
      <c r="H220" s="242">
        <v>66</v>
      </c>
      <c r="I220" s="243"/>
      <c r="J220" s="244">
        <f>ROUND(I220*H220,2)</f>
        <v>0</v>
      </c>
      <c r="K220" s="240" t="s">
        <v>2991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762</v>
      </c>
      <c r="AT220" s="25" t="s">
        <v>206</v>
      </c>
      <c r="AU220" s="25" t="s">
        <v>83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762</v>
      </c>
      <c r="BM220" s="25" t="s">
        <v>5836</v>
      </c>
    </row>
    <row r="221" spans="2:65" s="1" customFormat="1" ht="16.5" customHeight="1">
      <c r="B221" s="47"/>
      <c r="C221" s="238" t="s">
        <v>1053</v>
      </c>
      <c r="D221" s="238" t="s">
        <v>206</v>
      </c>
      <c r="E221" s="239" t="s">
        <v>5837</v>
      </c>
      <c r="F221" s="240" t="s">
        <v>5838</v>
      </c>
      <c r="G221" s="241" t="s">
        <v>209</v>
      </c>
      <c r="H221" s="242">
        <v>84</v>
      </c>
      <c r="I221" s="243"/>
      <c r="J221" s="244">
        <f>ROUND(I221*H221,2)</f>
        <v>0</v>
      </c>
      <c r="K221" s="240" t="s">
        <v>2991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762</v>
      </c>
      <c r="AT221" s="25" t="s">
        <v>206</v>
      </c>
      <c r="AU221" s="25" t="s">
        <v>83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762</v>
      </c>
      <c r="BM221" s="25" t="s">
        <v>5839</v>
      </c>
    </row>
    <row r="222" spans="2:65" s="1" customFormat="1" ht="16.5" customHeight="1">
      <c r="B222" s="47"/>
      <c r="C222" s="238" t="s">
        <v>1057</v>
      </c>
      <c r="D222" s="238" t="s">
        <v>206</v>
      </c>
      <c r="E222" s="239" t="s">
        <v>5840</v>
      </c>
      <c r="F222" s="240" t="s">
        <v>5841</v>
      </c>
      <c r="G222" s="241" t="s">
        <v>209</v>
      </c>
      <c r="H222" s="242">
        <v>4</v>
      </c>
      <c r="I222" s="243"/>
      <c r="J222" s="244">
        <f>ROUND(I222*H222,2)</f>
        <v>0</v>
      </c>
      <c r="K222" s="240" t="s">
        <v>2991</v>
      </c>
      <c r="L222" s="73"/>
      <c r="M222" s="245" t="s">
        <v>21</v>
      </c>
      <c r="N222" s="246" t="s">
        <v>47</v>
      </c>
      <c r="O222" s="48"/>
      <c r="P222" s="247">
        <f>O222*H222</f>
        <v>0</v>
      </c>
      <c r="Q222" s="247">
        <v>0</v>
      </c>
      <c r="R222" s="247">
        <f>Q222*H222</f>
        <v>0</v>
      </c>
      <c r="S222" s="247">
        <v>0</v>
      </c>
      <c r="T222" s="248">
        <f>S222*H222</f>
        <v>0</v>
      </c>
      <c r="AR222" s="25" t="s">
        <v>762</v>
      </c>
      <c r="AT222" s="25" t="s">
        <v>206</v>
      </c>
      <c r="AU222" s="25" t="s">
        <v>83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762</v>
      </c>
      <c r="BM222" s="25" t="s">
        <v>5842</v>
      </c>
    </row>
    <row r="223" spans="2:65" s="1" customFormat="1" ht="16.5" customHeight="1">
      <c r="B223" s="47"/>
      <c r="C223" s="238" t="s">
        <v>1061</v>
      </c>
      <c r="D223" s="238" t="s">
        <v>206</v>
      </c>
      <c r="E223" s="239" t="s">
        <v>5843</v>
      </c>
      <c r="F223" s="240" t="s">
        <v>5844</v>
      </c>
      <c r="G223" s="241" t="s">
        <v>209</v>
      </c>
      <c r="H223" s="242">
        <v>27</v>
      </c>
      <c r="I223" s="243"/>
      <c r="J223" s="244">
        <f>ROUND(I223*H223,2)</f>
        <v>0</v>
      </c>
      <c r="K223" s="240" t="s">
        <v>2991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0</v>
      </c>
      <c r="R223" s="247">
        <f>Q223*H223</f>
        <v>0</v>
      </c>
      <c r="S223" s="247">
        <v>0</v>
      </c>
      <c r="T223" s="248">
        <f>S223*H223</f>
        <v>0</v>
      </c>
      <c r="AR223" s="25" t="s">
        <v>762</v>
      </c>
      <c r="AT223" s="25" t="s">
        <v>206</v>
      </c>
      <c r="AU223" s="25" t="s">
        <v>83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762</v>
      </c>
      <c r="BM223" s="25" t="s">
        <v>5845</v>
      </c>
    </row>
    <row r="224" spans="2:65" s="1" customFormat="1" ht="16.5" customHeight="1">
      <c r="B224" s="47"/>
      <c r="C224" s="238" t="s">
        <v>1065</v>
      </c>
      <c r="D224" s="238" t="s">
        <v>206</v>
      </c>
      <c r="E224" s="239" t="s">
        <v>5846</v>
      </c>
      <c r="F224" s="240" t="s">
        <v>4525</v>
      </c>
      <c r="G224" s="241" t="s">
        <v>209</v>
      </c>
      <c r="H224" s="242">
        <v>1</v>
      </c>
      <c r="I224" s="243"/>
      <c r="J224" s="244">
        <f>ROUND(I224*H224,2)</f>
        <v>0</v>
      </c>
      <c r="K224" s="240" t="s">
        <v>2991</v>
      </c>
      <c r="L224" s="73"/>
      <c r="M224" s="245" t="s">
        <v>21</v>
      </c>
      <c r="N224" s="246" t="s">
        <v>47</v>
      </c>
      <c r="O224" s="48"/>
      <c r="P224" s="247">
        <f>O224*H224</f>
        <v>0</v>
      </c>
      <c r="Q224" s="247">
        <v>0</v>
      </c>
      <c r="R224" s="247">
        <f>Q224*H224</f>
        <v>0</v>
      </c>
      <c r="S224" s="247">
        <v>0</v>
      </c>
      <c r="T224" s="248">
        <f>S224*H224</f>
        <v>0</v>
      </c>
      <c r="AR224" s="25" t="s">
        <v>762</v>
      </c>
      <c r="AT224" s="25" t="s">
        <v>206</v>
      </c>
      <c r="AU224" s="25" t="s">
        <v>83</v>
      </c>
      <c r="AY224" s="25" t="s">
        <v>203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25" t="s">
        <v>83</v>
      </c>
      <c r="BK224" s="249">
        <f>ROUND(I224*H224,2)</f>
        <v>0</v>
      </c>
      <c r="BL224" s="25" t="s">
        <v>762</v>
      </c>
      <c r="BM224" s="25" t="s">
        <v>5847</v>
      </c>
    </row>
    <row r="225" spans="2:65" s="1" customFormat="1" ht="16.5" customHeight="1">
      <c r="B225" s="47"/>
      <c r="C225" s="238" t="s">
        <v>1069</v>
      </c>
      <c r="D225" s="238" t="s">
        <v>206</v>
      </c>
      <c r="E225" s="239" t="s">
        <v>5848</v>
      </c>
      <c r="F225" s="240" t="s">
        <v>5849</v>
      </c>
      <c r="G225" s="241" t="s">
        <v>209</v>
      </c>
      <c r="H225" s="242">
        <v>8</v>
      </c>
      <c r="I225" s="243"/>
      <c r="J225" s="244">
        <f>ROUND(I225*H225,2)</f>
        <v>0</v>
      </c>
      <c r="K225" s="240" t="s">
        <v>2991</v>
      </c>
      <c r="L225" s="73"/>
      <c r="M225" s="245" t="s">
        <v>21</v>
      </c>
      <c r="N225" s="251" t="s">
        <v>47</v>
      </c>
      <c r="O225" s="252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AR225" s="25" t="s">
        <v>762</v>
      </c>
      <c r="AT225" s="25" t="s">
        <v>206</v>
      </c>
      <c r="AU225" s="25" t="s">
        <v>83</v>
      </c>
      <c r="AY225" s="25" t="s">
        <v>203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25" t="s">
        <v>83</v>
      </c>
      <c r="BK225" s="249">
        <f>ROUND(I225*H225,2)</f>
        <v>0</v>
      </c>
      <c r="BL225" s="25" t="s">
        <v>762</v>
      </c>
      <c r="BM225" s="25" t="s">
        <v>5850</v>
      </c>
    </row>
    <row r="226" spans="2:12" s="1" customFormat="1" ht="6.95" customHeight="1">
      <c r="B226" s="68"/>
      <c r="C226" s="69"/>
      <c r="D226" s="69"/>
      <c r="E226" s="69"/>
      <c r="F226" s="69"/>
      <c r="G226" s="69"/>
      <c r="H226" s="69"/>
      <c r="I226" s="180"/>
      <c r="J226" s="69"/>
      <c r="K226" s="69"/>
      <c r="L226" s="73"/>
    </row>
  </sheetData>
  <sheetProtection password="CC35" sheet="1" objects="1" scenarios="1" formatColumns="0" formatRows="0" autoFilter="0"/>
  <autoFilter ref="C90:K22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7:H77"/>
    <mergeCell ref="E81:H81"/>
    <mergeCell ref="E79:H79"/>
    <mergeCell ref="E83:H83"/>
    <mergeCell ref="G1:H1"/>
    <mergeCell ref="L2:V2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176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ROUND(J92,2)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ROUND(SUM(BE92:BE110),2)</f>
        <v>0</v>
      </c>
      <c r="G34" s="48"/>
      <c r="H34" s="48"/>
      <c r="I34" s="172">
        <v>0.21</v>
      </c>
      <c r="J34" s="171">
        <f>ROUND(ROUND((SUM(BE92:BE110)),2)*I34,2)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ROUND(SUM(BF92:BF110),2)</f>
        <v>0</v>
      </c>
      <c r="G35" s="48"/>
      <c r="H35" s="48"/>
      <c r="I35" s="172">
        <v>0.15</v>
      </c>
      <c r="J35" s="171">
        <f>ROUND(ROUND((SUM(BF92:BF110)),2)*I35,2)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ROUND(SUM(BG92:BG110),2)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ROUND(SUM(BH92:BH110),2)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ROUND(SUM(BI92:BI110),2)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172121PL - Vnitřní plynovod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J92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183</v>
      </c>
      <c r="E65" s="194"/>
      <c r="F65" s="194"/>
      <c r="G65" s="194"/>
      <c r="H65" s="194"/>
      <c r="I65" s="195"/>
      <c r="J65" s="196">
        <f>J93</f>
        <v>0</v>
      </c>
      <c r="K65" s="197"/>
    </row>
    <row r="66" spans="2:11" s="9" customFormat="1" ht="19.9" customHeight="1">
      <c r="B66" s="198"/>
      <c r="C66" s="199"/>
      <c r="D66" s="200" t="s">
        <v>184</v>
      </c>
      <c r="E66" s="201"/>
      <c r="F66" s="201"/>
      <c r="G66" s="201"/>
      <c r="H66" s="201"/>
      <c r="I66" s="202"/>
      <c r="J66" s="203">
        <f>J94</f>
        <v>0</v>
      </c>
      <c r="K66" s="204"/>
    </row>
    <row r="67" spans="2:11" s="9" customFormat="1" ht="19.9" customHeight="1">
      <c r="B67" s="198"/>
      <c r="C67" s="199"/>
      <c r="D67" s="200" t="s">
        <v>185</v>
      </c>
      <c r="E67" s="201"/>
      <c r="F67" s="201"/>
      <c r="G67" s="201"/>
      <c r="H67" s="201"/>
      <c r="I67" s="202"/>
      <c r="J67" s="203">
        <f>J105</f>
        <v>0</v>
      </c>
      <c r="K67" s="204"/>
    </row>
    <row r="68" spans="2:11" s="8" customFormat="1" ht="24.95" customHeight="1">
      <c r="B68" s="191"/>
      <c r="C68" s="192"/>
      <c r="D68" s="193" t="s">
        <v>186</v>
      </c>
      <c r="E68" s="194"/>
      <c r="F68" s="194"/>
      <c r="G68" s="194"/>
      <c r="H68" s="194"/>
      <c r="I68" s="195"/>
      <c r="J68" s="196">
        <f>J108</f>
        <v>0</v>
      </c>
      <c r="K68" s="197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58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80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83"/>
      <c r="J74" s="72"/>
      <c r="K74" s="72"/>
      <c r="L74" s="73"/>
    </row>
    <row r="75" spans="2:12" s="1" customFormat="1" ht="36.95" customHeight="1">
      <c r="B75" s="47"/>
      <c r="C75" s="74" t="s">
        <v>187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6.5" customHeight="1">
      <c r="B78" s="47"/>
      <c r="C78" s="75"/>
      <c r="D78" s="75"/>
      <c r="E78" s="206" t="str">
        <f>E7</f>
        <v>Revitalizace NKP Vlašský dvůr stavba</v>
      </c>
      <c r="F78" s="77"/>
      <c r="G78" s="77"/>
      <c r="H78" s="77"/>
      <c r="I78" s="205"/>
      <c r="J78" s="75"/>
      <c r="K78" s="75"/>
      <c r="L78" s="73"/>
    </row>
    <row r="79" spans="2:12" ht="13.5">
      <c r="B79" s="29"/>
      <c r="C79" s="77" t="s">
        <v>171</v>
      </c>
      <c r="D79" s="207"/>
      <c r="E79" s="207"/>
      <c r="F79" s="207"/>
      <c r="G79" s="207"/>
      <c r="H79" s="207"/>
      <c r="I79" s="150"/>
      <c r="J79" s="207"/>
      <c r="K79" s="207"/>
      <c r="L79" s="208"/>
    </row>
    <row r="80" spans="2:12" ht="16.5" customHeight="1">
      <c r="B80" s="29"/>
      <c r="C80" s="207"/>
      <c r="D80" s="207"/>
      <c r="E80" s="206" t="s">
        <v>172</v>
      </c>
      <c r="F80" s="207"/>
      <c r="G80" s="207"/>
      <c r="H80" s="207"/>
      <c r="I80" s="150"/>
      <c r="J80" s="207"/>
      <c r="K80" s="207"/>
      <c r="L80" s="208"/>
    </row>
    <row r="81" spans="2:12" ht="13.5">
      <c r="B81" s="29"/>
      <c r="C81" s="77" t="s">
        <v>173</v>
      </c>
      <c r="D81" s="207"/>
      <c r="E81" s="207"/>
      <c r="F81" s="207"/>
      <c r="G81" s="207"/>
      <c r="H81" s="207"/>
      <c r="I81" s="150"/>
      <c r="J81" s="207"/>
      <c r="K81" s="207"/>
      <c r="L81" s="208"/>
    </row>
    <row r="82" spans="2:12" s="1" customFormat="1" ht="16.5" customHeight="1">
      <c r="B82" s="47"/>
      <c r="C82" s="75"/>
      <c r="D82" s="75"/>
      <c r="E82" s="209" t="s">
        <v>174</v>
      </c>
      <c r="F82" s="75"/>
      <c r="G82" s="75"/>
      <c r="H82" s="75"/>
      <c r="I82" s="205"/>
      <c r="J82" s="75"/>
      <c r="K82" s="75"/>
      <c r="L82" s="73"/>
    </row>
    <row r="83" spans="2:12" s="1" customFormat="1" ht="14.4" customHeight="1">
      <c r="B83" s="47"/>
      <c r="C83" s="77" t="s">
        <v>175</v>
      </c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7.25" customHeight="1">
      <c r="B84" s="47"/>
      <c r="C84" s="75"/>
      <c r="D84" s="75"/>
      <c r="E84" s="83" t="str">
        <f>E13</f>
        <v>172121PL - Vnitřní plynovod</v>
      </c>
      <c r="F84" s="75"/>
      <c r="G84" s="75"/>
      <c r="H84" s="75"/>
      <c r="I84" s="205"/>
      <c r="J84" s="75"/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8" customHeight="1">
      <c r="B86" s="47"/>
      <c r="C86" s="77" t="s">
        <v>23</v>
      </c>
      <c r="D86" s="75"/>
      <c r="E86" s="75"/>
      <c r="F86" s="210" t="str">
        <f>F16</f>
        <v>Kutná Hora</v>
      </c>
      <c r="G86" s="75"/>
      <c r="H86" s="75"/>
      <c r="I86" s="211" t="s">
        <v>25</v>
      </c>
      <c r="J86" s="86" t="str">
        <f>IF(J16="","",J16)</f>
        <v>22. 2. 2018</v>
      </c>
      <c r="K86" s="75"/>
      <c r="L86" s="73"/>
    </row>
    <row r="87" spans="2:12" s="1" customFormat="1" ht="6.95" customHeight="1">
      <c r="B87" s="47"/>
      <c r="C87" s="75"/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3.5">
      <c r="B88" s="47"/>
      <c r="C88" s="77" t="s">
        <v>27</v>
      </c>
      <c r="D88" s="75"/>
      <c r="E88" s="75"/>
      <c r="F88" s="210" t="str">
        <f>E19</f>
        <v>Město Kutná Hora,Havlíčkovo nám. 552</v>
      </c>
      <c r="G88" s="75"/>
      <c r="H88" s="75"/>
      <c r="I88" s="211" t="s">
        <v>35</v>
      </c>
      <c r="J88" s="210" t="str">
        <f>E25</f>
        <v>Kutnohorská stavební s.r.o</v>
      </c>
      <c r="K88" s="75"/>
      <c r="L88" s="73"/>
    </row>
    <row r="89" spans="2:12" s="1" customFormat="1" ht="14.4" customHeight="1">
      <c r="B89" s="47"/>
      <c r="C89" s="77" t="s">
        <v>33</v>
      </c>
      <c r="D89" s="75"/>
      <c r="E89" s="75"/>
      <c r="F89" s="210" t="str">
        <f>IF(E22="","",E22)</f>
        <v/>
      </c>
      <c r="G89" s="75"/>
      <c r="H89" s="75"/>
      <c r="I89" s="205"/>
      <c r="J89" s="75"/>
      <c r="K89" s="75"/>
      <c r="L89" s="73"/>
    </row>
    <row r="90" spans="2:12" s="1" customFormat="1" ht="10.3" customHeight="1">
      <c r="B90" s="47"/>
      <c r="C90" s="75"/>
      <c r="D90" s="75"/>
      <c r="E90" s="75"/>
      <c r="F90" s="75"/>
      <c r="G90" s="75"/>
      <c r="H90" s="75"/>
      <c r="I90" s="205"/>
      <c r="J90" s="75"/>
      <c r="K90" s="75"/>
      <c r="L90" s="73"/>
    </row>
    <row r="91" spans="2:20" s="10" customFormat="1" ht="29.25" customHeight="1">
      <c r="B91" s="212"/>
      <c r="C91" s="213" t="s">
        <v>188</v>
      </c>
      <c r="D91" s="214" t="s">
        <v>61</v>
      </c>
      <c r="E91" s="214" t="s">
        <v>57</v>
      </c>
      <c r="F91" s="214" t="s">
        <v>189</v>
      </c>
      <c r="G91" s="214" t="s">
        <v>190</v>
      </c>
      <c r="H91" s="214" t="s">
        <v>191</v>
      </c>
      <c r="I91" s="215" t="s">
        <v>192</v>
      </c>
      <c r="J91" s="214" t="s">
        <v>180</v>
      </c>
      <c r="K91" s="216" t="s">
        <v>193</v>
      </c>
      <c r="L91" s="217"/>
      <c r="M91" s="103" t="s">
        <v>194</v>
      </c>
      <c r="N91" s="104" t="s">
        <v>46</v>
      </c>
      <c r="O91" s="104" t="s">
        <v>195</v>
      </c>
      <c r="P91" s="104" t="s">
        <v>196</v>
      </c>
      <c r="Q91" s="104" t="s">
        <v>197</v>
      </c>
      <c r="R91" s="104" t="s">
        <v>198</v>
      </c>
      <c r="S91" s="104" t="s">
        <v>199</v>
      </c>
      <c r="T91" s="105" t="s">
        <v>200</v>
      </c>
    </row>
    <row r="92" spans="2:63" s="1" customFormat="1" ht="29.25" customHeight="1">
      <c r="B92" s="47"/>
      <c r="C92" s="109" t="s">
        <v>181</v>
      </c>
      <c r="D92" s="75"/>
      <c r="E92" s="75"/>
      <c r="F92" s="75"/>
      <c r="G92" s="75"/>
      <c r="H92" s="75"/>
      <c r="I92" s="205"/>
      <c r="J92" s="218">
        <f>BK92</f>
        <v>0</v>
      </c>
      <c r="K92" s="75"/>
      <c r="L92" s="73"/>
      <c r="M92" s="106"/>
      <c r="N92" s="107"/>
      <c r="O92" s="107"/>
      <c r="P92" s="219">
        <f>P93+P108</f>
        <v>0</v>
      </c>
      <c r="Q92" s="107"/>
      <c r="R92" s="219">
        <f>R93+R108</f>
        <v>0.225595</v>
      </c>
      <c r="S92" s="107"/>
      <c r="T92" s="220">
        <f>T93+T108</f>
        <v>0.11771999999999999</v>
      </c>
      <c r="AT92" s="25" t="s">
        <v>75</v>
      </c>
      <c r="AU92" s="25" t="s">
        <v>182</v>
      </c>
      <c r="BK92" s="221">
        <f>BK93+BK108</f>
        <v>0</v>
      </c>
    </row>
    <row r="93" spans="2:63" s="11" customFormat="1" ht="37.4" customHeight="1">
      <c r="B93" s="222"/>
      <c r="C93" s="223"/>
      <c r="D93" s="224" t="s">
        <v>75</v>
      </c>
      <c r="E93" s="225" t="s">
        <v>201</v>
      </c>
      <c r="F93" s="225" t="s">
        <v>202</v>
      </c>
      <c r="G93" s="223"/>
      <c r="H93" s="223"/>
      <c r="I93" s="226"/>
      <c r="J93" s="227">
        <f>BK93</f>
        <v>0</v>
      </c>
      <c r="K93" s="223"/>
      <c r="L93" s="228"/>
      <c r="M93" s="229"/>
      <c r="N93" s="230"/>
      <c r="O93" s="230"/>
      <c r="P93" s="231">
        <f>P94+P105</f>
        <v>0</v>
      </c>
      <c r="Q93" s="230"/>
      <c r="R93" s="231">
        <f>R94+R105</f>
        <v>0.225595</v>
      </c>
      <c r="S93" s="230"/>
      <c r="T93" s="232">
        <f>T94+T105</f>
        <v>0.11771999999999999</v>
      </c>
      <c r="AR93" s="233" t="s">
        <v>85</v>
      </c>
      <c r="AT93" s="234" t="s">
        <v>75</v>
      </c>
      <c r="AU93" s="234" t="s">
        <v>76</v>
      </c>
      <c r="AY93" s="233" t="s">
        <v>203</v>
      </c>
      <c r="BK93" s="235">
        <f>BK94+BK105</f>
        <v>0</v>
      </c>
    </row>
    <row r="94" spans="2:63" s="11" customFormat="1" ht="19.9" customHeight="1">
      <c r="B94" s="222"/>
      <c r="C94" s="223"/>
      <c r="D94" s="224" t="s">
        <v>75</v>
      </c>
      <c r="E94" s="236" t="s">
        <v>204</v>
      </c>
      <c r="F94" s="236" t="s">
        <v>205</v>
      </c>
      <c r="G94" s="223"/>
      <c r="H94" s="223"/>
      <c r="I94" s="226"/>
      <c r="J94" s="237">
        <f>BK94</f>
        <v>0</v>
      </c>
      <c r="K94" s="223"/>
      <c r="L94" s="228"/>
      <c r="M94" s="229"/>
      <c r="N94" s="230"/>
      <c r="O94" s="230"/>
      <c r="P94" s="231">
        <f>SUM(P95:P104)</f>
        <v>0</v>
      </c>
      <c r="Q94" s="230"/>
      <c r="R94" s="231">
        <f>SUM(R95:R104)</f>
        <v>0.223555</v>
      </c>
      <c r="S94" s="230"/>
      <c r="T94" s="232">
        <f>SUM(T95:T104)</f>
        <v>0.11771999999999999</v>
      </c>
      <c r="AR94" s="233" t="s">
        <v>85</v>
      </c>
      <c r="AT94" s="234" t="s">
        <v>75</v>
      </c>
      <c r="AU94" s="234" t="s">
        <v>83</v>
      </c>
      <c r="AY94" s="233" t="s">
        <v>203</v>
      </c>
      <c r="BK94" s="235">
        <f>SUM(BK95:BK104)</f>
        <v>0</v>
      </c>
    </row>
    <row r="95" spans="2:65" s="1" customFormat="1" ht="16.5" customHeight="1">
      <c r="B95" s="47"/>
      <c r="C95" s="238" t="s">
        <v>83</v>
      </c>
      <c r="D95" s="238" t="s">
        <v>206</v>
      </c>
      <c r="E95" s="239" t="s">
        <v>207</v>
      </c>
      <c r="F95" s="240" t="s">
        <v>208</v>
      </c>
      <c r="G95" s="241" t="s">
        <v>209</v>
      </c>
      <c r="H95" s="242">
        <v>2</v>
      </c>
      <c r="I95" s="243"/>
      <c r="J95" s="244">
        <f>ROUND(I95*H95,2)</f>
        <v>0</v>
      </c>
      <c r="K95" s="240" t="s">
        <v>210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211</v>
      </c>
      <c r="AT95" s="25" t="s">
        <v>206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211</v>
      </c>
      <c r="BM95" s="25" t="s">
        <v>212</v>
      </c>
    </row>
    <row r="96" spans="2:65" s="1" customFormat="1" ht="25.5" customHeight="1">
      <c r="B96" s="47"/>
      <c r="C96" s="238" t="s">
        <v>85</v>
      </c>
      <c r="D96" s="238" t="s">
        <v>206</v>
      </c>
      <c r="E96" s="239" t="s">
        <v>213</v>
      </c>
      <c r="F96" s="240" t="s">
        <v>214</v>
      </c>
      <c r="G96" s="241" t="s">
        <v>215</v>
      </c>
      <c r="H96" s="242">
        <v>18</v>
      </c>
      <c r="I96" s="243"/>
      <c r="J96" s="244">
        <f>ROUND(I96*H96,2)</f>
        <v>0</v>
      </c>
      <c r="K96" s="240" t="s">
        <v>210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0.01171</v>
      </c>
      <c r="R96" s="247">
        <f>Q96*H96</f>
        <v>0.21078</v>
      </c>
      <c r="S96" s="247">
        <v>0</v>
      </c>
      <c r="T96" s="248">
        <f>S96*H96</f>
        <v>0</v>
      </c>
      <c r="AR96" s="25" t="s">
        <v>211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211</v>
      </c>
      <c r="BM96" s="25" t="s">
        <v>216</v>
      </c>
    </row>
    <row r="97" spans="2:65" s="1" customFormat="1" ht="16.5" customHeight="1">
      <c r="B97" s="47"/>
      <c r="C97" s="238" t="s">
        <v>92</v>
      </c>
      <c r="D97" s="238" t="s">
        <v>206</v>
      </c>
      <c r="E97" s="239" t="s">
        <v>217</v>
      </c>
      <c r="F97" s="240" t="s">
        <v>218</v>
      </c>
      <c r="G97" s="241" t="s">
        <v>215</v>
      </c>
      <c r="H97" s="242">
        <v>0.5</v>
      </c>
      <c r="I97" s="243"/>
      <c r="J97" s="244">
        <f>ROUND(I97*H97,2)</f>
        <v>0</v>
      </c>
      <c r="K97" s="240" t="s">
        <v>210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0.01535</v>
      </c>
      <c r="R97" s="247">
        <f>Q97*H97</f>
        <v>0.007675</v>
      </c>
      <c r="S97" s="247">
        <v>0</v>
      </c>
      <c r="T97" s="248">
        <f>S97*H97</f>
        <v>0</v>
      </c>
      <c r="AR97" s="25" t="s">
        <v>211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211</v>
      </c>
      <c r="BM97" s="25" t="s">
        <v>219</v>
      </c>
    </row>
    <row r="98" spans="2:65" s="1" customFormat="1" ht="16.5" customHeight="1">
      <c r="B98" s="47"/>
      <c r="C98" s="238" t="s">
        <v>98</v>
      </c>
      <c r="D98" s="238" t="s">
        <v>206</v>
      </c>
      <c r="E98" s="239" t="s">
        <v>220</v>
      </c>
      <c r="F98" s="240" t="s">
        <v>221</v>
      </c>
      <c r="G98" s="241" t="s">
        <v>215</v>
      </c>
      <c r="H98" s="242">
        <v>12</v>
      </c>
      <c r="I98" s="243"/>
      <c r="J98" s="244">
        <f>ROUND(I98*H98,2)</f>
        <v>0</v>
      </c>
      <c r="K98" s="240" t="s">
        <v>210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0.00035</v>
      </c>
      <c r="R98" s="247">
        <f>Q98*H98</f>
        <v>0.0042</v>
      </c>
      <c r="S98" s="247">
        <v>0.00981</v>
      </c>
      <c r="T98" s="248">
        <f>S98*H98</f>
        <v>0.11771999999999999</v>
      </c>
      <c r="AR98" s="25" t="s">
        <v>211</v>
      </c>
      <c r="AT98" s="25" t="s">
        <v>206</v>
      </c>
      <c r="AU98" s="25" t="s">
        <v>85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211</v>
      </c>
      <c r="BM98" s="25" t="s">
        <v>222</v>
      </c>
    </row>
    <row r="99" spans="2:65" s="1" customFormat="1" ht="16.5" customHeight="1">
      <c r="B99" s="47"/>
      <c r="C99" s="238" t="s">
        <v>121</v>
      </c>
      <c r="D99" s="238" t="s">
        <v>206</v>
      </c>
      <c r="E99" s="239" t="s">
        <v>223</v>
      </c>
      <c r="F99" s="240" t="s">
        <v>224</v>
      </c>
      <c r="G99" s="241" t="s">
        <v>209</v>
      </c>
      <c r="H99" s="242">
        <v>1</v>
      </c>
      <c r="I99" s="243"/>
      <c r="J99" s="244">
        <f>ROUND(I99*H99,2)</f>
        <v>0</v>
      </c>
      <c r="K99" s="240" t="s">
        <v>210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211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211</v>
      </c>
      <c r="BM99" s="25" t="s">
        <v>225</v>
      </c>
    </row>
    <row r="100" spans="2:65" s="1" customFormat="1" ht="16.5" customHeight="1">
      <c r="B100" s="47"/>
      <c r="C100" s="238" t="s">
        <v>226</v>
      </c>
      <c r="D100" s="238" t="s">
        <v>206</v>
      </c>
      <c r="E100" s="239" t="s">
        <v>227</v>
      </c>
      <c r="F100" s="240" t="s">
        <v>228</v>
      </c>
      <c r="G100" s="241" t="s">
        <v>215</v>
      </c>
      <c r="H100" s="242">
        <v>30</v>
      </c>
      <c r="I100" s="243"/>
      <c r="J100" s="244">
        <f>ROUND(I100*H100,2)</f>
        <v>0</v>
      </c>
      <c r="K100" s="240" t="s">
        <v>210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211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211</v>
      </c>
      <c r="BM100" s="25" t="s">
        <v>229</v>
      </c>
    </row>
    <row r="101" spans="2:65" s="1" customFormat="1" ht="16.5" customHeight="1">
      <c r="B101" s="47"/>
      <c r="C101" s="238" t="s">
        <v>230</v>
      </c>
      <c r="D101" s="238" t="s">
        <v>206</v>
      </c>
      <c r="E101" s="239" t="s">
        <v>231</v>
      </c>
      <c r="F101" s="240" t="s">
        <v>232</v>
      </c>
      <c r="G101" s="241" t="s">
        <v>209</v>
      </c>
      <c r="H101" s="242">
        <v>1</v>
      </c>
      <c r="I101" s="243"/>
      <c r="J101" s="244">
        <f>ROUND(I101*H101,2)</f>
        <v>0</v>
      </c>
      <c r="K101" s="240" t="s">
        <v>210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211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211</v>
      </c>
      <c r="BM101" s="25" t="s">
        <v>233</v>
      </c>
    </row>
    <row r="102" spans="2:65" s="1" customFormat="1" ht="16.5" customHeight="1">
      <c r="B102" s="47"/>
      <c r="C102" s="238" t="s">
        <v>234</v>
      </c>
      <c r="D102" s="238" t="s">
        <v>206</v>
      </c>
      <c r="E102" s="239" t="s">
        <v>235</v>
      </c>
      <c r="F102" s="240" t="s">
        <v>236</v>
      </c>
      <c r="G102" s="241" t="s">
        <v>209</v>
      </c>
      <c r="H102" s="242">
        <v>2</v>
      </c>
      <c r="I102" s="243"/>
      <c r="J102" s="244">
        <f>ROUND(I102*H102,2)</f>
        <v>0</v>
      </c>
      <c r="K102" s="240" t="s">
        <v>210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0.00045</v>
      </c>
      <c r="R102" s="247">
        <f>Q102*H102</f>
        <v>0.0009</v>
      </c>
      <c r="S102" s="247">
        <v>0</v>
      </c>
      <c r="T102" s="248">
        <f>S102*H102</f>
        <v>0</v>
      </c>
      <c r="AR102" s="25" t="s">
        <v>211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211</v>
      </c>
      <c r="BM102" s="25" t="s">
        <v>237</v>
      </c>
    </row>
    <row r="103" spans="2:65" s="1" customFormat="1" ht="25.5" customHeight="1">
      <c r="B103" s="47"/>
      <c r="C103" s="238" t="s">
        <v>238</v>
      </c>
      <c r="D103" s="238" t="s">
        <v>206</v>
      </c>
      <c r="E103" s="239" t="s">
        <v>239</v>
      </c>
      <c r="F103" s="240" t="s">
        <v>240</v>
      </c>
      <c r="G103" s="241" t="s">
        <v>241</v>
      </c>
      <c r="H103" s="242">
        <v>0.177</v>
      </c>
      <c r="I103" s="243"/>
      <c r="J103" s="244">
        <f>ROUND(I103*H103,2)</f>
        <v>0</v>
      </c>
      <c r="K103" s="240" t="s">
        <v>210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211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211</v>
      </c>
      <c r="BM103" s="25" t="s">
        <v>242</v>
      </c>
    </row>
    <row r="104" spans="2:65" s="1" customFormat="1" ht="16.5" customHeight="1">
      <c r="B104" s="47"/>
      <c r="C104" s="238" t="s">
        <v>243</v>
      </c>
      <c r="D104" s="238" t="s">
        <v>206</v>
      </c>
      <c r="E104" s="239" t="s">
        <v>244</v>
      </c>
      <c r="F104" s="240" t="s">
        <v>245</v>
      </c>
      <c r="G104" s="241" t="s">
        <v>246</v>
      </c>
      <c r="H104" s="250"/>
      <c r="I104" s="243"/>
      <c r="J104" s="244">
        <f>ROUND(I104*H104,2)</f>
        <v>0</v>
      </c>
      <c r="K104" s="240" t="s">
        <v>210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211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211</v>
      </c>
      <c r="BM104" s="25" t="s">
        <v>247</v>
      </c>
    </row>
    <row r="105" spans="2:63" s="11" customFormat="1" ht="29.85" customHeight="1">
      <c r="B105" s="222"/>
      <c r="C105" s="223"/>
      <c r="D105" s="224" t="s">
        <v>75</v>
      </c>
      <c r="E105" s="236" t="s">
        <v>248</v>
      </c>
      <c r="F105" s="236" t="s">
        <v>249</v>
      </c>
      <c r="G105" s="223"/>
      <c r="H105" s="223"/>
      <c r="I105" s="226"/>
      <c r="J105" s="237">
        <f>BK105</f>
        <v>0</v>
      </c>
      <c r="K105" s="223"/>
      <c r="L105" s="228"/>
      <c r="M105" s="229"/>
      <c r="N105" s="230"/>
      <c r="O105" s="230"/>
      <c r="P105" s="231">
        <f>SUM(P106:P107)</f>
        <v>0</v>
      </c>
      <c r="Q105" s="230"/>
      <c r="R105" s="231">
        <f>SUM(R106:R107)</f>
        <v>0.00204</v>
      </c>
      <c r="S105" s="230"/>
      <c r="T105" s="232">
        <f>SUM(T106:T107)</f>
        <v>0</v>
      </c>
      <c r="AR105" s="233" t="s">
        <v>85</v>
      </c>
      <c r="AT105" s="234" t="s">
        <v>75</v>
      </c>
      <c r="AU105" s="234" t="s">
        <v>83</v>
      </c>
      <c r="AY105" s="233" t="s">
        <v>203</v>
      </c>
      <c r="BK105" s="235">
        <f>SUM(BK106:BK107)</f>
        <v>0</v>
      </c>
    </row>
    <row r="106" spans="2:65" s="1" customFormat="1" ht="25.5" customHeight="1">
      <c r="B106" s="47"/>
      <c r="C106" s="238" t="s">
        <v>250</v>
      </c>
      <c r="D106" s="238" t="s">
        <v>206</v>
      </c>
      <c r="E106" s="239" t="s">
        <v>251</v>
      </c>
      <c r="F106" s="240" t="s">
        <v>252</v>
      </c>
      <c r="G106" s="241" t="s">
        <v>215</v>
      </c>
      <c r="H106" s="242">
        <v>17</v>
      </c>
      <c r="I106" s="243"/>
      <c r="J106" s="244">
        <f>ROUND(I106*H106,2)</f>
        <v>0</v>
      </c>
      <c r="K106" s="240" t="s">
        <v>210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6E-05</v>
      </c>
      <c r="R106" s="247">
        <f>Q106*H106</f>
        <v>0.00102</v>
      </c>
      <c r="S106" s="247">
        <v>0</v>
      </c>
      <c r="T106" s="248">
        <f>S106*H106</f>
        <v>0</v>
      </c>
      <c r="AR106" s="25" t="s">
        <v>211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211</v>
      </c>
      <c r="BM106" s="25" t="s">
        <v>253</v>
      </c>
    </row>
    <row r="107" spans="2:65" s="1" customFormat="1" ht="25.5" customHeight="1">
      <c r="B107" s="47"/>
      <c r="C107" s="238" t="s">
        <v>254</v>
      </c>
      <c r="D107" s="238" t="s">
        <v>206</v>
      </c>
      <c r="E107" s="239" t="s">
        <v>255</v>
      </c>
      <c r="F107" s="240" t="s">
        <v>256</v>
      </c>
      <c r="G107" s="241" t="s">
        <v>215</v>
      </c>
      <c r="H107" s="242">
        <v>17</v>
      </c>
      <c r="I107" s="243"/>
      <c r="J107" s="244">
        <f>ROUND(I107*H107,2)</f>
        <v>0</v>
      </c>
      <c r="K107" s="240" t="s">
        <v>210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6E-05</v>
      </c>
      <c r="R107" s="247">
        <f>Q107*H107</f>
        <v>0.00102</v>
      </c>
      <c r="S107" s="247">
        <v>0</v>
      </c>
      <c r="T107" s="248">
        <f>S107*H107</f>
        <v>0</v>
      </c>
      <c r="AR107" s="25" t="s">
        <v>211</v>
      </c>
      <c r="AT107" s="25" t="s">
        <v>206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211</v>
      </c>
      <c r="BM107" s="25" t="s">
        <v>257</v>
      </c>
    </row>
    <row r="108" spans="2:63" s="11" customFormat="1" ht="37.4" customHeight="1">
      <c r="B108" s="222"/>
      <c r="C108" s="223"/>
      <c r="D108" s="224" t="s">
        <v>75</v>
      </c>
      <c r="E108" s="225" t="s">
        <v>258</v>
      </c>
      <c r="F108" s="225" t="s">
        <v>259</v>
      </c>
      <c r="G108" s="223"/>
      <c r="H108" s="223"/>
      <c r="I108" s="226"/>
      <c r="J108" s="227">
        <f>BK108</f>
        <v>0</v>
      </c>
      <c r="K108" s="223"/>
      <c r="L108" s="228"/>
      <c r="M108" s="229"/>
      <c r="N108" s="230"/>
      <c r="O108" s="230"/>
      <c r="P108" s="231">
        <f>SUM(P109:P110)</f>
        <v>0</v>
      </c>
      <c r="Q108" s="230"/>
      <c r="R108" s="231">
        <f>SUM(R109:R110)</f>
        <v>0</v>
      </c>
      <c r="S108" s="230"/>
      <c r="T108" s="232">
        <f>SUM(T109:T110)</f>
        <v>0</v>
      </c>
      <c r="AR108" s="233" t="s">
        <v>98</v>
      </c>
      <c r="AT108" s="234" t="s">
        <v>75</v>
      </c>
      <c r="AU108" s="234" t="s">
        <v>76</v>
      </c>
      <c r="AY108" s="233" t="s">
        <v>203</v>
      </c>
      <c r="BK108" s="235">
        <f>SUM(BK109:BK110)</f>
        <v>0</v>
      </c>
    </row>
    <row r="109" spans="2:65" s="1" customFormat="1" ht="16.5" customHeight="1">
      <c r="B109" s="47"/>
      <c r="C109" s="238" t="s">
        <v>260</v>
      </c>
      <c r="D109" s="238" t="s">
        <v>206</v>
      </c>
      <c r="E109" s="239" t="s">
        <v>261</v>
      </c>
      <c r="F109" s="240" t="s">
        <v>262</v>
      </c>
      <c r="G109" s="241" t="s">
        <v>263</v>
      </c>
      <c r="H109" s="242">
        <v>2.5</v>
      </c>
      <c r="I109" s="243"/>
      <c r="J109" s="244">
        <f>ROUND(I109*H109,2)</f>
        <v>0</v>
      </c>
      <c r="K109" s="240" t="s">
        <v>210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264</v>
      </c>
      <c r="AT109" s="25" t="s">
        <v>206</v>
      </c>
      <c r="AU109" s="25" t="s">
        <v>83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264</v>
      </c>
      <c r="BM109" s="25" t="s">
        <v>265</v>
      </c>
    </row>
    <row r="110" spans="2:65" s="1" customFormat="1" ht="25.5" customHeight="1">
      <c r="B110" s="47"/>
      <c r="C110" s="238" t="s">
        <v>266</v>
      </c>
      <c r="D110" s="238" t="s">
        <v>206</v>
      </c>
      <c r="E110" s="239" t="s">
        <v>267</v>
      </c>
      <c r="F110" s="240" t="s">
        <v>268</v>
      </c>
      <c r="G110" s="241" t="s">
        <v>263</v>
      </c>
      <c r="H110" s="242">
        <v>7</v>
      </c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51" t="s">
        <v>47</v>
      </c>
      <c r="O110" s="252"/>
      <c r="P110" s="253">
        <f>O110*H110</f>
        <v>0</v>
      </c>
      <c r="Q110" s="253">
        <v>0</v>
      </c>
      <c r="R110" s="253">
        <f>Q110*H110</f>
        <v>0</v>
      </c>
      <c r="S110" s="253">
        <v>0</v>
      </c>
      <c r="T110" s="254">
        <f>S110*H110</f>
        <v>0</v>
      </c>
      <c r="AR110" s="25" t="s">
        <v>264</v>
      </c>
      <c r="AT110" s="25" t="s">
        <v>206</v>
      </c>
      <c r="AU110" s="25" t="s">
        <v>83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264</v>
      </c>
      <c r="BM110" s="25" t="s">
        <v>269</v>
      </c>
    </row>
    <row r="111" spans="2:12" s="1" customFormat="1" ht="6.95" customHeight="1">
      <c r="B111" s="68"/>
      <c r="C111" s="69"/>
      <c r="D111" s="69"/>
      <c r="E111" s="69"/>
      <c r="F111" s="69"/>
      <c r="G111" s="69"/>
      <c r="H111" s="69"/>
      <c r="I111" s="180"/>
      <c r="J111" s="69"/>
      <c r="K111" s="69"/>
      <c r="L111" s="73"/>
    </row>
  </sheetData>
  <sheetProtection password="CC35" sheet="1" objects="1" scenarios="1" formatColumns="0" formatRows="0" autoFilter="0"/>
  <autoFilter ref="C91:K11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8:H78"/>
    <mergeCell ref="E82:H82"/>
    <mergeCell ref="E80:H80"/>
    <mergeCell ref="E84:H84"/>
    <mergeCell ref="G1:H1"/>
    <mergeCell ref="L2:V2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161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4638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173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5851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22. 2. 2018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32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28</v>
      </c>
      <c r="J22" s="36" t="s">
        <v>36</v>
      </c>
      <c r="K22" s="52"/>
    </row>
    <row r="23" spans="2:11" s="1" customFormat="1" ht="18" customHeight="1">
      <c r="B23" s="47"/>
      <c r="C23" s="48"/>
      <c r="D23" s="48"/>
      <c r="E23" s="36" t="s">
        <v>37</v>
      </c>
      <c r="F23" s="48"/>
      <c r="G23" s="48"/>
      <c r="H23" s="48"/>
      <c r="I23" s="160" t="s">
        <v>32</v>
      </c>
      <c r="J23" s="36" t="s">
        <v>38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8"/>
      <c r="J25" s="48"/>
      <c r="K25" s="52"/>
    </row>
    <row r="26" spans="2:11" s="7" customFormat="1" ht="99.75" customHeight="1">
      <c r="B26" s="162"/>
      <c r="C26" s="163"/>
      <c r="D26" s="163"/>
      <c r="E26" s="45" t="s">
        <v>177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42</v>
      </c>
      <c r="E29" s="48"/>
      <c r="F29" s="48"/>
      <c r="G29" s="48"/>
      <c r="H29" s="48"/>
      <c r="I29" s="158"/>
      <c r="J29" s="169">
        <f>ROUND(J82,2)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70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1">
        <f>ROUND(SUM(BE82:BE83),2)</f>
        <v>0</v>
      </c>
      <c r="G32" s="48"/>
      <c r="H32" s="48"/>
      <c r="I32" s="172">
        <v>0.21</v>
      </c>
      <c r="J32" s="171">
        <f>ROUND(ROUND((SUM(BE82:BE83)),2)*I32,2)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1">
        <f>ROUND(SUM(BF82:BF83),2)</f>
        <v>0</v>
      </c>
      <c r="G33" s="48"/>
      <c r="H33" s="48"/>
      <c r="I33" s="172">
        <v>0.15</v>
      </c>
      <c r="J33" s="171">
        <f>ROUND(ROUND((SUM(BF82:BF83)),2)*I33,2)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1">
        <f>ROUND(SUM(BG82:BG83),2)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1">
        <f>ROUND(SUM(BH82:BH83),2)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1">
        <f>ROUND(SUM(BI82:BI83),2)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52</v>
      </c>
      <c r="E38" s="99"/>
      <c r="F38" s="99"/>
      <c r="G38" s="175" t="s">
        <v>53</v>
      </c>
      <c r="H38" s="176" t="s">
        <v>54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178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Revitalizace NKP Vlašský dvůr stavba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171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4638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173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17212ne2 - Vlašský dvůr náhradní zdroj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Kutná Hora</v>
      </c>
      <c r="G53" s="48"/>
      <c r="H53" s="48"/>
      <c r="I53" s="160" t="s">
        <v>25</v>
      </c>
      <c r="J53" s="161" t="str">
        <f>IF(J14="","",J14)</f>
        <v>22. 2. 2018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Kutná Hora,Havlíčkovo nám. 552</v>
      </c>
      <c r="G55" s="48"/>
      <c r="H55" s="48"/>
      <c r="I55" s="160" t="s">
        <v>35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179</v>
      </c>
      <c r="D58" s="173"/>
      <c r="E58" s="173"/>
      <c r="F58" s="173"/>
      <c r="G58" s="173"/>
      <c r="H58" s="173"/>
      <c r="I58" s="187"/>
      <c r="J58" s="188" t="s">
        <v>180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181</v>
      </c>
      <c r="D60" s="48"/>
      <c r="E60" s="48"/>
      <c r="F60" s="48"/>
      <c r="G60" s="48"/>
      <c r="H60" s="48"/>
      <c r="I60" s="158"/>
      <c r="J60" s="169">
        <f>J82</f>
        <v>0</v>
      </c>
      <c r="K60" s="52"/>
      <c r="AU60" s="25" t="s">
        <v>182</v>
      </c>
    </row>
    <row r="61" spans="2:11" s="1" customFormat="1" ht="21.8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6.95" customHeight="1">
      <c r="B62" s="68"/>
      <c r="C62" s="69"/>
      <c r="D62" s="69"/>
      <c r="E62" s="69"/>
      <c r="F62" s="69"/>
      <c r="G62" s="69"/>
      <c r="H62" s="69"/>
      <c r="I62" s="180"/>
      <c r="J62" s="69"/>
      <c r="K62" s="70"/>
    </row>
    <row r="66" spans="2:12" s="1" customFormat="1" ht="6.95" customHeight="1">
      <c r="B66" s="71"/>
      <c r="C66" s="72"/>
      <c r="D66" s="72"/>
      <c r="E66" s="72"/>
      <c r="F66" s="72"/>
      <c r="G66" s="72"/>
      <c r="H66" s="72"/>
      <c r="I66" s="183"/>
      <c r="J66" s="72"/>
      <c r="K66" s="72"/>
      <c r="L66" s="73"/>
    </row>
    <row r="67" spans="2:12" s="1" customFormat="1" ht="36.95" customHeight="1">
      <c r="B67" s="47"/>
      <c r="C67" s="74" t="s">
        <v>187</v>
      </c>
      <c r="D67" s="75"/>
      <c r="E67" s="75"/>
      <c r="F67" s="75"/>
      <c r="G67" s="75"/>
      <c r="H67" s="75"/>
      <c r="I67" s="205"/>
      <c r="J67" s="75"/>
      <c r="K67" s="75"/>
      <c r="L67" s="73"/>
    </row>
    <row r="68" spans="2:12" s="1" customFormat="1" ht="6.95" customHeight="1">
      <c r="B68" s="47"/>
      <c r="C68" s="75"/>
      <c r="D68" s="75"/>
      <c r="E68" s="75"/>
      <c r="F68" s="75"/>
      <c r="G68" s="75"/>
      <c r="H68" s="75"/>
      <c r="I68" s="205"/>
      <c r="J68" s="75"/>
      <c r="K68" s="75"/>
      <c r="L68" s="73"/>
    </row>
    <row r="69" spans="2:12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205"/>
      <c r="J69" s="75"/>
      <c r="K69" s="75"/>
      <c r="L69" s="73"/>
    </row>
    <row r="70" spans="2:12" s="1" customFormat="1" ht="16.5" customHeight="1">
      <c r="B70" s="47"/>
      <c r="C70" s="75"/>
      <c r="D70" s="75"/>
      <c r="E70" s="206" t="str">
        <f>E7</f>
        <v>Revitalizace NKP Vlašský dvůr stavba</v>
      </c>
      <c r="F70" s="77"/>
      <c r="G70" s="77"/>
      <c r="H70" s="77"/>
      <c r="I70" s="205"/>
      <c r="J70" s="75"/>
      <c r="K70" s="75"/>
      <c r="L70" s="73"/>
    </row>
    <row r="71" spans="2:12" ht="13.5">
      <c r="B71" s="29"/>
      <c r="C71" s="77" t="s">
        <v>171</v>
      </c>
      <c r="D71" s="207"/>
      <c r="E71" s="207"/>
      <c r="F71" s="207"/>
      <c r="G71" s="207"/>
      <c r="H71" s="207"/>
      <c r="I71" s="150"/>
      <c r="J71" s="207"/>
      <c r="K71" s="207"/>
      <c r="L71" s="208"/>
    </row>
    <row r="72" spans="2:12" s="1" customFormat="1" ht="16.5" customHeight="1">
      <c r="B72" s="47"/>
      <c r="C72" s="75"/>
      <c r="D72" s="75"/>
      <c r="E72" s="206" t="s">
        <v>4638</v>
      </c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173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7.25" customHeight="1">
      <c r="B74" s="47"/>
      <c r="C74" s="75"/>
      <c r="D74" s="75"/>
      <c r="E74" s="83" t="str">
        <f>E11</f>
        <v>17212ne2 - Vlašský dvůr náhradní zdroj</v>
      </c>
      <c r="F74" s="75"/>
      <c r="G74" s="75"/>
      <c r="H74" s="75"/>
      <c r="I74" s="205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8" customHeight="1">
      <c r="B76" s="47"/>
      <c r="C76" s="77" t="s">
        <v>23</v>
      </c>
      <c r="D76" s="75"/>
      <c r="E76" s="75"/>
      <c r="F76" s="210" t="str">
        <f>F14</f>
        <v>Kutná Hora</v>
      </c>
      <c r="G76" s="75"/>
      <c r="H76" s="75"/>
      <c r="I76" s="211" t="s">
        <v>25</v>
      </c>
      <c r="J76" s="86" t="str">
        <f>IF(J14="","",J14)</f>
        <v>22. 2. 2018</v>
      </c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3.5">
      <c r="B78" s="47"/>
      <c r="C78" s="77" t="s">
        <v>27</v>
      </c>
      <c r="D78" s="75"/>
      <c r="E78" s="75"/>
      <c r="F78" s="210" t="str">
        <f>E17</f>
        <v>Město Kutná Hora,Havlíčkovo nám. 552</v>
      </c>
      <c r="G78" s="75"/>
      <c r="H78" s="75"/>
      <c r="I78" s="211" t="s">
        <v>35</v>
      </c>
      <c r="J78" s="210" t="str">
        <f>E23</f>
        <v>Kutnohorská stavební s.r.o</v>
      </c>
      <c r="K78" s="75"/>
      <c r="L78" s="73"/>
    </row>
    <row r="79" spans="2:12" s="1" customFormat="1" ht="14.4" customHeight="1">
      <c r="B79" s="47"/>
      <c r="C79" s="77" t="s">
        <v>33</v>
      </c>
      <c r="D79" s="75"/>
      <c r="E79" s="75"/>
      <c r="F79" s="210" t="str">
        <f>IF(E20="","",E20)</f>
        <v/>
      </c>
      <c r="G79" s="75"/>
      <c r="H79" s="75"/>
      <c r="I79" s="205"/>
      <c r="J79" s="75"/>
      <c r="K79" s="75"/>
      <c r="L79" s="73"/>
    </row>
    <row r="80" spans="2:12" s="1" customFormat="1" ht="10.3" customHeight="1">
      <c r="B80" s="47"/>
      <c r="C80" s="75"/>
      <c r="D80" s="75"/>
      <c r="E80" s="75"/>
      <c r="F80" s="75"/>
      <c r="G80" s="75"/>
      <c r="H80" s="75"/>
      <c r="I80" s="205"/>
      <c r="J80" s="75"/>
      <c r="K80" s="75"/>
      <c r="L80" s="73"/>
    </row>
    <row r="81" spans="2:20" s="10" customFormat="1" ht="29.25" customHeight="1">
      <c r="B81" s="212"/>
      <c r="C81" s="213" t="s">
        <v>188</v>
      </c>
      <c r="D81" s="214" t="s">
        <v>61</v>
      </c>
      <c r="E81" s="214" t="s">
        <v>57</v>
      </c>
      <c r="F81" s="214" t="s">
        <v>189</v>
      </c>
      <c r="G81" s="214" t="s">
        <v>190</v>
      </c>
      <c r="H81" s="214" t="s">
        <v>191</v>
      </c>
      <c r="I81" s="215" t="s">
        <v>192</v>
      </c>
      <c r="J81" s="214" t="s">
        <v>180</v>
      </c>
      <c r="K81" s="216" t="s">
        <v>193</v>
      </c>
      <c r="L81" s="217"/>
      <c r="M81" s="103" t="s">
        <v>194</v>
      </c>
      <c r="N81" s="104" t="s">
        <v>46</v>
      </c>
      <c r="O81" s="104" t="s">
        <v>195</v>
      </c>
      <c r="P81" s="104" t="s">
        <v>196</v>
      </c>
      <c r="Q81" s="104" t="s">
        <v>197</v>
      </c>
      <c r="R81" s="104" t="s">
        <v>198</v>
      </c>
      <c r="S81" s="104" t="s">
        <v>199</v>
      </c>
      <c r="T81" s="105" t="s">
        <v>200</v>
      </c>
    </row>
    <row r="82" spans="2:63" s="1" customFormat="1" ht="29.25" customHeight="1">
      <c r="B82" s="47"/>
      <c r="C82" s="109" t="s">
        <v>181</v>
      </c>
      <c r="D82" s="75"/>
      <c r="E82" s="75"/>
      <c r="F82" s="75"/>
      <c r="G82" s="75"/>
      <c r="H82" s="75"/>
      <c r="I82" s="205"/>
      <c r="J82" s="218">
        <f>BK82</f>
        <v>0</v>
      </c>
      <c r="K82" s="75"/>
      <c r="L82" s="73"/>
      <c r="M82" s="106"/>
      <c r="N82" s="107"/>
      <c r="O82" s="107"/>
      <c r="P82" s="219">
        <f>P83</f>
        <v>0</v>
      </c>
      <c r="Q82" s="107"/>
      <c r="R82" s="219">
        <f>R83</f>
        <v>0</v>
      </c>
      <c r="S82" s="107"/>
      <c r="T82" s="220">
        <f>T83</f>
        <v>0</v>
      </c>
      <c r="AT82" s="25" t="s">
        <v>75</v>
      </c>
      <c r="AU82" s="25" t="s">
        <v>182</v>
      </c>
      <c r="BK82" s="221">
        <f>BK83</f>
        <v>0</v>
      </c>
    </row>
    <row r="83" spans="2:65" s="1" customFormat="1" ht="38.25" customHeight="1">
      <c r="B83" s="47"/>
      <c r="C83" s="238" t="s">
        <v>83</v>
      </c>
      <c r="D83" s="238" t="s">
        <v>206</v>
      </c>
      <c r="E83" s="239" t="s">
        <v>5852</v>
      </c>
      <c r="F83" s="240" t="s">
        <v>5853</v>
      </c>
      <c r="G83" s="241" t="s">
        <v>209</v>
      </c>
      <c r="H83" s="242">
        <v>1</v>
      </c>
      <c r="I83" s="243"/>
      <c r="J83" s="244">
        <f>ROUND(I83*H83,2)</f>
        <v>0</v>
      </c>
      <c r="K83" s="240" t="s">
        <v>2991</v>
      </c>
      <c r="L83" s="73"/>
      <c r="M83" s="245" t="s">
        <v>21</v>
      </c>
      <c r="N83" s="251" t="s">
        <v>47</v>
      </c>
      <c r="O83" s="252"/>
      <c r="P83" s="253">
        <f>O83*H83</f>
        <v>0</v>
      </c>
      <c r="Q83" s="253">
        <v>0</v>
      </c>
      <c r="R83" s="253">
        <f>Q83*H83</f>
        <v>0</v>
      </c>
      <c r="S83" s="253">
        <v>0</v>
      </c>
      <c r="T83" s="254">
        <f>S83*H83</f>
        <v>0</v>
      </c>
      <c r="AR83" s="25" t="s">
        <v>762</v>
      </c>
      <c r="AT83" s="25" t="s">
        <v>206</v>
      </c>
      <c r="AU83" s="25" t="s">
        <v>76</v>
      </c>
      <c r="AY83" s="25" t="s">
        <v>203</v>
      </c>
      <c r="BE83" s="249">
        <f>IF(N83="základní",J83,0)</f>
        <v>0</v>
      </c>
      <c r="BF83" s="249">
        <f>IF(N83="snížená",J83,0)</f>
        <v>0</v>
      </c>
      <c r="BG83" s="249">
        <f>IF(N83="zákl. přenesená",J83,0)</f>
        <v>0</v>
      </c>
      <c r="BH83" s="249">
        <f>IF(N83="sníž. přenesená",J83,0)</f>
        <v>0</v>
      </c>
      <c r="BI83" s="249">
        <f>IF(N83="nulová",J83,0)</f>
        <v>0</v>
      </c>
      <c r="BJ83" s="25" t="s">
        <v>83</v>
      </c>
      <c r="BK83" s="249">
        <f>ROUND(I83*H83,2)</f>
        <v>0</v>
      </c>
      <c r="BL83" s="25" t="s">
        <v>762</v>
      </c>
      <c r="BM83" s="25" t="s">
        <v>5854</v>
      </c>
    </row>
    <row r="84" spans="2:12" s="1" customFormat="1" ht="6.95" customHeight="1">
      <c r="B84" s="68"/>
      <c r="C84" s="69"/>
      <c r="D84" s="69"/>
      <c r="E84" s="69"/>
      <c r="F84" s="69"/>
      <c r="G84" s="69"/>
      <c r="H84" s="69"/>
      <c r="I84" s="180"/>
      <c r="J84" s="69"/>
      <c r="K84" s="69"/>
      <c r="L84" s="73"/>
    </row>
  </sheetData>
  <sheetProtection password="CC35" sheet="1" objects="1" scenarios="1" formatColumns="0" formatRows="0" autoFilter="0"/>
  <autoFilter ref="C81:K8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164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s="1" customFormat="1" ht="16.5" customHeight="1">
      <c r="B9" s="47"/>
      <c r="C9" s="48"/>
      <c r="D9" s="48"/>
      <c r="E9" s="157" t="s">
        <v>4638</v>
      </c>
      <c r="F9" s="48"/>
      <c r="G9" s="48"/>
      <c r="H9" s="48"/>
      <c r="I9" s="158"/>
      <c r="J9" s="48"/>
      <c r="K9" s="52"/>
    </row>
    <row r="10" spans="2:11" s="1" customFormat="1" ht="13.5">
      <c r="B10" s="47"/>
      <c r="C10" s="48"/>
      <c r="D10" s="41" t="s">
        <v>173</v>
      </c>
      <c r="E10" s="48"/>
      <c r="F10" s="48"/>
      <c r="G10" s="48"/>
      <c r="H10" s="48"/>
      <c r="I10" s="158"/>
      <c r="J10" s="48"/>
      <c r="K10" s="52"/>
    </row>
    <row r="11" spans="2:11" s="1" customFormat="1" ht="36.95" customHeight="1">
      <c r="B11" s="47"/>
      <c r="C11" s="48"/>
      <c r="D11" s="48"/>
      <c r="E11" s="159" t="s">
        <v>5855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8"/>
      <c r="J12" s="48"/>
      <c r="K12" s="52"/>
    </row>
    <row r="13" spans="2:11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60" t="s">
        <v>22</v>
      </c>
      <c r="J13" s="36" t="s">
        <v>21</v>
      </c>
      <c r="K13" s="52"/>
    </row>
    <row r="14" spans="2:11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60" t="s">
        <v>25</v>
      </c>
      <c r="J14" s="161" t="str">
        <f>'Rekapitulace stavby'!AN8</f>
        <v>22. 2. 2018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8"/>
      <c r="J15" s="48"/>
      <c r="K15" s="52"/>
    </row>
    <row r="16" spans="2:11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60" t="s">
        <v>28</v>
      </c>
      <c r="J16" s="36" t="s">
        <v>29</v>
      </c>
      <c r="K16" s="52"/>
    </row>
    <row r="17" spans="2:11" s="1" customFormat="1" ht="18" customHeight="1">
      <c r="B17" s="47"/>
      <c r="C17" s="48"/>
      <c r="D17" s="48"/>
      <c r="E17" s="36" t="s">
        <v>31</v>
      </c>
      <c r="F17" s="48"/>
      <c r="G17" s="48"/>
      <c r="H17" s="48"/>
      <c r="I17" s="160" t="s">
        <v>32</v>
      </c>
      <c r="J17" s="36" t="s">
        <v>21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8"/>
      <c r="J18" s="48"/>
      <c r="K18" s="52"/>
    </row>
    <row r="19" spans="2:11" s="1" customFormat="1" ht="14.4" customHeight="1">
      <c r="B19" s="47"/>
      <c r="C19" s="48"/>
      <c r="D19" s="41" t="s">
        <v>33</v>
      </c>
      <c r="E19" s="48"/>
      <c r="F19" s="48"/>
      <c r="G19" s="48"/>
      <c r="H19" s="48"/>
      <c r="I19" s="160" t="s">
        <v>28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60" t="s">
        <v>32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8"/>
      <c r="J21" s="48"/>
      <c r="K21" s="52"/>
    </row>
    <row r="22" spans="2:11" s="1" customFormat="1" ht="14.4" customHeight="1">
      <c r="B22" s="47"/>
      <c r="C22" s="48"/>
      <c r="D22" s="41" t="s">
        <v>35</v>
      </c>
      <c r="E22" s="48"/>
      <c r="F22" s="48"/>
      <c r="G22" s="48"/>
      <c r="H22" s="48"/>
      <c r="I22" s="160" t="s">
        <v>28</v>
      </c>
      <c r="J22" s="36" t="s">
        <v>36</v>
      </c>
      <c r="K22" s="52"/>
    </row>
    <row r="23" spans="2:11" s="1" customFormat="1" ht="18" customHeight="1">
      <c r="B23" s="47"/>
      <c r="C23" s="48"/>
      <c r="D23" s="48"/>
      <c r="E23" s="36" t="s">
        <v>37</v>
      </c>
      <c r="F23" s="48"/>
      <c r="G23" s="48"/>
      <c r="H23" s="48"/>
      <c r="I23" s="160" t="s">
        <v>32</v>
      </c>
      <c r="J23" s="36" t="s">
        <v>38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8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8"/>
      <c r="J25" s="48"/>
      <c r="K25" s="52"/>
    </row>
    <row r="26" spans="2:11" s="7" customFormat="1" ht="99.75" customHeight="1">
      <c r="B26" s="162"/>
      <c r="C26" s="163"/>
      <c r="D26" s="163"/>
      <c r="E26" s="45" t="s">
        <v>177</v>
      </c>
      <c r="F26" s="45"/>
      <c r="G26" s="45"/>
      <c r="H26" s="45"/>
      <c r="I26" s="164"/>
      <c r="J26" s="163"/>
      <c r="K26" s="165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8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6"/>
      <c r="J28" s="107"/>
      <c r="K28" s="167"/>
    </row>
    <row r="29" spans="2:11" s="1" customFormat="1" ht="25.4" customHeight="1">
      <c r="B29" s="47"/>
      <c r="C29" s="48"/>
      <c r="D29" s="168" t="s">
        <v>42</v>
      </c>
      <c r="E29" s="48"/>
      <c r="F29" s="48"/>
      <c r="G29" s="48"/>
      <c r="H29" s="48"/>
      <c r="I29" s="158"/>
      <c r="J29" s="169">
        <f>ROUND(J90,2)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70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1">
        <f>ROUND(SUM(BE90:BE133),2)</f>
        <v>0</v>
      </c>
      <c r="G32" s="48"/>
      <c r="H32" s="48"/>
      <c r="I32" s="172">
        <v>0.21</v>
      </c>
      <c r="J32" s="171">
        <f>ROUND(ROUND((SUM(BE90:BE133)),2)*I32,2)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1">
        <f>ROUND(SUM(BF90:BF133),2)</f>
        <v>0</v>
      </c>
      <c r="G33" s="48"/>
      <c r="H33" s="48"/>
      <c r="I33" s="172">
        <v>0.15</v>
      </c>
      <c r="J33" s="171">
        <f>ROUND(ROUND((SUM(BF90:BF133)),2)*I33,2)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1">
        <f>ROUND(SUM(BG90:BG133),2)</f>
        <v>0</v>
      </c>
      <c r="G34" s="48"/>
      <c r="H34" s="48"/>
      <c r="I34" s="172">
        <v>0.21</v>
      </c>
      <c r="J34" s="171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1">
        <f>ROUND(SUM(BH90:BH133),2)</f>
        <v>0</v>
      </c>
      <c r="G35" s="48"/>
      <c r="H35" s="48"/>
      <c r="I35" s="172">
        <v>0.15</v>
      </c>
      <c r="J35" s="171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1">
        <f>ROUND(SUM(BI90:BI133),2)</f>
        <v>0</v>
      </c>
      <c r="G36" s="48"/>
      <c r="H36" s="48"/>
      <c r="I36" s="172">
        <v>0</v>
      </c>
      <c r="J36" s="171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8"/>
      <c r="J37" s="48"/>
      <c r="K37" s="52"/>
    </row>
    <row r="38" spans="2:11" s="1" customFormat="1" ht="25.4" customHeight="1">
      <c r="B38" s="47"/>
      <c r="C38" s="173"/>
      <c r="D38" s="174" t="s">
        <v>52</v>
      </c>
      <c r="E38" s="99"/>
      <c r="F38" s="99"/>
      <c r="G38" s="175" t="s">
        <v>53</v>
      </c>
      <c r="H38" s="176" t="s">
        <v>54</v>
      </c>
      <c r="I38" s="177"/>
      <c r="J38" s="178">
        <f>SUM(J29:J36)</f>
        <v>0</v>
      </c>
      <c r="K38" s="179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80"/>
      <c r="J39" s="69"/>
      <c r="K39" s="70"/>
    </row>
    <row r="43" spans="2:11" s="1" customFormat="1" ht="6.95" customHeight="1">
      <c r="B43" s="181"/>
      <c r="C43" s="182"/>
      <c r="D43" s="182"/>
      <c r="E43" s="182"/>
      <c r="F43" s="182"/>
      <c r="G43" s="182"/>
      <c r="H43" s="182"/>
      <c r="I43" s="183"/>
      <c r="J43" s="182"/>
      <c r="K43" s="184"/>
    </row>
    <row r="44" spans="2:11" s="1" customFormat="1" ht="36.95" customHeight="1">
      <c r="B44" s="47"/>
      <c r="C44" s="31" t="s">
        <v>178</v>
      </c>
      <c r="D44" s="48"/>
      <c r="E44" s="48"/>
      <c r="F44" s="48"/>
      <c r="G44" s="48"/>
      <c r="H44" s="48"/>
      <c r="I44" s="158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8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16.5" customHeight="1">
      <c r="B47" s="47"/>
      <c r="C47" s="48"/>
      <c r="D47" s="48"/>
      <c r="E47" s="157" t="str">
        <f>E7</f>
        <v>Revitalizace NKP Vlašský dvůr stavba</v>
      </c>
      <c r="F47" s="41"/>
      <c r="G47" s="41"/>
      <c r="H47" s="41"/>
      <c r="I47" s="158"/>
      <c r="J47" s="48"/>
      <c r="K47" s="52"/>
    </row>
    <row r="48" spans="2:11" ht="13.5">
      <c r="B48" s="29"/>
      <c r="C48" s="41" t="s">
        <v>171</v>
      </c>
      <c r="D48" s="30"/>
      <c r="E48" s="30"/>
      <c r="F48" s="30"/>
      <c r="G48" s="30"/>
      <c r="H48" s="30"/>
      <c r="I48" s="156"/>
      <c r="J48" s="30"/>
      <c r="K48" s="32"/>
    </row>
    <row r="49" spans="2:11" s="1" customFormat="1" ht="16.5" customHeight="1">
      <c r="B49" s="47"/>
      <c r="C49" s="48"/>
      <c r="D49" s="48"/>
      <c r="E49" s="157" t="s">
        <v>4638</v>
      </c>
      <c r="F49" s="48"/>
      <c r="G49" s="48"/>
      <c r="H49" s="48"/>
      <c r="I49" s="158"/>
      <c r="J49" s="48"/>
      <c r="K49" s="52"/>
    </row>
    <row r="50" spans="2:11" s="1" customFormat="1" ht="14.4" customHeight="1">
      <c r="B50" s="47"/>
      <c r="C50" s="41" t="s">
        <v>173</v>
      </c>
      <c r="D50" s="48"/>
      <c r="E50" s="48"/>
      <c r="F50" s="48"/>
      <c r="G50" s="48"/>
      <c r="H50" s="48"/>
      <c r="I50" s="158"/>
      <c r="J50" s="48"/>
      <c r="K50" s="52"/>
    </row>
    <row r="51" spans="2:11" s="1" customFormat="1" ht="17.25" customHeight="1">
      <c r="B51" s="47"/>
      <c r="C51" s="48"/>
      <c r="D51" s="48"/>
      <c r="E51" s="159" t="str">
        <f>E11</f>
        <v>17212ne3 - Vlašský dvůr- okna kanceláře</v>
      </c>
      <c r="F51" s="48"/>
      <c r="G51" s="48"/>
      <c r="H51" s="48"/>
      <c r="I51" s="158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8"/>
      <c r="J52" s="48"/>
      <c r="K52" s="52"/>
    </row>
    <row r="53" spans="2:11" s="1" customFormat="1" ht="18" customHeight="1">
      <c r="B53" s="47"/>
      <c r="C53" s="41" t="s">
        <v>23</v>
      </c>
      <c r="D53" s="48"/>
      <c r="E53" s="48"/>
      <c r="F53" s="36" t="str">
        <f>F14</f>
        <v>Kutná Hora</v>
      </c>
      <c r="G53" s="48"/>
      <c r="H53" s="48"/>
      <c r="I53" s="160" t="s">
        <v>25</v>
      </c>
      <c r="J53" s="161" t="str">
        <f>IF(J14="","",J14)</f>
        <v>22. 2. 2018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8"/>
      <c r="J54" s="48"/>
      <c r="K54" s="52"/>
    </row>
    <row r="55" spans="2:11" s="1" customFormat="1" ht="13.5">
      <c r="B55" s="47"/>
      <c r="C55" s="41" t="s">
        <v>27</v>
      </c>
      <c r="D55" s="48"/>
      <c r="E55" s="48"/>
      <c r="F55" s="36" t="str">
        <f>E17</f>
        <v>Město Kutná Hora,Havlíčkovo nám. 552</v>
      </c>
      <c r="G55" s="48"/>
      <c r="H55" s="48"/>
      <c r="I55" s="160" t="s">
        <v>35</v>
      </c>
      <c r="J55" s="45" t="str">
        <f>E23</f>
        <v>Kutnohorská stavební s.r.o</v>
      </c>
      <c r="K55" s="52"/>
    </row>
    <row r="56" spans="2:11" s="1" customFormat="1" ht="14.4" customHeight="1">
      <c r="B56" s="47"/>
      <c r="C56" s="41" t="s">
        <v>33</v>
      </c>
      <c r="D56" s="48"/>
      <c r="E56" s="48"/>
      <c r="F56" s="36" t="str">
        <f>IF(E20="","",E20)</f>
        <v/>
      </c>
      <c r="G56" s="48"/>
      <c r="H56" s="48"/>
      <c r="I56" s="158"/>
      <c r="J56" s="185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8"/>
      <c r="J57" s="48"/>
      <c r="K57" s="52"/>
    </row>
    <row r="58" spans="2:11" s="1" customFormat="1" ht="29.25" customHeight="1">
      <c r="B58" s="47"/>
      <c r="C58" s="186" t="s">
        <v>179</v>
      </c>
      <c r="D58" s="173"/>
      <c r="E58" s="173"/>
      <c r="F58" s="173"/>
      <c r="G58" s="173"/>
      <c r="H58" s="173"/>
      <c r="I58" s="187"/>
      <c r="J58" s="188" t="s">
        <v>180</v>
      </c>
      <c r="K58" s="189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8"/>
      <c r="J59" s="48"/>
      <c r="K59" s="52"/>
    </row>
    <row r="60" spans="2:47" s="1" customFormat="1" ht="29.25" customHeight="1">
      <c r="B60" s="47"/>
      <c r="C60" s="190" t="s">
        <v>181</v>
      </c>
      <c r="D60" s="48"/>
      <c r="E60" s="48"/>
      <c r="F60" s="48"/>
      <c r="G60" s="48"/>
      <c r="H60" s="48"/>
      <c r="I60" s="158"/>
      <c r="J60" s="169">
        <f>J90</f>
        <v>0</v>
      </c>
      <c r="K60" s="52"/>
      <c r="AU60" s="25" t="s">
        <v>182</v>
      </c>
    </row>
    <row r="61" spans="2:11" s="8" customFormat="1" ht="24.95" customHeight="1">
      <c r="B61" s="191"/>
      <c r="C61" s="192"/>
      <c r="D61" s="193" t="s">
        <v>271</v>
      </c>
      <c r="E61" s="194"/>
      <c r="F61" s="194"/>
      <c r="G61" s="194"/>
      <c r="H61" s="194"/>
      <c r="I61" s="195"/>
      <c r="J61" s="196">
        <f>J91</f>
        <v>0</v>
      </c>
      <c r="K61" s="197"/>
    </row>
    <row r="62" spans="2:11" s="9" customFormat="1" ht="19.9" customHeight="1">
      <c r="B62" s="198"/>
      <c r="C62" s="199"/>
      <c r="D62" s="200" t="s">
        <v>582</v>
      </c>
      <c r="E62" s="201"/>
      <c r="F62" s="201"/>
      <c r="G62" s="201"/>
      <c r="H62" s="201"/>
      <c r="I62" s="202"/>
      <c r="J62" s="203">
        <f>J92</f>
        <v>0</v>
      </c>
      <c r="K62" s="204"/>
    </row>
    <row r="63" spans="2:11" s="9" customFormat="1" ht="19.9" customHeight="1">
      <c r="B63" s="198"/>
      <c r="C63" s="199"/>
      <c r="D63" s="200" t="s">
        <v>1295</v>
      </c>
      <c r="E63" s="201"/>
      <c r="F63" s="201"/>
      <c r="G63" s="201"/>
      <c r="H63" s="201"/>
      <c r="I63" s="202"/>
      <c r="J63" s="203">
        <f>J95</f>
        <v>0</v>
      </c>
      <c r="K63" s="204"/>
    </row>
    <row r="64" spans="2:11" s="8" customFormat="1" ht="24.95" customHeight="1">
      <c r="B64" s="191"/>
      <c r="C64" s="192"/>
      <c r="D64" s="193" t="s">
        <v>183</v>
      </c>
      <c r="E64" s="194"/>
      <c r="F64" s="194"/>
      <c r="G64" s="194"/>
      <c r="H64" s="194"/>
      <c r="I64" s="195"/>
      <c r="J64" s="196">
        <f>J107</f>
        <v>0</v>
      </c>
      <c r="K64" s="197"/>
    </row>
    <row r="65" spans="2:11" s="9" customFormat="1" ht="19.9" customHeight="1">
      <c r="B65" s="198"/>
      <c r="C65" s="199"/>
      <c r="D65" s="200" t="s">
        <v>1303</v>
      </c>
      <c r="E65" s="201"/>
      <c r="F65" s="201"/>
      <c r="G65" s="201"/>
      <c r="H65" s="201"/>
      <c r="I65" s="202"/>
      <c r="J65" s="203">
        <f>J108</f>
        <v>0</v>
      </c>
      <c r="K65" s="204"/>
    </row>
    <row r="66" spans="2:11" s="9" customFormat="1" ht="19.9" customHeight="1">
      <c r="B66" s="198"/>
      <c r="C66" s="199"/>
      <c r="D66" s="200" t="s">
        <v>1309</v>
      </c>
      <c r="E66" s="201"/>
      <c r="F66" s="201"/>
      <c r="G66" s="201"/>
      <c r="H66" s="201"/>
      <c r="I66" s="202"/>
      <c r="J66" s="203">
        <f>J127</f>
        <v>0</v>
      </c>
      <c r="K66" s="204"/>
    </row>
    <row r="67" spans="2:11" s="8" customFormat="1" ht="24.95" customHeight="1">
      <c r="B67" s="191"/>
      <c r="C67" s="192"/>
      <c r="D67" s="193" t="s">
        <v>522</v>
      </c>
      <c r="E67" s="194"/>
      <c r="F67" s="194"/>
      <c r="G67" s="194"/>
      <c r="H67" s="194"/>
      <c r="I67" s="195"/>
      <c r="J67" s="196">
        <f>J131</f>
        <v>0</v>
      </c>
      <c r="K67" s="197"/>
    </row>
    <row r="68" spans="2:11" s="9" customFormat="1" ht="19.9" customHeight="1">
      <c r="B68" s="198"/>
      <c r="C68" s="199"/>
      <c r="D68" s="200" t="s">
        <v>524</v>
      </c>
      <c r="E68" s="201"/>
      <c r="F68" s="201"/>
      <c r="G68" s="201"/>
      <c r="H68" s="201"/>
      <c r="I68" s="202"/>
      <c r="J68" s="203">
        <f>J132</f>
        <v>0</v>
      </c>
      <c r="K68" s="204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58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80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83"/>
      <c r="J74" s="72"/>
      <c r="K74" s="72"/>
      <c r="L74" s="73"/>
    </row>
    <row r="75" spans="2:12" s="1" customFormat="1" ht="36.95" customHeight="1">
      <c r="B75" s="47"/>
      <c r="C75" s="74" t="s">
        <v>187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6.5" customHeight="1">
      <c r="B78" s="47"/>
      <c r="C78" s="75"/>
      <c r="D78" s="75"/>
      <c r="E78" s="206" t="str">
        <f>E7</f>
        <v>Revitalizace NKP Vlašský dvůr stavba</v>
      </c>
      <c r="F78" s="77"/>
      <c r="G78" s="77"/>
      <c r="H78" s="77"/>
      <c r="I78" s="205"/>
      <c r="J78" s="75"/>
      <c r="K78" s="75"/>
      <c r="L78" s="73"/>
    </row>
    <row r="79" spans="2:12" ht="13.5">
      <c r="B79" s="29"/>
      <c r="C79" s="77" t="s">
        <v>171</v>
      </c>
      <c r="D79" s="207"/>
      <c r="E79" s="207"/>
      <c r="F79" s="207"/>
      <c r="G79" s="207"/>
      <c r="H79" s="207"/>
      <c r="I79" s="150"/>
      <c r="J79" s="207"/>
      <c r="K79" s="207"/>
      <c r="L79" s="208"/>
    </row>
    <row r="80" spans="2:12" s="1" customFormat="1" ht="16.5" customHeight="1">
      <c r="B80" s="47"/>
      <c r="C80" s="75"/>
      <c r="D80" s="75"/>
      <c r="E80" s="206" t="s">
        <v>4638</v>
      </c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173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7.25" customHeight="1">
      <c r="B82" s="47"/>
      <c r="C82" s="75"/>
      <c r="D82" s="75"/>
      <c r="E82" s="83" t="str">
        <f>E11</f>
        <v>17212ne3 - Vlašský dvůr- okna kanceláře</v>
      </c>
      <c r="F82" s="75"/>
      <c r="G82" s="75"/>
      <c r="H82" s="75"/>
      <c r="I82" s="205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8" customHeight="1">
      <c r="B84" s="47"/>
      <c r="C84" s="77" t="s">
        <v>23</v>
      </c>
      <c r="D84" s="75"/>
      <c r="E84" s="75"/>
      <c r="F84" s="210" t="str">
        <f>F14</f>
        <v>Kutná Hora</v>
      </c>
      <c r="G84" s="75"/>
      <c r="H84" s="75"/>
      <c r="I84" s="211" t="s">
        <v>25</v>
      </c>
      <c r="J84" s="86" t="str">
        <f>IF(J14="","",J14)</f>
        <v>22. 2. 2018</v>
      </c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3.5">
      <c r="B86" s="47"/>
      <c r="C86" s="77" t="s">
        <v>27</v>
      </c>
      <c r="D86" s="75"/>
      <c r="E86" s="75"/>
      <c r="F86" s="210" t="str">
        <f>E17</f>
        <v>Město Kutná Hora,Havlíčkovo nám. 552</v>
      </c>
      <c r="G86" s="75"/>
      <c r="H86" s="75"/>
      <c r="I86" s="211" t="s">
        <v>35</v>
      </c>
      <c r="J86" s="210" t="str">
        <f>E23</f>
        <v>Kutnohorská stavební s.r.o</v>
      </c>
      <c r="K86" s="75"/>
      <c r="L86" s="73"/>
    </row>
    <row r="87" spans="2:12" s="1" customFormat="1" ht="14.4" customHeight="1">
      <c r="B87" s="47"/>
      <c r="C87" s="77" t="s">
        <v>33</v>
      </c>
      <c r="D87" s="75"/>
      <c r="E87" s="75"/>
      <c r="F87" s="210" t="str">
        <f>IF(E20="","",E20)</f>
        <v/>
      </c>
      <c r="G87" s="75"/>
      <c r="H87" s="75"/>
      <c r="I87" s="205"/>
      <c r="J87" s="75"/>
      <c r="K87" s="75"/>
      <c r="L87" s="73"/>
    </row>
    <row r="88" spans="2:12" s="1" customFormat="1" ht="10.3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20" s="10" customFormat="1" ht="29.25" customHeight="1">
      <c r="B89" s="212"/>
      <c r="C89" s="213" t="s">
        <v>188</v>
      </c>
      <c r="D89" s="214" t="s">
        <v>61</v>
      </c>
      <c r="E89" s="214" t="s">
        <v>57</v>
      </c>
      <c r="F89" s="214" t="s">
        <v>189</v>
      </c>
      <c r="G89" s="214" t="s">
        <v>190</v>
      </c>
      <c r="H89" s="214" t="s">
        <v>191</v>
      </c>
      <c r="I89" s="215" t="s">
        <v>192</v>
      </c>
      <c r="J89" s="214" t="s">
        <v>180</v>
      </c>
      <c r="K89" s="216" t="s">
        <v>193</v>
      </c>
      <c r="L89" s="217"/>
      <c r="M89" s="103" t="s">
        <v>194</v>
      </c>
      <c r="N89" s="104" t="s">
        <v>46</v>
      </c>
      <c r="O89" s="104" t="s">
        <v>195</v>
      </c>
      <c r="P89" s="104" t="s">
        <v>196</v>
      </c>
      <c r="Q89" s="104" t="s">
        <v>197</v>
      </c>
      <c r="R89" s="104" t="s">
        <v>198</v>
      </c>
      <c r="S89" s="104" t="s">
        <v>199</v>
      </c>
      <c r="T89" s="105" t="s">
        <v>200</v>
      </c>
    </row>
    <row r="90" spans="2:63" s="1" customFormat="1" ht="29.25" customHeight="1">
      <c r="B90" s="47"/>
      <c r="C90" s="109" t="s">
        <v>181</v>
      </c>
      <c r="D90" s="75"/>
      <c r="E90" s="75"/>
      <c r="F90" s="75"/>
      <c r="G90" s="75"/>
      <c r="H90" s="75"/>
      <c r="I90" s="205"/>
      <c r="J90" s="218">
        <f>BK90</f>
        <v>0</v>
      </c>
      <c r="K90" s="75"/>
      <c r="L90" s="73"/>
      <c r="M90" s="106"/>
      <c r="N90" s="107"/>
      <c r="O90" s="107"/>
      <c r="P90" s="219">
        <f>P91+P107+P131</f>
        <v>0</v>
      </c>
      <c r="Q90" s="107"/>
      <c r="R90" s="219">
        <f>R91+R107+R131</f>
        <v>2.1576611999999997</v>
      </c>
      <c r="S90" s="107"/>
      <c r="T90" s="220">
        <f>T91+T107+T131</f>
        <v>3.1629</v>
      </c>
      <c r="AT90" s="25" t="s">
        <v>75</v>
      </c>
      <c r="AU90" s="25" t="s">
        <v>182</v>
      </c>
      <c r="BK90" s="221">
        <f>BK91+BK107+BK131</f>
        <v>0</v>
      </c>
    </row>
    <row r="91" spans="2:63" s="11" customFormat="1" ht="37.4" customHeight="1">
      <c r="B91" s="222"/>
      <c r="C91" s="223"/>
      <c r="D91" s="224" t="s">
        <v>75</v>
      </c>
      <c r="E91" s="225" t="s">
        <v>277</v>
      </c>
      <c r="F91" s="225" t="s">
        <v>278</v>
      </c>
      <c r="G91" s="223"/>
      <c r="H91" s="223"/>
      <c r="I91" s="226"/>
      <c r="J91" s="227">
        <f>BK91</f>
        <v>0</v>
      </c>
      <c r="K91" s="223"/>
      <c r="L91" s="228"/>
      <c r="M91" s="229"/>
      <c r="N91" s="230"/>
      <c r="O91" s="230"/>
      <c r="P91" s="231">
        <f>P92+P95</f>
        <v>0</v>
      </c>
      <c r="Q91" s="230"/>
      <c r="R91" s="231">
        <f>R92+R95</f>
        <v>0.0216</v>
      </c>
      <c r="S91" s="230"/>
      <c r="T91" s="232">
        <f>T92+T95</f>
        <v>0</v>
      </c>
      <c r="AR91" s="233" t="s">
        <v>83</v>
      </c>
      <c r="AT91" s="234" t="s">
        <v>75</v>
      </c>
      <c r="AU91" s="234" t="s">
        <v>76</v>
      </c>
      <c r="AY91" s="233" t="s">
        <v>203</v>
      </c>
      <c r="BK91" s="235">
        <f>BK92+BK95</f>
        <v>0</v>
      </c>
    </row>
    <row r="92" spans="2:63" s="11" customFormat="1" ht="19.9" customHeight="1">
      <c r="B92" s="222"/>
      <c r="C92" s="223"/>
      <c r="D92" s="224" t="s">
        <v>75</v>
      </c>
      <c r="E92" s="236" t="s">
        <v>238</v>
      </c>
      <c r="F92" s="236" t="s">
        <v>758</v>
      </c>
      <c r="G92" s="223"/>
      <c r="H92" s="223"/>
      <c r="I92" s="226"/>
      <c r="J92" s="237">
        <f>BK92</f>
        <v>0</v>
      </c>
      <c r="K92" s="223"/>
      <c r="L92" s="228"/>
      <c r="M92" s="229"/>
      <c r="N92" s="230"/>
      <c r="O92" s="230"/>
      <c r="P92" s="231">
        <f>SUM(P93:P94)</f>
        <v>0</v>
      </c>
      <c r="Q92" s="230"/>
      <c r="R92" s="231">
        <f>SUM(R93:R94)</f>
        <v>0.0216</v>
      </c>
      <c r="S92" s="230"/>
      <c r="T92" s="232">
        <f>SUM(T93:T94)</f>
        <v>0</v>
      </c>
      <c r="AR92" s="233" t="s">
        <v>83</v>
      </c>
      <c r="AT92" s="234" t="s">
        <v>75</v>
      </c>
      <c r="AU92" s="234" t="s">
        <v>83</v>
      </c>
      <c r="AY92" s="233" t="s">
        <v>203</v>
      </c>
      <c r="BK92" s="235">
        <f>SUM(BK93:BK94)</f>
        <v>0</v>
      </c>
    </row>
    <row r="93" spans="2:65" s="1" customFormat="1" ht="63.75" customHeight="1">
      <c r="B93" s="47"/>
      <c r="C93" s="238" t="s">
        <v>83</v>
      </c>
      <c r="D93" s="238" t="s">
        <v>206</v>
      </c>
      <c r="E93" s="239" t="s">
        <v>1817</v>
      </c>
      <c r="F93" s="240" t="s">
        <v>1818</v>
      </c>
      <c r="G93" s="241" t="s">
        <v>463</v>
      </c>
      <c r="H93" s="242">
        <v>540</v>
      </c>
      <c r="I93" s="243"/>
      <c r="J93" s="244">
        <f>ROUND(I93*H93,2)</f>
        <v>0</v>
      </c>
      <c r="K93" s="240" t="s">
        <v>761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4E-05</v>
      </c>
      <c r="R93" s="247">
        <f>Q93*H93</f>
        <v>0.0216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85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5856</v>
      </c>
    </row>
    <row r="94" spans="2:51" s="12" customFormat="1" ht="13.5">
      <c r="B94" s="265"/>
      <c r="C94" s="266"/>
      <c r="D94" s="267" t="s">
        <v>592</v>
      </c>
      <c r="E94" s="268" t="s">
        <v>21</v>
      </c>
      <c r="F94" s="269" t="s">
        <v>5857</v>
      </c>
      <c r="G94" s="266"/>
      <c r="H94" s="270">
        <v>540</v>
      </c>
      <c r="I94" s="271"/>
      <c r="J94" s="266"/>
      <c r="K94" s="266"/>
      <c r="L94" s="272"/>
      <c r="M94" s="273"/>
      <c r="N94" s="274"/>
      <c r="O94" s="274"/>
      <c r="P94" s="274"/>
      <c r="Q94" s="274"/>
      <c r="R94" s="274"/>
      <c r="S94" s="274"/>
      <c r="T94" s="275"/>
      <c r="AT94" s="276" t="s">
        <v>592</v>
      </c>
      <c r="AU94" s="276" t="s">
        <v>85</v>
      </c>
      <c r="AV94" s="12" t="s">
        <v>85</v>
      </c>
      <c r="AW94" s="12" t="s">
        <v>39</v>
      </c>
      <c r="AX94" s="12" t="s">
        <v>76</v>
      </c>
      <c r="AY94" s="276" t="s">
        <v>203</v>
      </c>
    </row>
    <row r="95" spans="2:63" s="11" customFormat="1" ht="29.85" customHeight="1">
      <c r="B95" s="222"/>
      <c r="C95" s="223"/>
      <c r="D95" s="224" t="s">
        <v>75</v>
      </c>
      <c r="E95" s="236" t="s">
        <v>1982</v>
      </c>
      <c r="F95" s="236" t="s">
        <v>1983</v>
      </c>
      <c r="G95" s="223"/>
      <c r="H95" s="223"/>
      <c r="I95" s="226"/>
      <c r="J95" s="237">
        <f>BK95</f>
        <v>0</v>
      </c>
      <c r="K95" s="223"/>
      <c r="L95" s="228"/>
      <c r="M95" s="229"/>
      <c r="N95" s="230"/>
      <c r="O95" s="230"/>
      <c r="P95" s="231">
        <f>SUM(P96:P106)</f>
        <v>0</v>
      </c>
      <c r="Q95" s="230"/>
      <c r="R95" s="231">
        <f>SUM(R96:R106)</f>
        <v>0</v>
      </c>
      <c r="S95" s="230"/>
      <c r="T95" s="232">
        <f>SUM(T96:T106)</f>
        <v>0</v>
      </c>
      <c r="AR95" s="233" t="s">
        <v>83</v>
      </c>
      <c r="AT95" s="234" t="s">
        <v>75</v>
      </c>
      <c r="AU95" s="234" t="s">
        <v>83</v>
      </c>
      <c r="AY95" s="233" t="s">
        <v>203</v>
      </c>
      <c r="BK95" s="235">
        <f>SUM(BK96:BK106)</f>
        <v>0</v>
      </c>
    </row>
    <row r="96" spans="2:65" s="1" customFormat="1" ht="25.5" customHeight="1">
      <c r="B96" s="47"/>
      <c r="C96" s="238" t="s">
        <v>85</v>
      </c>
      <c r="D96" s="238" t="s">
        <v>206</v>
      </c>
      <c r="E96" s="239" t="s">
        <v>1984</v>
      </c>
      <c r="F96" s="240" t="s">
        <v>1985</v>
      </c>
      <c r="G96" s="241" t="s">
        <v>241</v>
      </c>
      <c r="H96" s="242">
        <v>3.163</v>
      </c>
      <c r="I96" s="243"/>
      <c r="J96" s="244">
        <f>ROUND(I96*H96,2)</f>
        <v>0</v>
      </c>
      <c r="K96" s="240" t="s">
        <v>761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5858</v>
      </c>
    </row>
    <row r="97" spans="2:65" s="1" customFormat="1" ht="38.25" customHeight="1">
      <c r="B97" s="47"/>
      <c r="C97" s="238" t="s">
        <v>92</v>
      </c>
      <c r="D97" s="238" t="s">
        <v>206</v>
      </c>
      <c r="E97" s="239" t="s">
        <v>1987</v>
      </c>
      <c r="F97" s="240" t="s">
        <v>1988</v>
      </c>
      <c r="G97" s="241" t="s">
        <v>241</v>
      </c>
      <c r="H97" s="242">
        <v>31.63</v>
      </c>
      <c r="I97" s="243"/>
      <c r="J97" s="244">
        <f>ROUND(I97*H97,2)</f>
        <v>0</v>
      </c>
      <c r="K97" s="240" t="s">
        <v>761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5859</v>
      </c>
    </row>
    <row r="98" spans="2:51" s="12" customFormat="1" ht="13.5">
      <c r="B98" s="265"/>
      <c r="C98" s="266"/>
      <c r="D98" s="267" t="s">
        <v>592</v>
      </c>
      <c r="E98" s="266"/>
      <c r="F98" s="269" t="s">
        <v>5860</v>
      </c>
      <c r="G98" s="266"/>
      <c r="H98" s="270">
        <v>31.63</v>
      </c>
      <c r="I98" s="271"/>
      <c r="J98" s="266"/>
      <c r="K98" s="266"/>
      <c r="L98" s="272"/>
      <c r="M98" s="273"/>
      <c r="N98" s="274"/>
      <c r="O98" s="274"/>
      <c r="P98" s="274"/>
      <c r="Q98" s="274"/>
      <c r="R98" s="274"/>
      <c r="S98" s="274"/>
      <c r="T98" s="275"/>
      <c r="AT98" s="276" t="s">
        <v>592</v>
      </c>
      <c r="AU98" s="276" t="s">
        <v>85</v>
      </c>
      <c r="AV98" s="12" t="s">
        <v>85</v>
      </c>
      <c r="AW98" s="12" t="s">
        <v>6</v>
      </c>
      <c r="AX98" s="12" t="s">
        <v>83</v>
      </c>
      <c r="AY98" s="276" t="s">
        <v>203</v>
      </c>
    </row>
    <row r="99" spans="2:65" s="1" customFormat="1" ht="16.5" customHeight="1">
      <c r="B99" s="47"/>
      <c r="C99" s="238" t="s">
        <v>98</v>
      </c>
      <c r="D99" s="238" t="s">
        <v>206</v>
      </c>
      <c r="E99" s="239" t="s">
        <v>5861</v>
      </c>
      <c r="F99" s="240" t="s">
        <v>5862</v>
      </c>
      <c r="G99" s="241" t="s">
        <v>215</v>
      </c>
      <c r="H99" s="242">
        <v>10</v>
      </c>
      <c r="I99" s="243"/>
      <c r="J99" s="244">
        <f>ROUND(I99*H99,2)</f>
        <v>0</v>
      </c>
      <c r="K99" s="240" t="s">
        <v>210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5863</v>
      </c>
    </row>
    <row r="100" spans="2:65" s="1" customFormat="1" ht="25.5" customHeight="1">
      <c r="B100" s="47"/>
      <c r="C100" s="238" t="s">
        <v>121</v>
      </c>
      <c r="D100" s="238" t="s">
        <v>206</v>
      </c>
      <c r="E100" s="239" t="s">
        <v>1994</v>
      </c>
      <c r="F100" s="240" t="s">
        <v>1995</v>
      </c>
      <c r="G100" s="241" t="s">
        <v>215</v>
      </c>
      <c r="H100" s="242">
        <v>300</v>
      </c>
      <c r="I100" s="243"/>
      <c r="J100" s="244">
        <f>ROUND(I100*H100,2)</f>
        <v>0</v>
      </c>
      <c r="K100" s="240" t="s">
        <v>761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5864</v>
      </c>
    </row>
    <row r="101" spans="2:51" s="12" customFormat="1" ht="13.5">
      <c r="B101" s="265"/>
      <c r="C101" s="266"/>
      <c r="D101" s="267" t="s">
        <v>592</v>
      </c>
      <c r="E101" s="266"/>
      <c r="F101" s="269" t="s">
        <v>5865</v>
      </c>
      <c r="G101" s="266"/>
      <c r="H101" s="270">
        <v>300</v>
      </c>
      <c r="I101" s="271"/>
      <c r="J101" s="266"/>
      <c r="K101" s="266"/>
      <c r="L101" s="272"/>
      <c r="M101" s="273"/>
      <c r="N101" s="274"/>
      <c r="O101" s="274"/>
      <c r="P101" s="274"/>
      <c r="Q101" s="274"/>
      <c r="R101" s="274"/>
      <c r="S101" s="274"/>
      <c r="T101" s="275"/>
      <c r="AT101" s="276" t="s">
        <v>592</v>
      </c>
      <c r="AU101" s="276" t="s">
        <v>85</v>
      </c>
      <c r="AV101" s="12" t="s">
        <v>85</v>
      </c>
      <c r="AW101" s="12" t="s">
        <v>6</v>
      </c>
      <c r="AX101" s="12" t="s">
        <v>83</v>
      </c>
      <c r="AY101" s="276" t="s">
        <v>203</v>
      </c>
    </row>
    <row r="102" spans="2:65" s="1" customFormat="1" ht="25.5" customHeight="1">
      <c r="B102" s="47"/>
      <c r="C102" s="238" t="s">
        <v>226</v>
      </c>
      <c r="D102" s="238" t="s">
        <v>206</v>
      </c>
      <c r="E102" s="239" t="s">
        <v>1998</v>
      </c>
      <c r="F102" s="240" t="s">
        <v>1999</v>
      </c>
      <c r="G102" s="241" t="s">
        <v>241</v>
      </c>
      <c r="H102" s="242">
        <v>3.163</v>
      </c>
      <c r="I102" s="243"/>
      <c r="J102" s="244">
        <f>ROUND(I102*H102,2)</f>
        <v>0</v>
      </c>
      <c r="K102" s="240" t="s">
        <v>761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5866</v>
      </c>
    </row>
    <row r="103" spans="2:65" s="1" customFormat="1" ht="25.5" customHeight="1">
      <c r="B103" s="47"/>
      <c r="C103" s="238" t="s">
        <v>230</v>
      </c>
      <c r="D103" s="238" t="s">
        <v>206</v>
      </c>
      <c r="E103" s="239" t="s">
        <v>2001</v>
      </c>
      <c r="F103" s="240" t="s">
        <v>2002</v>
      </c>
      <c r="G103" s="241" t="s">
        <v>241</v>
      </c>
      <c r="H103" s="242">
        <v>37.956</v>
      </c>
      <c r="I103" s="243"/>
      <c r="J103" s="244">
        <f>ROUND(I103*H103,2)</f>
        <v>0</v>
      </c>
      <c r="K103" s="240" t="s">
        <v>761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5867</v>
      </c>
    </row>
    <row r="104" spans="2:51" s="12" customFormat="1" ht="13.5">
      <c r="B104" s="265"/>
      <c r="C104" s="266"/>
      <c r="D104" s="267" t="s">
        <v>592</v>
      </c>
      <c r="E104" s="266"/>
      <c r="F104" s="269" t="s">
        <v>5868</v>
      </c>
      <c r="G104" s="266"/>
      <c r="H104" s="270">
        <v>37.956</v>
      </c>
      <c r="I104" s="271"/>
      <c r="J104" s="266"/>
      <c r="K104" s="266"/>
      <c r="L104" s="272"/>
      <c r="M104" s="273"/>
      <c r="N104" s="274"/>
      <c r="O104" s="274"/>
      <c r="P104" s="274"/>
      <c r="Q104" s="274"/>
      <c r="R104" s="274"/>
      <c r="S104" s="274"/>
      <c r="T104" s="275"/>
      <c r="AT104" s="276" t="s">
        <v>592</v>
      </c>
      <c r="AU104" s="276" t="s">
        <v>85</v>
      </c>
      <c r="AV104" s="12" t="s">
        <v>85</v>
      </c>
      <c r="AW104" s="12" t="s">
        <v>6</v>
      </c>
      <c r="AX104" s="12" t="s">
        <v>83</v>
      </c>
      <c r="AY104" s="276" t="s">
        <v>203</v>
      </c>
    </row>
    <row r="105" spans="2:65" s="1" customFormat="1" ht="16.5" customHeight="1">
      <c r="B105" s="47"/>
      <c r="C105" s="238" t="s">
        <v>234</v>
      </c>
      <c r="D105" s="238" t="s">
        <v>206</v>
      </c>
      <c r="E105" s="239" t="s">
        <v>2005</v>
      </c>
      <c r="F105" s="240" t="s">
        <v>2006</v>
      </c>
      <c r="G105" s="241" t="s">
        <v>241</v>
      </c>
      <c r="H105" s="242">
        <v>3.163</v>
      </c>
      <c r="I105" s="243"/>
      <c r="J105" s="244">
        <f>ROUND(I105*H105,2)</f>
        <v>0</v>
      </c>
      <c r="K105" s="240" t="s">
        <v>761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5869</v>
      </c>
    </row>
    <row r="106" spans="2:65" s="1" customFormat="1" ht="16.5" customHeight="1">
      <c r="B106" s="47"/>
      <c r="C106" s="238" t="s">
        <v>238</v>
      </c>
      <c r="D106" s="238" t="s">
        <v>206</v>
      </c>
      <c r="E106" s="239" t="s">
        <v>2008</v>
      </c>
      <c r="F106" s="240" t="s">
        <v>2009</v>
      </c>
      <c r="G106" s="241" t="s">
        <v>241</v>
      </c>
      <c r="H106" s="242">
        <v>3.163</v>
      </c>
      <c r="I106" s="243"/>
      <c r="J106" s="244">
        <f>ROUND(I106*H106,2)</f>
        <v>0</v>
      </c>
      <c r="K106" s="240" t="s">
        <v>761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5870</v>
      </c>
    </row>
    <row r="107" spans="2:63" s="11" customFormat="1" ht="37.4" customHeight="1">
      <c r="B107" s="222"/>
      <c r="C107" s="223"/>
      <c r="D107" s="224" t="s">
        <v>75</v>
      </c>
      <c r="E107" s="225" t="s">
        <v>201</v>
      </c>
      <c r="F107" s="225" t="s">
        <v>202</v>
      </c>
      <c r="G107" s="223"/>
      <c r="H107" s="223"/>
      <c r="I107" s="226"/>
      <c r="J107" s="227">
        <f>BK107</f>
        <v>0</v>
      </c>
      <c r="K107" s="223"/>
      <c r="L107" s="228"/>
      <c r="M107" s="229"/>
      <c r="N107" s="230"/>
      <c r="O107" s="230"/>
      <c r="P107" s="231">
        <f>P108+P127</f>
        <v>0</v>
      </c>
      <c r="Q107" s="230"/>
      <c r="R107" s="231">
        <f>R108+R127</f>
        <v>2.1360612</v>
      </c>
      <c r="S107" s="230"/>
      <c r="T107" s="232">
        <f>T108+T127</f>
        <v>3.1629</v>
      </c>
      <c r="AR107" s="233" t="s">
        <v>85</v>
      </c>
      <c r="AT107" s="234" t="s">
        <v>75</v>
      </c>
      <c r="AU107" s="234" t="s">
        <v>76</v>
      </c>
      <c r="AY107" s="233" t="s">
        <v>203</v>
      </c>
      <c r="BK107" s="235">
        <f>BK108+BK127</f>
        <v>0</v>
      </c>
    </row>
    <row r="108" spans="2:63" s="11" customFormat="1" ht="19.9" customHeight="1">
      <c r="B108" s="222"/>
      <c r="C108" s="223"/>
      <c r="D108" s="224" t="s">
        <v>75</v>
      </c>
      <c r="E108" s="236" t="s">
        <v>2371</v>
      </c>
      <c r="F108" s="236" t="s">
        <v>2372</v>
      </c>
      <c r="G108" s="223"/>
      <c r="H108" s="223"/>
      <c r="I108" s="226"/>
      <c r="J108" s="237">
        <f>BK108</f>
        <v>0</v>
      </c>
      <c r="K108" s="223"/>
      <c r="L108" s="228"/>
      <c r="M108" s="229"/>
      <c r="N108" s="230"/>
      <c r="O108" s="230"/>
      <c r="P108" s="231">
        <f>SUM(P109:P126)</f>
        <v>0</v>
      </c>
      <c r="Q108" s="230"/>
      <c r="R108" s="231">
        <f>SUM(R109:R126)</f>
        <v>1.2216612</v>
      </c>
      <c r="S108" s="230"/>
      <c r="T108" s="232">
        <f>SUM(T109:T126)</f>
        <v>2.9397</v>
      </c>
      <c r="AR108" s="233" t="s">
        <v>85</v>
      </c>
      <c r="AT108" s="234" t="s">
        <v>75</v>
      </c>
      <c r="AU108" s="234" t="s">
        <v>83</v>
      </c>
      <c r="AY108" s="233" t="s">
        <v>203</v>
      </c>
      <c r="BK108" s="235">
        <f>SUM(BK109:BK126)</f>
        <v>0</v>
      </c>
    </row>
    <row r="109" spans="2:65" s="1" customFormat="1" ht="51" customHeight="1">
      <c r="B109" s="47"/>
      <c r="C109" s="238" t="s">
        <v>243</v>
      </c>
      <c r="D109" s="238" t="s">
        <v>206</v>
      </c>
      <c r="E109" s="239" t="s">
        <v>2382</v>
      </c>
      <c r="F109" s="240" t="s">
        <v>2383</v>
      </c>
      <c r="G109" s="241" t="s">
        <v>463</v>
      </c>
      <c r="H109" s="242">
        <v>87.05</v>
      </c>
      <c r="I109" s="243"/>
      <c r="J109" s="244">
        <f>ROUND(I109*H109,2)</f>
        <v>0</v>
      </c>
      <c r="K109" s="240" t="s">
        <v>5871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0.00025</v>
      </c>
      <c r="R109" s="247">
        <f>Q109*H109</f>
        <v>0.0217625</v>
      </c>
      <c r="S109" s="247">
        <v>0.02</v>
      </c>
      <c r="T109" s="248">
        <f>S109*H109</f>
        <v>1.7409999999999999</v>
      </c>
      <c r="AR109" s="25" t="s">
        <v>211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211</v>
      </c>
      <c r="BM109" s="25" t="s">
        <v>5872</v>
      </c>
    </row>
    <row r="110" spans="2:51" s="12" customFormat="1" ht="13.5">
      <c r="B110" s="265"/>
      <c r="C110" s="266"/>
      <c r="D110" s="267" t="s">
        <v>592</v>
      </c>
      <c r="E110" s="268" t="s">
        <v>21</v>
      </c>
      <c r="F110" s="269" t="s">
        <v>5873</v>
      </c>
      <c r="G110" s="266"/>
      <c r="H110" s="270">
        <v>6.93</v>
      </c>
      <c r="I110" s="271"/>
      <c r="J110" s="266"/>
      <c r="K110" s="266"/>
      <c r="L110" s="272"/>
      <c r="M110" s="273"/>
      <c r="N110" s="274"/>
      <c r="O110" s="274"/>
      <c r="P110" s="274"/>
      <c r="Q110" s="274"/>
      <c r="R110" s="274"/>
      <c r="S110" s="274"/>
      <c r="T110" s="275"/>
      <c r="AT110" s="276" t="s">
        <v>592</v>
      </c>
      <c r="AU110" s="276" t="s">
        <v>85</v>
      </c>
      <c r="AV110" s="12" t="s">
        <v>85</v>
      </c>
      <c r="AW110" s="12" t="s">
        <v>39</v>
      </c>
      <c r="AX110" s="12" t="s">
        <v>76</v>
      </c>
      <c r="AY110" s="276" t="s">
        <v>203</v>
      </c>
    </row>
    <row r="111" spans="2:51" s="12" customFormat="1" ht="13.5">
      <c r="B111" s="265"/>
      <c r="C111" s="266"/>
      <c r="D111" s="267" t="s">
        <v>592</v>
      </c>
      <c r="E111" s="268" t="s">
        <v>21</v>
      </c>
      <c r="F111" s="269" t="s">
        <v>5874</v>
      </c>
      <c r="G111" s="266"/>
      <c r="H111" s="270">
        <v>18.48</v>
      </c>
      <c r="I111" s="271"/>
      <c r="J111" s="266"/>
      <c r="K111" s="266"/>
      <c r="L111" s="272"/>
      <c r="M111" s="273"/>
      <c r="N111" s="274"/>
      <c r="O111" s="274"/>
      <c r="P111" s="274"/>
      <c r="Q111" s="274"/>
      <c r="R111" s="274"/>
      <c r="S111" s="274"/>
      <c r="T111" s="275"/>
      <c r="AT111" s="276" t="s">
        <v>592</v>
      </c>
      <c r="AU111" s="276" t="s">
        <v>85</v>
      </c>
      <c r="AV111" s="12" t="s">
        <v>85</v>
      </c>
      <c r="AW111" s="12" t="s">
        <v>39</v>
      </c>
      <c r="AX111" s="12" t="s">
        <v>76</v>
      </c>
      <c r="AY111" s="276" t="s">
        <v>203</v>
      </c>
    </row>
    <row r="112" spans="2:51" s="12" customFormat="1" ht="13.5">
      <c r="B112" s="265"/>
      <c r="C112" s="266"/>
      <c r="D112" s="267" t="s">
        <v>592</v>
      </c>
      <c r="E112" s="268" t="s">
        <v>21</v>
      </c>
      <c r="F112" s="269" t="s">
        <v>5875</v>
      </c>
      <c r="G112" s="266"/>
      <c r="H112" s="270">
        <v>10.12</v>
      </c>
      <c r="I112" s="271"/>
      <c r="J112" s="266"/>
      <c r="K112" s="266"/>
      <c r="L112" s="272"/>
      <c r="M112" s="273"/>
      <c r="N112" s="274"/>
      <c r="O112" s="274"/>
      <c r="P112" s="274"/>
      <c r="Q112" s="274"/>
      <c r="R112" s="274"/>
      <c r="S112" s="274"/>
      <c r="T112" s="275"/>
      <c r="AT112" s="276" t="s">
        <v>592</v>
      </c>
      <c r="AU112" s="276" t="s">
        <v>85</v>
      </c>
      <c r="AV112" s="12" t="s">
        <v>85</v>
      </c>
      <c r="AW112" s="12" t="s">
        <v>39</v>
      </c>
      <c r="AX112" s="12" t="s">
        <v>76</v>
      </c>
      <c r="AY112" s="276" t="s">
        <v>203</v>
      </c>
    </row>
    <row r="113" spans="2:51" s="12" customFormat="1" ht="13.5">
      <c r="B113" s="265"/>
      <c r="C113" s="266"/>
      <c r="D113" s="267" t="s">
        <v>592</v>
      </c>
      <c r="E113" s="268" t="s">
        <v>21</v>
      </c>
      <c r="F113" s="269" t="s">
        <v>5876</v>
      </c>
      <c r="G113" s="266"/>
      <c r="H113" s="270">
        <v>33.84</v>
      </c>
      <c r="I113" s="271"/>
      <c r="J113" s="266"/>
      <c r="K113" s="266"/>
      <c r="L113" s="272"/>
      <c r="M113" s="273"/>
      <c r="N113" s="274"/>
      <c r="O113" s="274"/>
      <c r="P113" s="274"/>
      <c r="Q113" s="274"/>
      <c r="R113" s="274"/>
      <c r="S113" s="274"/>
      <c r="T113" s="275"/>
      <c r="AT113" s="276" t="s">
        <v>592</v>
      </c>
      <c r="AU113" s="276" t="s">
        <v>85</v>
      </c>
      <c r="AV113" s="12" t="s">
        <v>85</v>
      </c>
      <c r="AW113" s="12" t="s">
        <v>39</v>
      </c>
      <c r="AX113" s="12" t="s">
        <v>76</v>
      </c>
      <c r="AY113" s="276" t="s">
        <v>203</v>
      </c>
    </row>
    <row r="114" spans="2:51" s="12" customFormat="1" ht="13.5">
      <c r="B114" s="265"/>
      <c r="C114" s="266"/>
      <c r="D114" s="267" t="s">
        <v>592</v>
      </c>
      <c r="E114" s="268" t="s">
        <v>21</v>
      </c>
      <c r="F114" s="269" t="s">
        <v>5877</v>
      </c>
      <c r="G114" s="266"/>
      <c r="H114" s="270">
        <v>2.76</v>
      </c>
      <c r="I114" s="271"/>
      <c r="J114" s="266"/>
      <c r="K114" s="266"/>
      <c r="L114" s="272"/>
      <c r="M114" s="273"/>
      <c r="N114" s="274"/>
      <c r="O114" s="274"/>
      <c r="P114" s="274"/>
      <c r="Q114" s="274"/>
      <c r="R114" s="274"/>
      <c r="S114" s="274"/>
      <c r="T114" s="275"/>
      <c r="AT114" s="276" t="s">
        <v>592</v>
      </c>
      <c r="AU114" s="276" t="s">
        <v>85</v>
      </c>
      <c r="AV114" s="12" t="s">
        <v>85</v>
      </c>
      <c r="AW114" s="12" t="s">
        <v>39</v>
      </c>
      <c r="AX114" s="12" t="s">
        <v>76</v>
      </c>
      <c r="AY114" s="276" t="s">
        <v>203</v>
      </c>
    </row>
    <row r="115" spans="2:51" s="12" customFormat="1" ht="13.5">
      <c r="B115" s="265"/>
      <c r="C115" s="266"/>
      <c r="D115" s="267" t="s">
        <v>592</v>
      </c>
      <c r="E115" s="268" t="s">
        <v>21</v>
      </c>
      <c r="F115" s="269" t="s">
        <v>5878</v>
      </c>
      <c r="G115" s="266"/>
      <c r="H115" s="270">
        <v>4.32</v>
      </c>
      <c r="I115" s="271"/>
      <c r="J115" s="266"/>
      <c r="K115" s="266"/>
      <c r="L115" s="272"/>
      <c r="M115" s="273"/>
      <c r="N115" s="274"/>
      <c r="O115" s="274"/>
      <c r="P115" s="274"/>
      <c r="Q115" s="274"/>
      <c r="R115" s="274"/>
      <c r="S115" s="274"/>
      <c r="T115" s="275"/>
      <c r="AT115" s="276" t="s">
        <v>592</v>
      </c>
      <c r="AU115" s="276" t="s">
        <v>85</v>
      </c>
      <c r="AV115" s="12" t="s">
        <v>85</v>
      </c>
      <c r="AW115" s="12" t="s">
        <v>39</v>
      </c>
      <c r="AX115" s="12" t="s">
        <v>76</v>
      </c>
      <c r="AY115" s="276" t="s">
        <v>203</v>
      </c>
    </row>
    <row r="116" spans="2:51" s="12" customFormat="1" ht="13.5">
      <c r="B116" s="265"/>
      <c r="C116" s="266"/>
      <c r="D116" s="267" t="s">
        <v>592</v>
      </c>
      <c r="E116" s="268" t="s">
        <v>21</v>
      </c>
      <c r="F116" s="269" t="s">
        <v>5879</v>
      </c>
      <c r="G116" s="266"/>
      <c r="H116" s="270">
        <v>5.76</v>
      </c>
      <c r="I116" s="271"/>
      <c r="J116" s="266"/>
      <c r="K116" s="266"/>
      <c r="L116" s="272"/>
      <c r="M116" s="273"/>
      <c r="N116" s="274"/>
      <c r="O116" s="274"/>
      <c r="P116" s="274"/>
      <c r="Q116" s="274"/>
      <c r="R116" s="274"/>
      <c r="S116" s="274"/>
      <c r="T116" s="275"/>
      <c r="AT116" s="276" t="s">
        <v>592</v>
      </c>
      <c r="AU116" s="276" t="s">
        <v>85</v>
      </c>
      <c r="AV116" s="12" t="s">
        <v>85</v>
      </c>
      <c r="AW116" s="12" t="s">
        <v>39</v>
      </c>
      <c r="AX116" s="12" t="s">
        <v>76</v>
      </c>
      <c r="AY116" s="276" t="s">
        <v>203</v>
      </c>
    </row>
    <row r="117" spans="2:51" s="12" customFormat="1" ht="13.5">
      <c r="B117" s="265"/>
      <c r="C117" s="266"/>
      <c r="D117" s="267" t="s">
        <v>592</v>
      </c>
      <c r="E117" s="268" t="s">
        <v>21</v>
      </c>
      <c r="F117" s="269" t="s">
        <v>5880</v>
      </c>
      <c r="G117" s="266"/>
      <c r="H117" s="270">
        <v>4.84</v>
      </c>
      <c r="I117" s="271"/>
      <c r="J117" s="266"/>
      <c r="K117" s="266"/>
      <c r="L117" s="272"/>
      <c r="M117" s="273"/>
      <c r="N117" s="274"/>
      <c r="O117" s="274"/>
      <c r="P117" s="274"/>
      <c r="Q117" s="274"/>
      <c r="R117" s="274"/>
      <c r="S117" s="274"/>
      <c r="T117" s="275"/>
      <c r="AT117" s="276" t="s">
        <v>592</v>
      </c>
      <c r="AU117" s="276" t="s">
        <v>85</v>
      </c>
      <c r="AV117" s="12" t="s">
        <v>85</v>
      </c>
      <c r="AW117" s="12" t="s">
        <v>39</v>
      </c>
      <c r="AX117" s="12" t="s">
        <v>76</v>
      </c>
      <c r="AY117" s="276" t="s">
        <v>203</v>
      </c>
    </row>
    <row r="118" spans="2:51" s="13" customFormat="1" ht="13.5">
      <c r="B118" s="277"/>
      <c r="C118" s="278"/>
      <c r="D118" s="267" t="s">
        <v>592</v>
      </c>
      <c r="E118" s="279" t="s">
        <v>21</v>
      </c>
      <c r="F118" s="280" t="s">
        <v>618</v>
      </c>
      <c r="G118" s="278"/>
      <c r="H118" s="281">
        <v>87.05</v>
      </c>
      <c r="I118" s="282"/>
      <c r="J118" s="278"/>
      <c r="K118" s="278"/>
      <c r="L118" s="283"/>
      <c r="M118" s="284"/>
      <c r="N118" s="285"/>
      <c r="O118" s="285"/>
      <c r="P118" s="285"/>
      <c r="Q118" s="285"/>
      <c r="R118" s="285"/>
      <c r="S118" s="285"/>
      <c r="T118" s="286"/>
      <c r="AT118" s="287" t="s">
        <v>592</v>
      </c>
      <c r="AU118" s="287" t="s">
        <v>85</v>
      </c>
      <c r="AV118" s="13" t="s">
        <v>98</v>
      </c>
      <c r="AW118" s="13" t="s">
        <v>39</v>
      </c>
      <c r="AX118" s="13" t="s">
        <v>83</v>
      </c>
      <c r="AY118" s="287" t="s">
        <v>203</v>
      </c>
    </row>
    <row r="119" spans="2:65" s="1" customFormat="1" ht="51" customHeight="1">
      <c r="B119" s="47"/>
      <c r="C119" s="238" t="s">
        <v>250</v>
      </c>
      <c r="D119" s="238" t="s">
        <v>206</v>
      </c>
      <c r="E119" s="239" t="s">
        <v>2402</v>
      </c>
      <c r="F119" s="240" t="s">
        <v>2403</v>
      </c>
      <c r="G119" s="241" t="s">
        <v>463</v>
      </c>
      <c r="H119" s="242">
        <v>59.935</v>
      </c>
      <c r="I119" s="243"/>
      <c r="J119" s="244">
        <f>ROUND(I119*H119,2)</f>
        <v>0</v>
      </c>
      <c r="K119" s="240" t="s">
        <v>5871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0.02002</v>
      </c>
      <c r="R119" s="247">
        <f>Q119*H119</f>
        <v>1.1998987</v>
      </c>
      <c r="S119" s="247">
        <v>0.02</v>
      </c>
      <c r="T119" s="248">
        <f>S119*H119</f>
        <v>1.1987</v>
      </c>
      <c r="AR119" s="25" t="s">
        <v>211</v>
      </c>
      <c r="AT119" s="25" t="s">
        <v>206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211</v>
      </c>
      <c r="BM119" s="25" t="s">
        <v>5881</v>
      </c>
    </row>
    <row r="120" spans="2:51" s="12" customFormat="1" ht="13.5">
      <c r="B120" s="265"/>
      <c r="C120" s="266"/>
      <c r="D120" s="267" t="s">
        <v>592</v>
      </c>
      <c r="E120" s="268" t="s">
        <v>21</v>
      </c>
      <c r="F120" s="269" t="s">
        <v>5882</v>
      </c>
      <c r="G120" s="266"/>
      <c r="H120" s="270">
        <v>18.48</v>
      </c>
      <c r="I120" s="271"/>
      <c r="J120" s="266"/>
      <c r="K120" s="266"/>
      <c r="L120" s="272"/>
      <c r="M120" s="273"/>
      <c r="N120" s="274"/>
      <c r="O120" s="274"/>
      <c r="P120" s="274"/>
      <c r="Q120" s="274"/>
      <c r="R120" s="274"/>
      <c r="S120" s="274"/>
      <c r="T120" s="275"/>
      <c r="AT120" s="276" t="s">
        <v>592</v>
      </c>
      <c r="AU120" s="276" t="s">
        <v>85</v>
      </c>
      <c r="AV120" s="12" t="s">
        <v>85</v>
      </c>
      <c r="AW120" s="12" t="s">
        <v>39</v>
      </c>
      <c r="AX120" s="12" t="s">
        <v>76</v>
      </c>
      <c r="AY120" s="276" t="s">
        <v>203</v>
      </c>
    </row>
    <row r="121" spans="2:51" s="12" customFormat="1" ht="13.5">
      <c r="B121" s="265"/>
      <c r="C121" s="266"/>
      <c r="D121" s="267" t="s">
        <v>592</v>
      </c>
      <c r="E121" s="268" t="s">
        <v>21</v>
      </c>
      <c r="F121" s="269" t="s">
        <v>5883</v>
      </c>
      <c r="G121" s="266"/>
      <c r="H121" s="270">
        <v>11.04</v>
      </c>
      <c r="I121" s="271"/>
      <c r="J121" s="266"/>
      <c r="K121" s="266"/>
      <c r="L121" s="272"/>
      <c r="M121" s="273"/>
      <c r="N121" s="274"/>
      <c r="O121" s="274"/>
      <c r="P121" s="274"/>
      <c r="Q121" s="274"/>
      <c r="R121" s="274"/>
      <c r="S121" s="274"/>
      <c r="T121" s="275"/>
      <c r="AT121" s="276" t="s">
        <v>592</v>
      </c>
      <c r="AU121" s="276" t="s">
        <v>85</v>
      </c>
      <c r="AV121" s="12" t="s">
        <v>85</v>
      </c>
      <c r="AW121" s="12" t="s">
        <v>39</v>
      </c>
      <c r="AX121" s="12" t="s">
        <v>76</v>
      </c>
      <c r="AY121" s="276" t="s">
        <v>203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5884</v>
      </c>
      <c r="G122" s="266"/>
      <c r="H122" s="270">
        <v>10.12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85</v>
      </c>
      <c r="AV122" s="12" t="s">
        <v>85</v>
      </c>
      <c r="AW122" s="12" t="s">
        <v>39</v>
      </c>
      <c r="AX122" s="12" t="s">
        <v>76</v>
      </c>
      <c r="AY122" s="276" t="s">
        <v>203</v>
      </c>
    </row>
    <row r="123" spans="2:51" s="12" customFormat="1" ht="13.5">
      <c r="B123" s="265"/>
      <c r="C123" s="266"/>
      <c r="D123" s="267" t="s">
        <v>592</v>
      </c>
      <c r="E123" s="268" t="s">
        <v>21</v>
      </c>
      <c r="F123" s="269" t="s">
        <v>5885</v>
      </c>
      <c r="G123" s="266"/>
      <c r="H123" s="270">
        <v>1.575</v>
      </c>
      <c r="I123" s="271"/>
      <c r="J123" s="266"/>
      <c r="K123" s="266"/>
      <c r="L123" s="272"/>
      <c r="M123" s="273"/>
      <c r="N123" s="274"/>
      <c r="O123" s="274"/>
      <c r="P123" s="274"/>
      <c r="Q123" s="274"/>
      <c r="R123" s="274"/>
      <c r="S123" s="274"/>
      <c r="T123" s="275"/>
      <c r="AT123" s="276" t="s">
        <v>592</v>
      </c>
      <c r="AU123" s="276" t="s">
        <v>85</v>
      </c>
      <c r="AV123" s="12" t="s">
        <v>85</v>
      </c>
      <c r="AW123" s="12" t="s">
        <v>39</v>
      </c>
      <c r="AX123" s="12" t="s">
        <v>76</v>
      </c>
      <c r="AY123" s="276" t="s">
        <v>203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5886</v>
      </c>
      <c r="G124" s="266"/>
      <c r="H124" s="270">
        <v>18.72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85</v>
      </c>
      <c r="AV124" s="12" t="s">
        <v>85</v>
      </c>
      <c r="AW124" s="12" t="s">
        <v>39</v>
      </c>
      <c r="AX124" s="12" t="s">
        <v>76</v>
      </c>
      <c r="AY124" s="276" t="s">
        <v>203</v>
      </c>
    </row>
    <row r="125" spans="2:51" s="13" customFormat="1" ht="13.5">
      <c r="B125" s="277"/>
      <c r="C125" s="278"/>
      <c r="D125" s="267" t="s">
        <v>592</v>
      </c>
      <c r="E125" s="279" t="s">
        <v>21</v>
      </c>
      <c r="F125" s="280" t="s">
        <v>618</v>
      </c>
      <c r="G125" s="278"/>
      <c r="H125" s="281">
        <v>59.935</v>
      </c>
      <c r="I125" s="282"/>
      <c r="J125" s="278"/>
      <c r="K125" s="278"/>
      <c r="L125" s="283"/>
      <c r="M125" s="284"/>
      <c r="N125" s="285"/>
      <c r="O125" s="285"/>
      <c r="P125" s="285"/>
      <c r="Q125" s="285"/>
      <c r="R125" s="285"/>
      <c r="S125" s="285"/>
      <c r="T125" s="286"/>
      <c r="AT125" s="287" t="s">
        <v>592</v>
      </c>
      <c r="AU125" s="287" t="s">
        <v>85</v>
      </c>
      <c r="AV125" s="13" t="s">
        <v>98</v>
      </c>
      <c r="AW125" s="13" t="s">
        <v>39</v>
      </c>
      <c r="AX125" s="13" t="s">
        <v>83</v>
      </c>
      <c r="AY125" s="287" t="s">
        <v>203</v>
      </c>
    </row>
    <row r="126" spans="2:65" s="1" customFormat="1" ht="38.25" customHeight="1">
      <c r="B126" s="47"/>
      <c r="C126" s="238" t="s">
        <v>254</v>
      </c>
      <c r="D126" s="238" t="s">
        <v>206</v>
      </c>
      <c r="E126" s="239" t="s">
        <v>2621</v>
      </c>
      <c r="F126" s="240" t="s">
        <v>2622</v>
      </c>
      <c r="G126" s="241" t="s">
        <v>246</v>
      </c>
      <c r="H126" s="250"/>
      <c r="I126" s="243"/>
      <c r="J126" s="244">
        <f>ROUND(I126*H126,2)</f>
        <v>0</v>
      </c>
      <c r="K126" s="240" t="s">
        <v>761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211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211</v>
      </c>
      <c r="BM126" s="25" t="s">
        <v>5887</v>
      </c>
    </row>
    <row r="127" spans="2:63" s="11" customFormat="1" ht="29.85" customHeight="1">
      <c r="B127" s="222"/>
      <c r="C127" s="223"/>
      <c r="D127" s="224" t="s">
        <v>75</v>
      </c>
      <c r="E127" s="236" t="s">
        <v>2897</v>
      </c>
      <c r="F127" s="236" t="s">
        <v>2898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SUM(P128:P130)</f>
        <v>0</v>
      </c>
      <c r="Q127" s="230"/>
      <c r="R127" s="231">
        <f>SUM(R128:R130)</f>
        <v>0.9144</v>
      </c>
      <c r="S127" s="230"/>
      <c r="T127" s="232">
        <f>SUM(T128:T130)</f>
        <v>0.2232</v>
      </c>
      <c r="AR127" s="233" t="s">
        <v>85</v>
      </c>
      <c r="AT127" s="234" t="s">
        <v>75</v>
      </c>
      <c r="AU127" s="234" t="s">
        <v>83</v>
      </c>
      <c r="AY127" s="233" t="s">
        <v>203</v>
      </c>
      <c r="BK127" s="235">
        <f>SUM(BK128:BK130)</f>
        <v>0</v>
      </c>
    </row>
    <row r="128" spans="2:65" s="1" customFormat="1" ht="16.5" customHeight="1">
      <c r="B128" s="47"/>
      <c r="C128" s="238" t="s">
        <v>260</v>
      </c>
      <c r="D128" s="238" t="s">
        <v>206</v>
      </c>
      <c r="E128" s="239" t="s">
        <v>2904</v>
      </c>
      <c r="F128" s="240" t="s">
        <v>2905</v>
      </c>
      <c r="G128" s="241" t="s">
        <v>463</v>
      </c>
      <c r="H128" s="242">
        <v>720</v>
      </c>
      <c r="I128" s="243"/>
      <c r="J128" s="244">
        <f>ROUND(I128*H128,2)</f>
        <v>0</v>
      </c>
      <c r="K128" s="240" t="s">
        <v>761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0.001</v>
      </c>
      <c r="R128" s="247">
        <f>Q128*H128</f>
        <v>0.72</v>
      </c>
      <c r="S128" s="247">
        <v>0.00031</v>
      </c>
      <c r="T128" s="248">
        <f>S128*H128</f>
        <v>0.2232</v>
      </c>
      <c r="AR128" s="25" t="s">
        <v>211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211</v>
      </c>
      <c r="BM128" s="25" t="s">
        <v>5888</v>
      </c>
    </row>
    <row r="129" spans="2:51" s="12" customFormat="1" ht="13.5">
      <c r="B129" s="265"/>
      <c r="C129" s="266"/>
      <c r="D129" s="267" t="s">
        <v>592</v>
      </c>
      <c r="E129" s="268" t="s">
        <v>21</v>
      </c>
      <c r="F129" s="269" t="s">
        <v>5889</v>
      </c>
      <c r="G129" s="266"/>
      <c r="H129" s="270">
        <v>720</v>
      </c>
      <c r="I129" s="271"/>
      <c r="J129" s="266"/>
      <c r="K129" s="266"/>
      <c r="L129" s="272"/>
      <c r="M129" s="273"/>
      <c r="N129" s="274"/>
      <c r="O129" s="274"/>
      <c r="P129" s="274"/>
      <c r="Q129" s="274"/>
      <c r="R129" s="274"/>
      <c r="S129" s="274"/>
      <c r="T129" s="275"/>
      <c r="AT129" s="276" t="s">
        <v>592</v>
      </c>
      <c r="AU129" s="276" t="s">
        <v>85</v>
      </c>
      <c r="AV129" s="12" t="s">
        <v>85</v>
      </c>
      <c r="AW129" s="12" t="s">
        <v>39</v>
      </c>
      <c r="AX129" s="12" t="s">
        <v>76</v>
      </c>
      <c r="AY129" s="276" t="s">
        <v>203</v>
      </c>
    </row>
    <row r="130" spans="2:65" s="1" customFormat="1" ht="25.5" customHeight="1">
      <c r="B130" s="47"/>
      <c r="C130" s="238" t="s">
        <v>266</v>
      </c>
      <c r="D130" s="238" t="s">
        <v>206</v>
      </c>
      <c r="E130" s="239" t="s">
        <v>2911</v>
      </c>
      <c r="F130" s="240" t="s">
        <v>2912</v>
      </c>
      <c r="G130" s="241" t="s">
        <v>463</v>
      </c>
      <c r="H130" s="242">
        <v>720</v>
      </c>
      <c r="I130" s="243"/>
      <c r="J130" s="244">
        <f>ROUND(I130*H130,2)</f>
        <v>0</v>
      </c>
      <c r="K130" s="240" t="s">
        <v>761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0.00027</v>
      </c>
      <c r="R130" s="247">
        <f>Q130*H130</f>
        <v>0.1944</v>
      </c>
      <c r="S130" s="247">
        <v>0</v>
      </c>
      <c r="T130" s="248">
        <f>S130*H130</f>
        <v>0</v>
      </c>
      <c r="AR130" s="25" t="s">
        <v>211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211</v>
      </c>
      <c r="BM130" s="25" t="s">
        <v>5890</v>
      </c>
    </row>
    <row r="131" spans="2:63" s="11" customFormat="1" ht="37.4" customHeight="1">
      <c r="B131" s="222"/>
      <c r="C131" s="223"/>
      <c r="D131" s="224" t="s">
        <v>75</v>
      </c>
      <c r="E131" s="225" t="s">
        <v>527</v>
      </c>
      <c r="F131" s="225" t="s">
        <v>528</v>
      </c>
      <c r="G131" s="223"/>
      <c r="H131" s="223"/>
      <c r="I131" s="226"/>
      <c r="J131" s="227">
        <f>BK131</f>
        <v>0</v>
      </c>
      <c r="K131" s="223"/>
      <c r="L131" s="228"/>
      <c r="M131" s="229"/>
      <c r="N131" s="230"/>
      <c r="O131" s="230"/>
      <c r="P131" s="231">
        <f>P132</f>
        <v>0</v>
      </c>
      <c r="Q131" s="230"/>
      <c r="R131" s="231">
        <f>R132</f>
        <v>0</v>
      </c>
      <c r="S131" s="230"/>
      <c r="T131" s="232">
        <f>T132</f>
        <v>0</v>
      </c>
      <c r="AR131" s="233" t="s">
        <v>121</v>
      </c>
      <c r="AT131" s="234" t="s">
        <v>75</v>
      </c>
      <c r="AU131" s="234" t="s">
        <v>76</v>
      </c>
      <c r="AY131" s="233" t="s">
        <v>203</v>
      </c>
      <c r="BK131" s="235">
        <f>BK132</f>
        <v>0</v>
      </c>
    </row>
    <row r="132" spans="2:63" s="11" customFormat="1" ht="19.9" customHeight="1">
      <c r="B132" s="222"/>
      <c r="C132" s="223"/>
      <c r="D132" s="224" t="s">
        <v>75</v>
      </c>
      <c r="E132" s="236" t="s">
        <v>540</v>
      </c>
      <c r="F132" s="236" t="s">
        <v>541</v>
      </c>
      <c r="G132" s="223"/>
      <c r="H132" s="223"/>
      <c r="I132" s="226"/>
      <c r="J132" s="237">
        <f>BK132</f>
        <v>0</v>
      </c>
      <c r="K132" s="223"/>
      <c r="L132" s="228"/>
      <c r="M132" s="229"/>
      <c r="N132" s="230"/>
      <c r="O132" s="230"/>
      <c r="P132" s="231">
        <f>P133</f>
        <v>0</v>
      </c>
      <c r="Q132" s="230"/>
      <c r="R132" s="231">
        <f>R133</f>
        <v>0</v>
      </c>
      <c r="S132" s="230"/>
      <c r="T132" s="232">
        <f>T133</f>
        <v>0</v>
      </c>
      <c r="AR132" s="233" t="s">
        <v>121</v>
      </c>
      <c r="AT132" s="234" t="s">
        <v>75</v>
      </c>
      <c r="AU132" s="234" t="s">
        <v>83</v>
      </c>
      <c r="AY132" s="233" t="s">
        <v>203</v>
      </c>
      <c r="BK132" s="235">
        <f>BK133</f>
        <v>0</v>
      </c>
    </row>
    <row r="133" spans="2:65" s="1" customFormat="1" ht="25.5" customHeight="1">
      <c r="B133" s="47"/>
      <c r="C133" s="238" t="s">
        <v>10</v>
      </c>
      <c r="D133" s="238" t="s">
        <v>206</v>
      </c>
      <c r="E133" s="239" t="s">
        <v>5891</v>
      </c>
      <c r="F133" s="240" t="s">
        <v>546</v>
      </c>
      <c r="G133" s="241" t="s">
        <v>5892</v>
      </c>
      <c r="H133" s="242">
        <v>1</v>
      </c>
      <c r="I133" s="243"/>
      <c r="J133" s="244">
        <f>ROUND(I133*H133,2)</f>
        <v>0</v>
      </c>
      <c r="K133" s="240" t="s">
        <v>761</v>
      </c>
      <c r="L133" s="73"/>
      <c r="M133" s="245" t="s">
        <v>21</v>
      </c>
      <c r="N133" s="251" t="s">
        <v>47</v>
      </c>
      <c r="O133" s="252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AR133" s="25" t="s">
        <v>535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535</v>
      </c>
      <c r="BM133" s="25" t="s">
        <v>5893</v>
      </c>
    </row>
    <row r="134" spans="2:12" s="1" customFormat="1" ht="6.95" customHeight="1">
      <c r="B134" s="68"/>
      <c r="C134" s="69"/>
      <c r="D134" s="69"/>
      <c r="E134" s="69"/>
      <c r="F134" s="69"/>
      <c r="G134" s="69"/>
      <c r="H134" s="69"/>
      <c r="I134" s="180"/>
      <c r="J134" s="69"/>
      <c r="K134" s="69"/>
      <c r="L134" s="73"/>
    </row>
  </sheetData>
  <sheetProtection password="CC35" sheet="1" objects="1" scenarios="1" formatColumns="0" formatRows="0" autoFilter="0"/>
  <autoFilter ref="C89:K13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6" customWidth="1"/>
    <col min="2" max="2" width="1.66796875" style="316" customWidth="1"/>
    <col min="3" max="4" width="5" style="316" customWidth="1"/>
    <col min="5" max="5" width="11.66015625" style="316" customWidth="1"/>
    <col min="6" max="6" width="9.16015625" style="316" customWidth="1"/>
    <col min="7" max="7" width="5" style="316" customWidth="1"/>
    <col min="8" max="8" width="77.83203125" style="316" customWidth="1"/>
    <col min="9" max="10" width="20" style="316" customWidth="1"/>
    <col min="11" max="11" width="1.66796875" style="316" customWidth="1"/>
  </cols>
  <sheetData>
    <row r="1" ht="37.5" customHeight="1"/>
    <row r="2" spans="2:11" ht="7.5" customHeight="1">
      <c r="B2" s="317"/>
      <c r="C2" s="318"/>
      <c r="D2" s="318"/>
      <c r="E2" s="318"/>
      <c r="F2" s="318"/>
      <c r="G2" s="318"/>
      <c r="H2" s="318"/>
      <c r="I2" s="318"/>
      <c r="J2" s="318"/>
      <c r="K2" s="319"/>
    </row>
    <row r="3" spans="2:11" s="16" customFormat="1" ht="45" customHeight="1">
      <c r="B3" s="320"/>
      <c r="C3" s="321" t="s">
        <v>5894</v>
      </c>
      <c r="D3" s="321"/>
      <c r="E3" s="321"/>
      <c r="F3" s="321"/>
      <c r="G3" s="321"/>
      <c r="H3" s="321"/>
      <c r="I3" s="321"/>
      <c r="J3" s="321"/>
      <c r="K3" s="322"/>
    </row>
    <row r="4" spans="2:11" ht="25.5" customHeight="1">
      <c r="B4" s="323"/>
      <c r="C4" s="324" t="s">
        <v>5895</v>
      </c>
      <c r="D4" s="324"/>
      <c r="E4" s="324"/>
      <c r="F4" s="324"/>
      <c r="G4" s="324"/>
      <c r="H4" s="324"/>
      <c r="I4" s="324"/>
      <c r="J4" s="324"/>
      <c r="K4" s="325"/>
    </row>
    <row r="5" spans="2:11" ht="5.25" customHeight="1">
      <c r="B5" s="323"/>
      <c r="C5" s="326"/>
      <c r="D5" s="326"/>
      <c r="E5" s="326"/>
      <c r="F5" s="326"/>
      <c r="G5" s="326"/>
      <c r="H5" s="326"/>
      <c r="I5" s="326"/>
      <c r="J5" s="326"/>
      <c r="K5" s="325"/>
    </row>
    <row r="6" spans="2:11" ht="15" customHeight="1">
      <c r="B6" s="323"/>
      <c r="C6" s="327" t="s">
        <v>5896</v>
      </c>
      <c r="D6" s="327"/>
      <c r="E6" s="327"/>
      <c r="F6" s="327"/>
      <c r="G6" s="327"/>
      <c r="H6" s="327"/>
      <c r="I6" s="327"/>
      <c r="J6" s="327"/>
      <c r="K6" s="325"/>
    </row>
    <row r="7" spans="2:11" ht="15" customHeight="1">
      <c r="B7" s="328"/>
      <c r="C7" s="327" t="s">
        <v>5897</v>
      </c>
      <c r="D7" s="327"/>
      <c r="E7" s="327"/>
      <c r="F7" s="327"/>
      <c r="G7" s="327"/>
      <c r="H7" s="327"/>
      <c r="I7" s="327"/>
      <c r="J7" s="327"/>
      <c r="K7" s="325"/>
    </row>
    <row r="8" spans="2:11" ht="12.75" customHeight="1">
      <c r="B8" s="328"/>
      <c r="C8" s="327"/>
      <c r="D8" s="327"/>
      <c r="E8" s="327"/>
      <c r="F8" s="327"/>
      <c r="G8" s="327"/>
      <c r="H8" s="327"/>
      <c r="I8" s="327"/>
      <c r="J8" s="327"/>
      <c r="K8" s="325"/>
    </row>
    <row r="9" spans="2:11" ht="15" customHeight="1">
      <c r="B9" s="328"/>
      <c r="C9" s="327" t="s">
        <v>5898</v>
      </c>
      <c r="D9" s="327"/>
      <c r="E9" s="327"/>
      <c r="F9" s="327"/>
      <c r="G9" s="327"/>
      <c r="H9" s="327"/>
      <c r="I9" s="327"/>
      <c r="J9" s="327"/>
      <c r="K9" s="325"/>
    </row>
    <row r="10" spans="2:11" ht="15" customHeight="1">
      <c r="B10" s="328"/>
      <c r="C10" s="327"/>
      <c r="D10" s="327" t="s">
        <v>5899</v>
      </c>
      <c r="E10" s="327"/>
      <c r="F10" s="327"/>
      <c r="G10" s="327"/>
      <c r="H10" s="327"/>
      <c r="I10" s="327"/>
      <c r="J10" s="327"/>
      <c r="K10" s="325"/>
    </row>
    <row r="11" spans="2:11" ht="15" customHeight="1">
      <c r="B11" s="328"/>
      <c r="C11" s="329"/>
      <c r="D11" s="327" t="s">
        <v>5900</v>
      </c>
      <c r="E11" s="327"/>
      <c r="F11" s="327"/>
      <c r="G11" s="327"/>
      <c r="H11" s="327"/>
      <c r="I11" s="327"/>
      <c r="J11" s="327"/>
      <c r="K11" s="325"/>
    </row>
    <row r="12" spans="2:11" ht="12.75" customHeight="1">
      <c r="B12" s="328"/>
      <c r="C12" s="329"/>
      <c r="D12" s="329"/>
      <c r="E12" s="329"/>
      <c r="F12" s="329"/>
      <c r="G12" s="329"/>
      <c r="H12" s="329"/>
      <c r="I12" s="329"/>
      <c r="J12" s="329"/>
      <c r="K12" s="325"/>
    </row>
    <row r="13" spans="2:11" ht="15" customHeight="1">
      <c r="B13" s="328"/>
      <c r="C13" s="329"/>
      <c r="D13" s="327" t="s">
        <v>5901</v>
      </c>
      <c r="E13" s="327"/>
      <c r="F13" s="327"/>
      <c r="G13" s="327"/>
      <c r="H13" s="327"/>
      <c r="I13" s="327"/>
      <c r="J13" s="327"/>
      <c r="K13" s="325"/>
    </row>
    <row r="14" spans="2:11" ht="15" customHeight="1">
      <c r="B14" s="328"/>
      <c r="C14" s="329"/>
      <c r="D14" s="327" t="s">
        <v>5902</v>
      </c>
      <c r="E14" s="327"/>
      <c r="F14" s="327"/>
      <c r="G14" s="327"/>
      <c r="H14" s="327"/>
      <c r="I14" s="327"/>
      <c r="J14" s="327"/>
      <c r="K14" s="325"/>
    </row>
    <row r="15" spans="2:11" ht="15" customHeight="1">
      <c r="B15" s="328"/>
      <c r="C15" s="329"/>
      <c r="D15" s="327" t="s">
        <v>5903</v>
      </c>
      <c r="E15" s="327"/>
      <c r="F15" s="327"/>
      <c r="G15" s="327"/>
      <c r="H15" s="327"/>
      <c r="I15" s="327"/>
      <c r="J15" s="327"/>
      <c r="K15" s="325"/>
    </row>
    <row r="16" spans="2:11" ht="15" customHeight="1">
      <c r="B16" s="328"/>
      <c r="C16" s="329"/>
      <c r="D16" s="329"/>
      <c r="E16" s="330" t="s">
        <v>82</v>
      </c>
      <c r="F16" s="327" t="s">
        <v>5904</v>
      </c>
      <c r="G16" s="327"/>
      <c r="H16" s="327"/>
      <c r="I16" s="327"/>
      <c r="J16" s="327"/>
      <c r="K16" s="325"/>
    </row>
    <row r="17" spans="2:11" ht="15" customHeight="1">
      <c r="B17" s="328"/>
      <c r="C17" s="329"/>
      <c r="D17" s="329"/>
      <c r="E17" s="330" t="s">
        <v>5905</v>
      </c>
      <c r="F17" s="327" t="s">
        <v>5906</v>
      </c>
      <c r="G17" s="327"/>
      <c r="H17" s="327"/>
      <c r="I17" s="327"/>
      <c r="J17" s="327"/>
      <c r="K17" s="325"/>
    </row>
    <row r="18" spans="2:11" ht="15" customHeight="1">
      <c r="B18" s="328"/>
      <c r="C18" s="329"/>
      <c r="D18" s="329"/>
      <c r="E18" s="330" t="s">
        <v>5907</v>
      </c>
      <c r="F18" s="327" t="s">
        <v>5908</v>
      </c>
      <c r="G18" s="327"/>
      <c r="H18" s="327"/>
      <c r="I18" s="327"/>
      <c r="J18" s="327"/>
      <c r="K18" s="325"/>
    </row>
    <row r="19" spans="2:11" ht="15" customHeight="1">
      <c r="B19" s="328"/>
      <c r="C19" s="329"/>
      <c r="D19" s="329"/>
      <c r="E19" s="330" t="s">
        <v>5909</v>
      </c>
      <c r="F19" s="327" t="s">
        <v>5910</v>
      </c>
      <c r="G19" s="327"/>
      <c r="H19" s="327"/>
      <c r="I19" s="327"/>
      <c r="J19" s="327"/>
      <c r="K19" s="325"/>
    </row>
    <row r="20" spans="2:11" ht="15" customHeight="1">
      <c r="B20" s="328"/>
      <c r="C20" s="329"/>
      <c r="D20" s="329"/>
      <c r="E20" s="330" t="s">
        <v>5911</v>
      </c>
      <c r="F20" s="327" t="s">
        <v>5912</v>
      </c>
      <c r="G20" s="327"/>
      <c r="H20" s="327"/>
      <c r="I20" s="327"/>
      <c r="J20" s="327"/>
      <c r="K20" s="325"/>
    </row>
    <row r="21" spans="2:11" ht="15" customHeight="1">
      <c r="B21" s="328"/>
      <c r="C21" s="329"/>
      <c r="D21" s="329"/>
      <c r="E21" s="330" t="s">
        <v>88</v>
      </c>
      <c r="F21" s="327" t="s">
        <v>5913</v>
      </c>
      <c r="G21" s="327"/>
      <c r="H21" s="327"/>
      <c r="I21" s="327"/>
      <c r="J21" s="327"/>
      <c r="K21" s="325"/>
    </row>
    <row r="22" spans="2:11" ht="12.75" customHeight="1">
      <c r="B22" s="328"/>
      <c r="C22" s="329"/>
      <c r="D22" s="329"/>
      <c r="E22" s="329"/>
      <c r="F22" s="329"/>
      <c r="G22" s="329"/>
      <c r="H22" s="329"/>
      <c r="I22" s="329"/>
      <c r="J22" s="329"/>
      <c r="K22" s="325"/>
    </row>
    <row r="23" spans="2:11" ht="15" customHeight="1">
      <c r="B23" s="328"/>
      <c r="C23" s="327" t="s">
        <v>5914</v>
      </c>
      <c r="D23" s="327"/>
      <c r="E23" s="327"/>
      <c r="F23" s="327"/>
      <c r="G23" s="327"/>
      <c r="H23" s="327"/>
      <c r="I23" s="327"/>
      <c r="J23" s="327"/>
      <c r="K23" s="325"/>
    </row>
    <row r="24" spans="2:11" ht="15" customHeight="1">
      <c r="B24" s="328"/>
      <c r="C24" s="327" t="s">
        <v>5915</v>
      </c>
      <c r="D24" s="327"/>
      <c r="E24" s="327"/>
      <c r="F24" s="327"/>
      <c r="G24" s="327"/>
      <c r="H24" s="327"/>
      <c r="I24" s="327"/>
      <c r="J24" s="327"/>
      <c r="K24" s="325"/>
    </row>
    <row r="25" spans="2:11" ht="15" customHeight="1">
      <c r="B25" s="328"/>
      <c r="C25" s="327"/>
      <c r="D25" s="327" t="s">
        <v>5916</v>
      </c>
      <c r="E25" s="327"/>
      <c r="F25" s="327"/>
      <c r="G25" s="327"/>
      <c r="H25" s="327"/>
      <c r="I25" s="327"/>
      <c r="J25" s="327"/>
      <c r="K25" s="325"/>
    </row>
    <row r="26" spans="2:11" ht="15" customHeight="1">
      <c r="B26" s="328"/>
      <c r="C26" s="329"/>
      <c r="D26" s="327" t="s">
        <v>5917</v>
      </c>
      <c r="E26" s="327"/>
      <c r="F26" s="327"/>
      <c r="G26" s="327"/>
      <c r="H26" s="327"/>
      <c r="I26" s="327"/>
      <c r="J26" s="327"/>
      <c r="K26" s="325"/>
    </row>
    <row r="27" spans="2:11" ht="12.75" customHeight="1">
      <c r="B27" s="328"/>
      <c r="C27" s="329"/>
      <c r="D27" s="329"/>
      <c r="E27" s="329"/>
      <c r="F27" s="329"/>
      <c r="G27" s="329"/>
      <c r="H27" s="329"/>
      <c r="I27" s="329"/>
      <c r="J27" s="329"/>
      <c r="K27" s="325"/>
    </row>
    <row r="28" spans="2:11" ht="15" customHeight="1">
      <c r="B28" s="328"/>
      <c r="C28" s="329"/>
      <c r="D28" s="327" t="s">
        <v>5918</v>
      </c>
      <c r="E28" s="327"/>
      <c r="F28" s="327"/>
      <c r="G28" s="327"/>
      <c r="H28" s="327"/>
      <c r="I28" s="327"/>
      <c r="J28" s="327"/>
      <c r="K28" s="325"/>
    </row>
    <row r="29" spans="2:11" ht="15" customHeight="1">
      <c r="B29" s="328"/>
      <c r="C29" s="329"/>
      <c r="D29" s="327" t="s">
        <v>5919</v>
      </c>
      <c r="E29" s="327"/>
      <c r="F29" s="327"/>
      <c r="G29" s="327"/>
      <c r="H29" s="327"/>
      <c r="I29" s="327"/>
      <c r="J29" s="327"/>
      <c r="K29" s="325"/>
    </row>
    <row r="30" spans="2:11" ht="12.75" customHeight="1">
      <c r="B30" s="328"/>
      <c r="C30" s="329"/>
      <c r="D30" s="329"/>
      <c r="E30" s="329"/>
      <c r="F30" s="329"/>
      <c r="G30" s="329"/>
      <c r="H30" s="329"/>
      <c r="I30" s="329"/>
      <c r="J30" s="329"/>
      <c r="K30" s="325"/>
    </row>
    <row r="31" spans="2:11" ht="15" customHeight="1">
      <c r="B31" s="328"/>
      <c r="C31" s="329"/>
      <c r="D31" s="327" t="s">
        <v>5920</v>
      </c>
      <c r="E31" s="327"/>
      <c r="F31" s="327"/>
      <c r="G31" s="327"/>
      <c r="H31" s="327"/>
      <c r="I31" s="327"/>
      <c r="J31" s="327"/>
      <c r="K31" s="325"/>
    </row>
    <row r="32" spans="2:11" ht="15" customHeight="1">
      <c r="B32" s="328"/>
      <c r="C32" s="329"/>
      <c r="D32" s="327" t="s">
        <v>5921</v>
      </c>
      <c r="E32" s="327"/>
      <c r="F32" s="327"/>
      <c r="G32" s="327"/>
      <c r="H32" s="327"/>
      <c r="I32" s="327"/>
      <c r="J32" s="327"/>
      <c r="K32" s="325"/>
    </row>
    <row r="33" spans="2:11" ht="15" customHeight="1">
      <c r="B33" s="328"/>
      <c r="C33" s="329"/>
      <c r="D33" s="327" t="s">
        <v>5922</v>
      </c>
      <c r="E33" s="327"/>
      <c r="F33" s="327"/>
      <c r="G33" s="327"/>
      <c r="H33" s="327"/>
      <c r="I33" s="327"/>
      <c r="J33" s="327"/>
      <c r="K33" s="325"/>
    </row>
    <row r="34" spans="2:11" ht="15" customHeight="1">
      <c r="B34" s="328"/>
      <c r="C34" s="329"/>
      <c r="D34" s="327"/>
      <c r="E34" s="331" t="s">
        <v>188</v>
      </c>
      <c r="F34" s="327"/>
      <c r="G34" s="327" t="s">
        <v>5923</v>
      </c>
      <c r="H34" s="327"/>
      <c r="I34" s="327"/>
      <c r="J34" s="327"/>
      <c r="K34" s="325"/>
    </row>
    <row r="35" spans="2:11" ht="30.75" customHeight="1">
      <c r="B35" s="328"/>
      <c r="C35" s="329"/>
      <c r="D35" s="327"/>
      <c r="E35" s="331" t="s">
        <v>5924</v>
      </c>
      <c r="F35" s="327"/>
      <c r="G35" s="327" t="s">
        <v>5925</v>
      </c>
      <c r="H35" s="327"/>
      <c r="I35" s="327"/>
      <c r="J35" s="327"/>
      <c r="K35" s="325"/>
    </row>
    <row r="36" spans="2:11" ht="15" customHeight="1">
      <c r="B36" s="328"/>
      <c r="C36" s="329"/>
      <c r="D36" s="327"/>
      <c r="E36" s="331" t="s">
        <v>57</v>
      </c>
      <c r="F36" s="327"/>
      <c r="G36" s="327" t="s">
        <v>5926</v>
      </c>
      <c r="H36" s="327"/>
      <c r="I36" s="327"/>
      <c r="J36" s="327"/>
      <c r="K36" s="325"/>
    </row>
    <row r="37" spans="2:11" ht="15" customHeight="1">
      <c r="B37" s="328"/>
      <c r="C37" s="329"/>
      <c r="D37" s="327"/>
      <c r="E37" s="331" t="s">
        <v>189</v>
      </c>
      <c r="F37" s="327"/>
      <c r="G37" s="327" t="s">
        <v>5927</v>
      </c>
      <c r="H37" s="327"/>
      <c r="I37" s="327"/>
      <c r="J37" s="327"/>
      <c r="K37" s="325"/>
    </row>
    <row r="38" spans="2:11" ht="15" customHeight="1">
      <c r="B38" s="328"/>
      <c r="C38" s="329"/>
      <c r="D38" s="327"/>
      <c r="E38" s="331" t="s">
        <v>190</v>
      </c>
      <c r="F38" s="327"/>
      <c r="G38" s="327" t="s">
        <v>5928</v>
      </c>
      <c r="H38" s="327"/>
      <c r="I38" s="327"/>
      <c r="J38" s="327"/>
      <c r="K38" s="325"/>
    </row>
    <row r="39" spans="2:11" ht="15" customHeight="1">
      <c r="B39" s="328"/>
      <c r="C39" s="329"/>
      <c r="D39" s="327"/>
      <c r="E39" s="331" t="s">
        <v>191</v>
      </c>
      <c r="F39" s="327"/>
      <c r="G39" s="327" t="s">
        <v>5929</v>
      </c>
      <c r="H39" s="327"/>
      <c r="I39" s="327"/>
      <c r="J39" s="327"/>
      <c r="K39" s="325"/>
    </row>
    <row r="40" spans="2:11" ht="15" customHeight="1">
      <c r="B40" s="328"/>
      <c r="C40" s="329"/>
      <c r="D40" s="327"/>
      <c r="E40" s="331" t="s">
        <v>5930</v>
      </c>
      <c r="F40" s="327"/>
      <c r="G40" s="327" t="s">
        <v>5931</v>
      </c>
      <c r="H40" s="327"/>
      <c r="I40" s="327"/>
      <c r="J40" s="327"/>
      <c r="K40" s="325"/>
    </row>
    <row r="41" spans="2:11" ht="15" customHeight="1">
      <c r="B41" s="328"/>
      <c r="C41" s="329"/>
      <c r="D41" s="327"/>
      <c r="E41" s="331"/>
      <c r="F41" s="327"/>
      <c r="G41" s="327" t="s">
        <v>5932</v>
      </c>
      <c r="H41" s="327"/>
      <c r="I41" s="327"/>
      <c r="J41" s="327"/>
      <c r="K41" s="325"/>
    </row>
    <row r="42" spans="2:11" ht="15" customHeight="1">
      <c r="B42" s="328"/>
      <c r="C42" s="329"/>
      <c r="D42" s="327"/>
      <c r="E42" s="331" t="s">
        <v>5933</v>
      </c>
      <c r="F42" s="327"/>
      <c r="G42" s="327" t="s">
        <v>5934</v>
      </c>
      <c r="H42" s="327"/>
      <c r="I42" s="327"/>
      <c r="J42" s="327"/>
      <c r="K42" s="325"/>
    </row>
    <row r="43" spans="2:11" ht="15" customHeight="1">
      <c r="B43" s="328"/>
      <c r="C43" s="329"/>
      <c r="D43" s="327"/>
      <c r="E43" s="331" t="s">
        <v>193</v>
      </c>
      <c r="F43" s="327"/>
      <c r="G43" s="327" t="s">
        <v>5935</v>
      </c>
      <c r="H43" s="327"/>
      <c r="I43" s="327"/>
      <c r="J43" s="327"/>
      <c r="K43" s="325"/>
    </row>
    <row r="44" spans="2:11" ht="12.75" customHeight="1">
      <c r="B44" s="328"/>
      <c r="C44" s="329"/>
      <c r="D44" s="327"/>
      <c r="E44" s="327"/>
      <c r="F44" s="327"/>
      <c r="G44" s="327"/>
      <c r="H44" s="327"/>
      <c r="I44" s="327"/>
      <c r="J44" s="327"/>
      <c r="K44" s="325"/>
    </row>
    <row r="45" spans="2:11" ht="15" customHeight="1">
      <c r="B45" s="328"/>
      <c r="C45" s="329"/>
      <c r="D45" s="327" t="s">
        <v>5936</v>
      </c>
      <c r="E45" s="327"/>
      <c r="F45" s="327"/>
      <c r="G45" s="327"/>
      <c r="H45" s="327"/>
      <c r="I45" s="327"/>
      <c r="J45" s="327"/>
      <c r="K45" s="325"/>
    </row>
    <row r="46" spans="2:11" ht="15" customHeight="1">
      <c r="B46" s="328"/>
      <c r="C46" s="329"/>
      <c r="D46" s="329"/>
      <c r="E46" s="327" t="s">
        <v>5937</v>
      </c>
      <c r="F46" s="327"/>
      <c r="G46" s="327"/>
      <c r="H46" s="327"/>
      <c r="I46" s="327"/>
      <c r="J46" s="327"/>
      <c r="K46" s="325"/>
    </row>
    <row r="47" spans="2:11" ht="15" customHeight="1">
      <c r="B47" s="328"/>
      <c r="C47" s="329"/>
      <c r="D47" s="329"/>
      <c r="E47" s="327" t="s">
        <v>5938</v>
      </c>
      <c r="F47" s="327"/>
      <c r="G47" s="327"/>
      <c r="H47" s="327"/>
      <c r="I47" s="327"/>
      <c r="J47" s="327"/>
      <c r="K47" s="325"/>
    </row>
    <row r="48" spans="2:11" ht="15" customHeight="1">
      <c r="B48" s="328"/>
      <c r="C48" s="329"/>
      <c r="D48" s="329"/>
      <c r="E48" s="327" t="s">
        <v>5939</v>
      </c>
      <c r="F48" s="327"/>
      <c r="G48" s="327"/>
      <c r="H48" s="327"/>
      <c r="I48" s="327"/>
      <c r="J48" s="327"/>
      <c r="K48" s="325"/>
    </row>
    <row r="49" spans="2:11" ht="15" customHeight="1">
      <c r="B49" s="328"/>
      <c r="C49" s="329"/>
      <c r="D49" s="327" t="s">
        <v>5940</v>
      </c>
      <c r="E49" s="327"/>
      <c r="F49" s="327"/>
      <c r="G49" s="327"/>
      <c r="H49" s="327"/>
      <c r="I49" s="327"/>
      <c r="J49" s="327"/>
      <c r="K49" s="325"/>
    </row>
    <row r="50" spans="2:11" ht="25.5" customHeight="1">
      <c r="B50" s="323"/>
      <c r="C50" s="324" t="s">
        <v>5941</v>
      </c>
      <c r="D50" s="324"/>
      <c r="E50" s="324"/>
      <c r="F50" s="324"/>
      <c r="G50" s="324"/>
      <c r="H50" s="324"/>
      <c r="I50" s="324"/>
      <c r="J50" s="324"/>
      <c r="K50" s="325"/>
    </row>
    <row r="51" spans="2:11" ht="5.25" customHeight="1">
      <c r="B51" s="323"/>
      <c r="C51" s="326"/>
      <c r="D51" s="326"/>
      <c r="E51" s="326"/>
      <c r="F51" s="326"/>
      <c r="G51" s="326"/>
      <c r="H51" s="326"/>
      <c r="I51" s="326"/>
      <c r="J51" s="326"/>
      <c r="K51" s="325"/>
    </row>
    <row r="52" spans="2:11" ht="15" customHeight="1">
      <c r="B52" s="323"/>
      <c r="C52" s="327" t="s">
        <v>5942</v>
      </c>
      <c r="D52" s="327"/>
      <c r="E52" s="327"/>
      <c r="F52" s="327"/>
      <c r="G52" s="327"/>
      <c r="H52" s="327"/>
      <c r="I52" s="327"/>
      <c r="J52" s="327"/>
      <c r="K52" s="325"/>
    </row>
    <row r="53" spans="2:11" ht="15" customHeight="1">
      <c r="B53" s="323"/>
      <c r="C53" s="327" t="s">
        <v>5943</v>
      </c>
      <c r="D53" s="327"/>
      <c r="E53" s="327"/>
      <c r="F53" s="327"/>
      <c r="G53" s="327"/>
      <c r="H53" s="327"/>
      <c r="I53" s="327"/>
      <c r="J53" s="327"/>
      <c r="K53" s="325"/>
    </row>
    <row r="54" spans="2:11" ht="12.75" customHeight="1">
      <c r="B54" s="323"/>
      <c r="C54" s="327"/>
      <c r="D54" s="327"/>
      <c r="E54" s="327"/>
      <c r="F54" s="327"/>
      <c r="G54" s="327"/>
      <c r="H54" s="327"/>
      <c r="I54" s="327"/>
      <c r="J54" s="327"/>
      <c r="K54" s="325"/>
    </row>
    <row r="55" spans="2:11" ht="15" customHeight="1">
      <c r="B55" s="323"/>
      <c r="C55" s="327" t="s">
        <v>5944</v>
      </c>
      <c r="D55" s="327"/>
      <c r="E55" s="327"/>
      <c r="F55" s="327"/>
      <c r="G55" s="327"/>
      <c r="H55" s="327"/>
      <c r="I55" s="327"/>
      <c r="J55" s="327"/>
      <c r="K55" s="325"/>
    </row>
    <row r="56" spans="2:11" ht="15" customHeight="1">
      <c r="B56" s="323"/>
      <c r="C56" s="329"/>
      <c r="D56" s="327" t="s">
        <v>5945</v>
      </c>
      <c r="E56" s="327"/>
      <c r="F56" s="327"/>
      <c r="G56" s="327"/>
      <c r="H56" s="327"/>
      <c r="I56" s="327"/>
      <c r="J56" s="327"/>
      <c r="K56" s="325"/>
    </row>
    <row r="57" spans="2:11" ht="15" customHeight="1">
      <c r="B57" s="323"/>
      <c r="C57" s="329"/>
      <c r="D57" s="327" t="s">
        <v>5946</v>
      </c>
      <c r="E57" s="327"/>
      <c r="F57" s="327"/>
      <c r="G57" s="327"/>
      <c r="H57" s="327"/>
      <c r="I57" s="327"/>
      <c r="J57" s="327"/>
      <c r="K57" s="325"/>
    </row>
    <row r="58" spans="2:11" ht="15" customHeight="1">
      <c r="B58" s="323"/>
      <c r="C58" s="329"/>
      <c r="D58" s="327" t="s">
        <v>5947</v>
      </c>
      <c r="E58" s="327"/>
      <c r="F58" s="327"/>
      <c r="G58" s="327"/>
      <c r="H58" s="327"/>
      <c r="I58" s="327"/>
      <c r="J58" s="327"/>
      <c r="K58" s="325"/>
    </row>
    <row r="59" spans="2:11" ht="15" customHeight="1">
      <c r="B59" s="323"/>
      <c r="C59" s="329"/>
      <c r="D59" s="327" t="s">
        <v>5948</v>
      </c>
      <c r="E59" s="327"/>
      <c r="F59" s="327"/>
      <c r="G59" s="327"/>
      <c r="H59" s="327"/>
      <c r="I59" s="327"/>
      <c r="J59" s="327"/>
      <c r="K59" s="325"/>
    </row>
    <row r="60" spans="2:11" ht="15" customHeight="1">
      <c r="B60" s="323"/>
      <c r="C60" s="329"/>
      <c r="D60" s="332" t="s">
        <v>5949</v>
      </c>
      <c r="E60" s="332"/>
      <c r="F60" s="332"/>
      <c r="G60" s="332"/>
      <c r="H60" s="332"/>
      <c r="I60" s="332"/>
      <c r="J60" s="332"/>
      <c r="K60" s="325"/>
    </row>
    <row r="61" spans="2:11" ht="15" customHeight="1">
      <c r="B61" s="323"/>
      <c r="C61" s="329"/>
      <c r="D61" s="327" t="s">
        <v>5950</v>
      </c>
      <c r="E61" s="327"/>
      <c r="F61" s="327"/>
      <c r="G61" s="327"/>
      <c r="H61" s="327"/>
      <c r="I61" s="327"/>
      <c r="J61" s="327"/>
      <c r="K61" s="325"/>
    </row>
    <row r="62" spans="2:11" ht="12.75" customHeight="1">
      <c r="B62" s="323"/>
      <c r="C62" s="329"/>
      <c r="D62" s="329"/>
      <c r="E62" s="333"/>
      <c r="F62" s="329"/>
      <c r="G62" s="329"/>
      <c r="H62" s="329"/>
      <c r="I62" s="329"/>
      <c r="J62" s="329"/>
      <c r="K62" s="325"/>
    </row>
    <row r="63" spans="2:11" ht="15" customHeight="1">
      <c r="B63" s="323"/>
      <c r="C63" s="329"/>
      <c r="D63" s="327" t="s">
        <v>5951</v>
      </c>
      <c r="E63" s="327"/>
      <c r="F63" s="327"/>
      <c r="G63" s="327"/>
      <c r="H63" s="327"/>
      <c r="I63" s="327"/>
      <c r="J63" s="327"/>
      <c r="K63" s="325"/>
    </row>
    <row r="64" spans="2:11" ht="15" customHeight="1">
      <c r="B64" s="323"/>
      <c r="C64" s="329"/>
      <c r="D64" s="332" t="s">
        <v>5952</v>
      </c>
      <c r="E64" s="332"/>
      <c r="F64" s="332"/>
      <c r="G64" s="332"/>
      <c r="H64" s="332"/>
      <c r="I64" s="332"/>
      <c r="J64" s="332"/>
      <c r="K64" s="325"/>
    </row>
    <row r="65" spans="2:11" ht="15" customHeight="1">
      <c r="B65" s="323"/>
      <c r="C65" s="329"/>
      <c r="D65" s="327" t="s">
        <v>5953</v>
      </c>
      <c r="E65" s="327"/>
      <c r="F65" s="327"/>
      <c r="G65" s="327"/>
      <c r="H65" s="327"/>
      <c r="I65" s="327"/>
      <c r="J65" s="327"/>
      <c r="K65" s="325"/>
    </row>
    <row r="66" spans="2:11" ht="15" customHeight="1">
      <c r="B66" s="323"/>
      <c r="C66" s="329"/>
      <c r="D66" s="327" t="s">
        <v>5954</v>
      </c>
      <c r="E66" s="327"/>
      <c r="F66" s="327"/>
      <c r="G66" s="327"/>
      <c r="H66" s="327"/>
      <c r="I66" s="327"/>
      <c r="J66" s="327"/>
      <c r="K66" s="325"/>
    </row>
    <row r="67" spans="2:11" ht="15" customHeight="1">
      <c r="B67" s="323"/>
      <c r="C67" s="329"/>
      <c r="D67" s="327" t="s">
        <v>5955</v>
      </c>
      <c r="E67" s="327"/>
      <c r="F67" s="327"/>
      <c r="G67" s="327"/>
      <c r="H67" s="327"/>
      <c r="I67" s="327"/>
      <c r="J67" s="327"/>
      <c r="K67" s="325"/>
    </row>
    <row r="68" spans="2:11" ht="15" customHeight="1">
      <c r="B68" s="323"/>
      <c r="C68" s="329"/>
      <c r="D68" s="327" t="s">
        <v>5956</v>
      </c>
      <c r="E68" s="327"/>
      <c r="F68" s="327"/>
      <c r="G68" s="327"/>
      <c r="H68" s="327"/>
      <c r="I68" s="327"/>
      <c r="J68" s="327"/>
      <c r="K68" s="325"/>
    </row>
    <row r="69" spans="2:11" ht="12.75" customHeight="1">
      <c r="B69" s="334"/>
      <c r="C69" s="335"/>
      <c r="D69" s="335"/>
      <c r="E69" s="335"/>
      <c r="F69" s="335"/>
      <c r="G69" s="335"/>
      <c r="H69" s="335"/>
      <c r="I69" s="335"/>
      <c r="J69" s="335"/>
      <c r="K69" s="336"/>
    </row>
    <row r="70" spans="2:11" ht="18.75" customHeight="1">
      <c r="B70" s="337"/>
      <c r="C70" s="337"/>
      <c r="D70" s="337"/>
      <c r="E70" s="337"/>
      <c r="F70" s="337"/>
      <c r="G70" s="337"/>
      <c r="H70" s="337"/>
      <c r="I70" s="337"/>
      <c r="J70" s="337"/>
      <c r="K70" s="338"/>
    </row>
    <row r="71" spans="2:11" ht="18.75" customHeight="1">
      <c r="B71" s="338"/>
      <c r="C71" s="338"/>
      <c r="D71" s="338"/>
      <c r="E71" s="338"/>
      <c r="F71" s="338"/>
      <c r="G71" s="338"/>
      <c r="H71" s="338"/>
      <c r="I71" s="338"/>
      <c r="J71" s="338"/>
      <c r="K71" s="338"/>
    </row>
    <row r="72" spans="2:11" ht="7.5" customHeight="1">
      <c r="B72" s="339"/>
      <c r="C72" s="340"/>
      <c r="D72" s="340"/>
      <c r="E72" s="340"/>
      <c r="F72" s="340"/>
      <c r="G72" s="340"/>
      <c r="H72" s="340"/>
      <c r="I72" s="340"/>
      <c r="J72" s="340"/>
      <c r="K72" s="341"/>
    </row>
    <row r="73" spans="2:11" ht="45" customHeight="1">
      <c r="B73" s="342"/>
      <c r="C73" s="343" t="s">
        <v>169</v>
      </c>
      <c r="D73" s="343"/>
      <c r="E73" s="343"/>
      <c r="F73" s="343"/>
      <c r="G73" s="343"/>
      <c r="H73" s="343"/>
      <c r="I73" s="343"/>
      <c r="J73" s="343"/>
      <c r="K73" s="344"/>
    </row>
    <row r="74" spans="2:11" ht="17.25" customHeight="1">
      <c r="B74" s="342"/>
      <c r="C74" s="345" t="s">
        <v>5957</v>
      </c>
      <c r="D74" s="345"/>
      <c r="E74" s="345"/>
      <c r="F74" s="345" t="s">
        <v>5958</v>
      </c>
      <c r="G74" s="346"/>
      <c r="H74" s="345" t="s">
        <v>189</v>
      </c>
      <c r="I74" s="345" t="s">
        <v>61</v>
      </c>
      <c r="J74" s="345" t="s">
        <v>5959</v>
      </c>
      <c r="K74" s="344"/>
    </row>
    <row r="75" spans="2:11" ht="17.25" customHeight="1">
      <c r="B75" s="342"/>
      <c r="C75" s="347" t="s">
        <v>5960</v>
      </c>
      <c r="D75" s="347"/>
      <c r="E75" s="347"/>
      <c r="F75" s="348" t="s">
        <v>5961</v>
      </c>
      <c r="G75" s="349"/>
      <c r="H75" s="347"/>
      <c r="I75" s="347"/>
      <c r="J75" s="347" t="s">
        <v>5962</v>
      </c>
      <c r="K75" s="344"/>
    </row>
    <row r="76" spans="2:11" ht="5.25" customHeight="1">
      <c r="B76" s="342"/>
      <c r="C76" s="350"/>
      <c r="D76" s="350"/>
      <c r="E76" s="350"/>
      <c r="F76" s="350"/>
      <c r="G76" s="351"/>
      <c r="H76" s="350"/>
      <c r="I76" s="350"/>
      <c r="J76" s="350"/>
      <c r="K76" s="344"/>
    </row>
    <row r="77" spans="2:11" ht="15" customHeight="1">
      <c r="B77" s="342"/>
      <c r="C77" s="331" t="s">
        <v>57</v>
      </c>
      <c r="D77" s="350"/>
      <c r="E77" s="350"/>
      <c r="F77" s="352" t="s">
        <v>5963</v>
      </c>
      <c r="G77" s="351"/>
      <c r="H77" s="331" t="s">
        <v>5964</v>
      </c>
      <c r="I77" s="331" t="s">
        <v>5965</v>
      </c>
      <c r="J77" s="331">
        <v>20</v>
      </c>
      <c r="K77" s="344"/>
    </row>
    <row r="78" spans="2:11" ht="15" customHeight="1">
      <c r="B78" s="342"/>
      <c r="C78" s="331" t="s">
        <v>5966</v>
      </c>
      <c r="D78" s="331"/>
      <c r="E78" s="331"/>
      <c r="F78" s="352" t="s">
        <v>5963</v>
      </c>
      <c r="G78" s="351"/>
      <c r="H78" s="331" t="s">
        <v>5967</v>
      </c>
      <c r="I78" s="331" t="s">
        <v>5965</v>
      </c>
      <c r="J78" s="331">
        <v>120</v>
      </c>
      <c r="K78" s="344"/>
    </row>
    <row r="79" spans="2:11" ht="15" customHeight="1">
      <c r="B79" s="353"/>
      <c r="C79" s="331" t="s">
        <v>5968</v>
      </c>
      <c r="D79" s="331"/>
      <c r="E79" s="331"/>
      <c r="F79" s="352" t="s">
        <v>5969</v>
      </c>
      <c r="G79" s="351"/>
      <c r="H79" s="331" t="s">
        <v>5970</v>
      </c>
      <c r="I79" s="331" t="s">
        <v>5965</v>
      </c>
      <c r="J79" s="331">
        <v>50</v>
      </c>
      <c r="K79" s="344"/>
    </row>
    <row r="80" spans="2:11" ht="15" customHeight="1">
      <c r="B80" s="353"/>
      <c r="C80" s="331" t="s">
        <v>5971</v>
      </c>
      <c r="D80" s="331"/>
      <c r="E80" s="331"/>
      <c r="F80" s="352" t="s">
        <v>5963</v>
      </c>
      <c r="G80" s="351"/>
      <c r="H80" s="331" t="s">
        <v>5972</v>
      </c>
      <c r="I80" s="331" t="s">
        <v>5973</v>
      </c>
      <c r="J80" s="331"/>
      <c r="K80" s="344"/>
    </row>
    <row r="81" spans="2:11" ht="15" customHeight="1">
      <c r="B81" s="353"/>
      <c r="C81" s="354" t="s">
        <v>5974</v>
      </c>
      <c r="D81" s="354"/>
      <c r="E81" s="354"/>
      <c r="F81" s="355" t="s">
        <v>5969</v>
      </c>
      <c r="G81" s="354"/>
      <c r="H81" s="354" t="s">
        <v>5975</v>
      </c>
      <c r="I81" s="354" t="s">
        <v>5965</v>
      </c>
      <c r="J81" s="354">
        <v>15</v>
      </c>
      <c r="K81" s="344"/>
    </row>
    <row r="82" spans="2:11" ht="15" customHeight="1">
      <c r="B82" s="353"/>
      <c r="C82" s="354" t="s">
        <v>5976</v>
      </c>
      <c r="D82" s="354"/>
      <c r="E82" s="354"/>
      <c r="F82" s="355" t="s">
        <v>5969</v>
      </c>
      <c r="G82" s="354"/>
      <c r="H82" s="354" t="s">
        <v>5977</v>
      </c>
      <c r="I82" s="354" t="s">
        <v>5965</v>
      </c>
      <c r="J82" s="354">
        <v>15</v>
      </c>
      <c r="K82" s="344"/>
    </row>
    <row r="83" spans="2:11" ht="15" customHeight="1">
      <c r="B83" s="353"/>
      <c r="C83" s="354" t="s">
        <v>5978</v>
      </c>
      <c r="D83" s="354"/>
      <c r="E83" s="354"/>
      <c r="F83" s="355" t="s">
        <v>5969</v>
      </c>
      <c r="G83" s="354"/>
      <c r="H83" s="354" t="s">
        <v>5979</v>
      </c>
      <c r="I83" s="354" t="s">
        <v>5965</v>
      </c>
      <c r="J83" s="354">
        <v>20</v>
      </c>
      <c r="K83" s="344"/>
    </row>
    <row r="84" spans="2:11" ht="15" customHeight="1">
      <c r="B84" s="353"/>
      <c r="C84" s="354" t="s">
        <v>5980</v>
      </c>
      <c r="D84" s="354"/>
      <c r="E84" s="354"/>
      <c r="F84" s="355" t="s">
        <v>5969</v>
      </c>
      <c r="G84" s="354"/>
      <c r="H84" s="354" t="s">
        <v>5981</v>
      </c>
      <c r="I84" s="354" t="s">
        <v>5965</v>
      </c>
      <c r="J84" s="354">
        <v>20</v>
      </c>
      <c r="K84" s="344"/>
    </row>
    <row r="85" spans="2:11" ht="15" customHeight="1">
      <c r="B85" s="353"/>
      <c r="C85" s="331" t="s">
        <v>5982</v>
      </c>
      <c r="D85" s="331"/>
      <c r="E85" s="331"/>
      <c r="F85" s="352" t="s">
        <v>5969</v>
      </c>
      <c r="G85" s="351"/>
      <c r="H85" s="331" t="s">
        <v>5983</v>
      </c>
      <c r="I85" s="331" t="s">
        <v>5965</v>
      </c>
      <c r="J85" s="331">
        <v>50</v>
      </c>
      <c r="K85" s="344"/>
    </row>
    <row r="86" spans="2:11" ht="15" customHeight="1">
      <c r="B86" s="353"/>
      <c r="C86" s="331" t="s">
        <v>5984</v>
      </c>
      <c r="D86" s="331"/>
      <c r="E86" s="331"/>
      <c r="F86" s="352" t="s">
        <v>5969</v>
      </c>
      <c r="G86" s="351"/>
      <c r="H86" s="331" t="s">
        <v>5985</v>
      </c>
      <c r="I86" s="331" t="s">
        <v>5965</v>
      </c>
      <c r="J86" s="331">
        <v>20</v>
      </c>
      <c r="K86" s="344"/>
    </row>
    <row r="87" spans="2:11" ht="15" customHeight="1">
      <c r="B87" s="353"/>
      <c r="C87" s="331" t="s">
        <v>5986</v>
      </c>
      <c r="D87" s="331"/>
      <c r="E87" s="331"/>
      <c r="F87" s="352" t="s">
        <v>5969</v>
      </c>
      <c r="G87" s="351"/>
      <c r="H87" s="331" t="s">
        <v>5987</v>
      </c>
      <c r="I87" s="331" t="s">
        <v>5965</v>
      </c>
      <c r="J87" s="331">
        <v>20</v>
      </c>
      <c r="K87" s="344"/>
    </row>
    <row r="88" spans="2:11" ht="15" customHeight="1">
      <c r="B88" s="353"/>
      <c r="C88" s="331" t="s">
        <v>5988</v>
      </c>
      <c r="D88" s="331"/>
      <c r="E88" s="331"/>
      <c r="F88" s="352" t="s">
        <v>5969</v>
      </c>
      <c r="G88" s="351"/>
      <c r="H88" s="331" t="s">
        <v>5989</v>
      </c>
      <c r="I88" s="331" t="s">
        <v>5965</v>
      </c>
      <c r="J88" s="331">
        <v>50</v>
      </c>
      <c r="K88" s="344"/>
    </row>
    <row r="89" spans="2:11" ht="15" customHeight="1">
      <c r="B89" s="353"/>
      <c r="C89" s="331" t="s">
        <v>5990</v>
      </c>
      <c r="D89" s="331"/>
      <c r="E89" s="331"/>
      <c r="F89" s="352" t="s">
        <v>5969</v>
      </c>
      <c r="G89" s="351"/>
      <c r="H89" s="331" t="s">
        <v>5990</v>
      </c>
      <c r="I89" s="331" t="s">
        <v>5965</v>
      </c>
      <c r="J89" s="331">
        <v>50</v>
      </c>
      <c r="K89" s="344"/>
    </row>
    <row r="90" spans="2:11" ht="15" customHeight="1">
      <c r="B90" s="353"/>
      <c r="C90" s="331" t="s">
        <v>194</v>
      </c>
      <c r="D90" s="331"/>
      <c r="E90" s="331"/>
      <c r="F90" s="352" t="s">
        <v>5969</v>
      </c>
      <c r="G90" s="351"/>
      <c r="H90" s="331" t="s">
        <v>5991</v>
      </c>
      <c r="I90" s="331" t="s">
        <v>5965</v>
      </c>
      <c r="J90" s="331">
        <v>255</v>
      </c>
      <c r="K90" s="344"/>
    </row>
    <row r="91" spans="2:11" ht="15" customHeight="1">
      <c r="B91" s="353"/>
      <c r="C91" s="331" t="s">
        <v>5992</v>
      </c>
      <c r="D91" s="331"/>
      <c r="E91" s="331"/>
      <c r="F91" s="352" t="s">
        <v>5963</v>
      </c>
      <c r="G91" s="351"/>
      <c r="H91" s="331" t="s">
        <v>5993</v>
      </c>
      <c r="I91" s="331" t="s">
        <v>5994</v>
      </c>
      <c r="J91" s="331"/>
      <c r="K91" s="344"/>
    </row>
    <row r="92" spans="2:11" ht="15" customHeight="1">
      <c r="B92" s="353"/>
      <c r="C92" s="331" t="s">
        <v>5995</v>
      </c>
      <c r="D92" s="331"/>
      <c r="E92" s="331"/>
      <c r="F92" s="352" t="s">
        <v>5963</v>
      </c>
      <c r="G92" s="351"/>
      <c r="H92" s="331" t="s">
        <v>5996</v>
      </c>
      <c r="I92" s="331" t="s">
        <v>5997</v>
      </c>
      <c r="J92" s="331"/>
      <c r="K92" s="344"/>
    </row>
    <row r="93" spans="2:11" ht="15" customHeight="1">
      <c r="B93" s="353"/>
      <c r="C93" s="331" t="s">
        <v>5998</v>
      </c>
      <c r="D93" s="331"/>
      <c r="E93" s="331"/>
      <c r="F93" s="352" t="s">
        <v>5963</v>
      </c>
      <c r="G93" s="351"/>
      <c r="H93" s="331" t="s">
        <v>5998</v>
      </c>
      <c r="I93" s="331" t="s">
        <v>5997</v>
      </c>
      <c r="J93" s="331"/>
      <c r="K93" s="344"/>
    </row>
    <row r="94" spans="2:11" ht="15" customHeight="1">
      <c r="B94" s="353"/>
      <c r="C94" s="331" t="s">
        <v>42</v>
      </c>
      <c r="D94" s="331"/>
      <c r="E94" s="331"/>
      <c r="F94" s="352" t="s">
        <v>5963</v>
      </c>
      <c r="G94" s="351"/>
      <c r="H94" s="331" t="s">
        <v>5999</v>
      </c>
      <c r="I94" s="331" t="s">
        <v>5997</v>
      </c>
      <c r="J94" s="331"/>
      <c r="K94" s="344"/>
    </row>
    <row r="95" spans="2:11" ht="15" customHeight="1">
      <c r="B95" s="353"/>
      <c r="C95" s="331" t="s">
        <v>52</v>
      </c>
      <c r="D95" s="331"/>
      <c r="E95" s="331"/>
      <c r="F95" s="352" t="s">
        <v>5963</v>
      </c>
      <c r="G95" s="351"/>
      <c r="H95" s="331" t="s">
        <v>6000</v>
      </c>
      <c r="I95" s="331" t="s">
        <v>5997</v>
      </c>
      <c r="J95" s="331"/>
      <c r="K95" s="344"/>
    </row>
    <row r="96" spans="2:11" ht="15" customHeight="1">
      <c r="B96" s="356"/>
      <c r="C96" s="357"/>
      <c r="D96" s="357"/>
      <c r="E96" s="357"/>
      <c r="F96" s="357"/>
      <c r="G96" s="357"/>
      <c r="H96" s="357"/>
      <c r="I96" s="357"/>
      <c r="J96" s="357"/>
      <c r="K96" s="358"/>
    </row>
    <row r="97" spans="2:11" ht="18.75" customHeight="1">
      <c r="B97" s="359"/>
      <c r="C97" s="360"/>
      <c r="D97" s="360"/>
      <c r="E97" s="360"/>
      <c r="F97" s="360"/>
      <c r="G97" s="360"/>
      <c r="H97" s="360"/>
      <c r="I97" s="360"/>
      <c r="J97" s="360"/>
      <c r="K97" s="359"/>
    </row>
    <row r="98" spans="2:11" ht="18.75" customHeight="1">
      <c r="B98" s="338"/>
      <c r="C98" s="338"/>
      <c r="D98" s="338"/>
      <c r="E98" s="338"/>
      <c r="F98" s="338"/>
      <c r="G98" s="338"/>
      <c r="H98" s="338"/>
      <c r="I98" s="338"/>
      <c r="J98" s="338"/>
      <c r="K98" s="338"/>
    </row>
    <row r="99" spans="2:11" ht="7.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41"/>
    </row>
    <row r="100" spans="2:11" ht="45" customHeight="1">
      <c r="B100" s="342"/>
      <c r="C100" s="343" t="s">
        <v>6001</v>
      </c>
      <c r="D100" s="343"/>
      <c r="E100" s="343"/>
      <c r="F100" s="343"/>
      <c r="G100" s="343"/>
      <c r="H100" s="343"/>
      <c r="I100" s="343"/>
      <c r="J100" s="343"/>
      <c r="K100" s="344"/>
    </row>
    <row r="101" spans="2:11" ht="17.25" customHeight="1">
      <c r="B101" s="342"/>
      <c r="C101" s="345" t="s">
        <v>5957</v>
      </c>
      <c r="D101" s="345"/>
      <c r="E101" s="345"/>
      <c r="F101" s="345" t="s">
        <v>5958</v>
      </c>
      <c r="G101" s="346"/>
      <c r="H101" s="345" t="s">
        <v>189</v>
      </c>
      <c r="I101" s="345" t="s">
        <v>61</v>
      </c>
      <c r="J101" s="345" t="s">
        <v>5959</v>
      </c>
      <c r="K101" s="344"/>
    </row>
    <row r="102" spans="2:11" ht="17.25" customHeight="1">
      <c r="B102" s="342"/>
      <c r="C102" s="347" t="s">
        <v>5960</v>
      </c>
      <c r="D102" s="347"/>
      <c r="E102" s="347"/>
      <c r="F102" s="348" t="s">
        <v>5961</v>
      </c>
      <c r="G102" s="349"/>
      <c r="H102" s="347"/>
      <c r="I102" s="347"/>
      <c r="J102" s="347" t="s">
        <v>5962</v>
      </c>
      <c r="K102" s="344"/>
    </row>
    <row r="103" spans="2:11" ht="5.25" customHeight="1">
      <c r="B103" s="342"/>
      <c r="C103" s="345"/>
      <c r="D103" s="345"/>
      <c r="E103" s="345"/>
      <c r="F103" s="345"/>
      <c r="G103" s="361"/>
      <c r="H103" s="345"/>
      <c r="I103" s="345"/>
      <c r="J103" s="345"/>
      <c r="K103" s="344"/>
    </row>
    <row r="104" spans="2:11" ht="15" customHeight="1">
      <c r="B104" s="342"/>
      <c r="C104" s="331" t="s">
        <v>57</v>
      </c>
      <c r="D104" s="350"/>
      <c r="E104" s="350"/>
      <c r="F104" s="352" t="s">
        <v>5963</v>
      </c>
      <c r="G104" s="361"/>
      <c r="H104" s="331" t="s">
        <v>6002</v>
      </c>
      <c r="I104" s="331" t="s">
        <v>5965</v>
      </c>
      <c r="J104" s="331">
        <v>20</v>
      </c>
      <c r="K104" s="344"/>
    </row>
    <row r="105" spans="2:11" ht="15" customHeight="1">
      <c r="B105" s="342"/>
      <c r="C105" s="331" t="s">
        <v>5966</v>
      </c>
      <c r="D105" s="331"/>
      <c r="E105" s="331"/>
      <c r="F105" s="352" t="s">
        <v>5963</v>
      </c>
      <c r="G105" s="331"/>
      <c r="H105" s="331" t="s">
        <v>6002</v>
      </c>
      <c r="I105" s="331" t="s">
        <v>5965</v>
      </c>
      <c r="J105" s="331">
        <v>120</v>
      </c>
      <c r="K105" s="344"/>
    </row>
    <row r="106" spans="2:11" ht="15" customHeight="1">
      <c r="B106" s="353"/>
      <c r="C106" s="331" t="s">
        <v>5968</v>
      </c>
      <c r="D106" s="331"/>
      <c r="E106" s="331"/>
      <c r="F106" s="352" t="s">
        <v>5969</v>
      </c>
      <c r="G106" s="331"/>
      <c r="H106" s="331" t="s">
        <v>6002</v>
      </c>
      <c r="I106" s="331" t="s">
        <v>5965</v>
      </c>
      <c r="J106" s="331">
        <v>50</v>
      </c>
      <c r="K106" s="344"/>
    </row>
    <row r="107" spans="2:11" ht="15" customHeight="1">
      <c r="B107" s="353"/>
      <c r="C107" s="331" t="s">
        <v>5971</v>
      </c>
      <c r="D107" s="331"/>
      <c r="E107" s="331"/>
      <c r="F107" s="352" t="s">
        <v>5963</v>
      </c>
      <c r="G107" s="331"/>
      <c r="H107" s="331" t="s">
        <v>6002</v>
      </c>
      <c r="I107" s="331" t="s">
        <v>5973</v>
      </c>
      <c r="J107" s="331"/>
      <c r="K107" s="344"/>
    </row>
    <row r="108" spans="2:11" ht="15" customHeight="1">
      <c r="B108" s="353"/>
      <c r="C108" s="331" t="s">
        <v>5982</v>
      </c>
      <c r="D108" s="331"/>
      <c r="E108" s="331"/>
      <c r="F108" s="352" t="s">
        <v>5969</v>
      </c>
      <c r="G108" s="331"/>
      <c r="H108" s="331" t="s">
        <v>6002</v>
      </c>
      <c r="I108" s="331" t="s">
        <v>5965</v>
      </c>
      <c r="J108" s="331">
        <v>50</v>
      </c>
      <c r="K108" s="344"/>
    </row>
    <row r="109" spans="2:11" ht="15" customHeight="1">
      <c r="B109" s="353"/>
      <c r="C109" s="331" t="s">
        <v>5990</v>
      </c>
      <c r="D109" s="331"/>
      <c r="E109" s="331"/>
      <c r="F109" s="352" t="s">
        <v>5969</v>
      </c>
      <c r="G109" s="331"/>
      <c r="H109" s="331" t="s">
        <v>6002</v>
      </c>
      <c r="I109" s="331" t="s">
        <v>5965</v>
      </c>
      <c r="J109" s="331">
        <v>50</v>
      </c>
      <c r="K109" s="344"/>
    </row>
    <row r="110" spans="2:11" ht="15" customHeight="1">
      <c r="B110" s="353"/>
      <c r="C110" s="331" t="s">
        <v>5988</v>
      </c>
      <c r="D110" s="331"/>
      <c r="E110" s="331"/>
      <c r="F110" s="352" t="s">
        <v>5969</v>
      </c>
      <c r="G110" s="331"/>
      <c r="H110" s="331" t="s">
        <v>6002</v>
      </c>
      <c r="I110" s="331" t="s">
        <v>5965</v>
      </c>
      <c r="J110" s="331">
        <v>50</v>
      </c>
      <c r="K110" s="344"/>
    </row>
    <row r="111" spans="2:11" ht="15" customHeight="1">
      <c r="B111" s="353"/>
      <c r="C111" s="331" t="s">
        <v>57</v>
      </c>
      <c r="D111" s="331"/>
      <c r="E111" s="331"/>
      <c r="F111" s="352" t="s">
        <v>5963</v>
      </c>
      <c r="G111" s="331"/>
      <c r="H111" s="331" t="s">
        <v>6003</v>
      </c>
      <c r="I111" s="331" t="s">
        <v>5965</v>
      </c>
      <c r="J111" s="331">
        <v>20</v>
      </c>
      <c r="K111" s="344"/>
    </row>
    <row r="112" spans="2:11" ht="15" customHeight="1">
      <c r="B112" s="353"/>
      <c r="C112" s="331" t="s">
        <v>6004</v>
      </c>
      <c r="D112" s="331"/>
      <c r="E112" s="331"/>
      <c r="F112" s="352" t="s">
        <v>5963</v>
      </c>
      <c r="G112" s="331"/>
      <c r="H112" s="331" t="s">
        <v>6005</v>
      </c>
      <c r="I112" s="331" t="s">
        <v>5965</v>
      </c>
      <c r="J112" s="331">
        <v>120</v>
      </c>
      <c r="K112" s="344"/>
    </row>
    <row r="113" spans="2:11" ht="15" customHeight="1">
      <c r="B113" s="353"/>
      <c r="C113" s="331" t="s">
        <v>42</v>
      </c>
      <c r="D113" s="331"/>
      <c r="E113" s="331"/>
      <c r="F113" s="352" t="s">
        <v>5963</v>
      </c>
      <c r="G113" s="331"/>
      <c r="H113" s="331" t="s">
        <v>6006</v>
      </c>
      <c r="I113" s="331" t="s">
        <v>5997</v>
      </c>
      <c r="J113" s="331"/>
      <c r="K113" s="344"/>
    </row>
    <row r="114" spans="2:11" ht="15" customHeight="1">
      <c r="B114" s="353"/>
      <c r="C114" s="331" t="s">
        <v>52</v>
      </c>
      <c r="D114" s="331"/>
      <c r="E114" s="331"/>
      <c r="F114" s="352" t="s">
        <v>5963</v>
      </c>
      <c r="G114" s="331"/>
      <c r="H114" s="331" t="s">
        <v>6007</v>
      </c>
      <c r="I114" s="331" t="s">
        <v>5997</v>
      </c>
      <c r="J114" s="331"/>
      <c r="K114" s="344"/>
    </row>
    <row r="115" spans="2:11" ht="15" customHeight="1">
      <c r="B115" s="353"/>
      <c r="C115" s="331" t="s">
        <v>61</v>
      </c>
      <c r="D115" s="331"/>
      <c r="E115" s="331"/>
      <c r="F115" s="352" t="s">
        <v>5963</v>
      </c>
      <c r="G115" s="331"/>
      <c r="H115" s="331" t="s">
        <v>6008</v>
      </c>
      <c r="I115" s="331" t="s">
        <v>6009</v>
      </c>
      <c r="J115" s="331"/>
      <c r="K115" s="344"/>
    </row>
    <row r="116" spans="2:11" ht="15" customHeight="1">
      <c r="B116" s="356"/>
      <c r="C116" s="362"/>
      <c r="D116" s="362"/>
      <c r="E116" s="362"/>
      <c r="F116" s="362"/>
      <c r="G116" s="362"/>
      <c r="H116" s="362"/>
      <c r="I116" s="362"/>
      <c r="J116" s="362"/>
      <c r="K116" s="358"/>
    </row>
    <row r="117" spans="2:11" ht="18.75" customHeight="1">
      <c r="B117" s="363"/>
      <c r="C117" s="327"/>
      <c r="D117" s="327"/>
      <c r="E117" s="327"/>
      <c r="F117" s="364"/>
      <c r="G117" s="327"/>
      <c r="H117" s="327"/>
      <c r="I117" s="327"/>
      <c r="J117" s="327"/>
      <c r="K117" s="363"/>
    </row>
    <row r="118" spans="2:11" ht="18.75" customHeight="1"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</row>
    <row r="119" spans="2:11" ht="7.5" customHeight="1">
      <c r="B119" s="365"/>
      <c r="C119" s="366"/>
      <c r="D119" s="366"/>
      <c r="E119" s="366"/>
      <c r="F119" s="366"/>
      <c r="G119" s="366"/>
      <c r="H119" s="366"/>
      <c r="I119" s="366"/>
      <c r="J119" s="366"/>
      <c r="K119" s="367"/>
    </row>
    <row r="120" spans="2:11" ht="45" customHeight="1">
      <c r="B120" s="368"/>
      <c r="C120" s="321" t="s">
        <v>6010</v>
      </c>
      <c r="D120" s="321"/>
      <c r="E120" s="321"/>
      <c r="F120" s="321"/>
      <c r="G120" s="321"/>
      <c r="H120" s="321"/>
      <c r="I120" s="321"/>
      <c r="J120" s="321"/>
      <c r="K120" s="369"/>
    </row>
    <row r="121" spans="2:11" ht="17.25" customHeight="1">
      <c r="B121" s="370"/>
      <c r="C121" s="345" t="s">
        <v>5957</v>
      </c>
      <c r="D121" s="345"/>
      <c r="E121" s="345"/>
      <c r="F121" s="345" t="s">
        <v>5958</v>
      </c>
      <c r="G121" s="346"/>
      <c r="H121" s="345" t="s">
        <v>189</v>
      </c>
      <c r="I121" s="345" t="s">
        <v>61</v>
      </c>
      <c r="J121" s="345" t="s">
        <v>5959</v>
      </c>
      <c r="K121" s="371"/>
    </row>
    <row r="122" spans="2:11" ht="17.25" customHeight="1">
      <c r="B122" s="370"/>
      <c r="C122" s="347" t="s">
        <v>5960</v>
      </c>
      <c r="D122" s="347"/>
      <c r="E122" s="347"/>
      <c r="F122" s="348" t="s">
        <v>5961</v>
      </c>
      <c r="G122" s="349"/>
      <c r="H122" s="347"/>
      <c r="I122" s="347"/>
      <c r="J122" s="347" t="s">
        <v>5962</v>
      </c>
      <c r="K122" s="371"/>
    </row>
    <row r="123" spans="2:11" ht="5.25" customHeight="1">
      <c r="B123" s="372"/>
      <c r="C123" s="350"/>
      <c r="D123" s="350"/>
      <c r="E123" s="350"/>
      <c r="F123" s="350"/>
      <c r="G123" s="331"/>
      <c r="H123" s="350"/>
      <c r="I123" s="350"/>
      <c r="J123" s="350"/>
      <c r="K123" s="373"/>
    </row>
    <row r="124" spans="2:11" ht="15" customHeight="1">
      <c r="B124" s="372"/>
      <c r="C124" s="331" t="s">
        <v>5966</v>
      </c>
      <c r="D124" s="350"/>
      <c r="E124" s="350"/>
      <c r="F124" s="352" t="s">
        <v>5963</v>
      </c>
      <c r="G124" s="331"/>
      <c r="H124" s="331" t="s">
        <v>6002</v>
      </c>
      <c r="I124" s="331" t="s">
        <v>5965</v>
      </c>
      <c r="J124" s="331">
        <v>120</v>
      </c>
      <c r="K124" s="374"/>
    </row>
    <row r="125" spans="2:11" ht="15" customHeight="1">
      <c r="B125" s="372"/>
      <c r="C125" s="331" t="s">
        <v>6011</v>
      </c>
      <c r="D125" s="331"/>
      <c r="E125" s="331"/>
      <c r="F125" s="352" t="s">
        <v>5963</v>
      </c>
      <c r="G125" s="331"/>
      <c r="H125" s="331" t="s">
        <v>6012</v>
      </c>
      <c r="I125" s="331" t="s">
        <v>5965</v>
      </c>
      <c r="J125" s="331" t="s">
        <v>6013</v>
      </c>
      <c r="K125" s="374"/>
    </row>
    <row r="126" spans="2:11" ht="15" customHeight="1">
      <c r="B126" s="372"/>
      <c r="C126" s="331" t="s">
        <v>88</v>
      </c>
      <c r="D126" s="331"/>
      <c r="E126" s="331"/>
      <c r="F126" s="352" t="s">
        <v>5963</v>
      </c>
      <c r="G126" s="331"/>
      <c r="H126" s="331" t="s">
        <v>6014</v>
      </c>
      <c r="I126" s="331" t="s">
        <v>5965</v>
      </c>
      <c r="J126" s="331" t="s">
        <v>6013</v>
      </c>
      <c r="K126" s="374"/>
    </row>
    <row r="127" spans="2:11" ht="15" customHeight="1">
      <c r="B127" s="372"/>
      <c r="C127" s="331" t="s">
        <v>5974</v>
      </c>
      <c r="D127" s="331"/>
      <c r="E127" s="331"/>
      <c r="F127" s="352" t="s">
        <v>5969</v>
      </c>
      <c r="G127" s="331"/>
      <c r="H127" s="331" t="s">
        <v>5975</v>
      </c>
      <c r="I127" s="331" t="s">
        <v>5965</v>
      </c>
      <c r="J127" s="331">
        <v>15</v>
      </c>
      <c r="K127" s="374"/>
    </row>
    <row r="128" spans="2:11" ht="15" customHeight="1">
      <c r="B128" s="372"/>
      <c r="C128" s="354" t="s">
        <v>5976</v>
      </c>
      <c r="D128" s="354"/>
      <c r="E128" s="354"/>
      <c r="F128" s="355" t="s">
        <v>5969</v>
      </c>
      <c r="G128" s="354"/>
      <c r="H128" s="354" t="s">
        <v>5977</v>
      </c>
      <c r="I128" s="354" t="s">
        <v>5965</v>
      </c>
      <c r="J128" s="354">
        <v>15</v>
      </c>
      <c r="K128" s="374"/>
    </row>
    <row r="129" spans="2:11" ht="15" customHeight="1">
      <c r="B129" s="372"/>
      <c r="C129" s="354" t="s">
        <v>5978</v>
      </c>
      <c r="D129" s="354"/>
      <c r="E129" s="354"/>
      <c r="F129" s="355" t="s">
        <v>5969</v>
      </c>
      <c r="G129" s="354"/>
      <c r="H129" s="354" t="s">
        <v>5979</v>
      </c>
      <c r="I129" s="354" t="s">
        <v>5965</v>
      </c>
      <c r="J129" s="354">
        <v>20</v>
      </c>
      <c r="K129" s="374"/>
    </row>
    <row r="130" spans="2:11" ht="15" customHeight="1">
      <c r="B130" s="372"/>
      <c r="C130" s="354" t="s">
        <v>5980</v>
      </c>
      <c r="D130" s="354"/>
      <c r="E130" s="354"/>
      <c r="F130" s="355" t="s">
        <v>5969</v>
      </c>
      <c r="G130" s="354"/>
      <c r="H130" s="354" t="s">
        <v>5981</v>
      </c>
      <c r="I130" s="354" t="s">
        <v>5965</v>
      </c>
      <c r="J130" s="354">
        <v>20</v>
      </c>
      <c r="K130" s="374"/>
    </row>
    <row r="131" spans="2:11" ht="15" customHeight="1">
      <c r="B131" s="372"/>
      <c r="C131" s="331" t="s">
        <v>5968</v>
      </c>
      <c r="D131" s="331"/>
      <c r="E131" s="331"/>
      <c r="F131" s="352" t="s">
        <v>5969</v>
      </c>
      <c r="G131" s="331"/>
      <c r="H131" s="331" t="s">
        <v>6002</v>
      </c>
      <c r="I131" s="331" t="s">
        <v>5965</v>
      </c>
      <c r="J131" s="331">
        <v>50</v>
      </c>
      <c r="K131" s="374"/>
    </row>
    <row r="132" spans="2:11" ht="15" customHeight="1">
      <c r="B132" s="372"/>
      <c r="C132" s="331" t="s">
        <v>5982</v>
      </c>
      <c r="D132" s="331"/>
      <c r="E132" s="331"/>
      <c r="F132" s="352" t="s">
        <v>5969</v>
      </c>
      <c r="G132" s="331"/>
      <c r="H132" s="331" t="s">
        <v>6002</v>
      </c>
      <c r="I132" s="331" t="s">
        <v>5965</v>
      </c>
      <c r="J132" s="331">
        <v>50</v>
      </c>
      <c r="K132" s="374"/>
    </row>
    <row r="133" spans="2:11" ht="15" customHeight="1">
      <c r="B133" s="372"/>
      <c r="C133" s="331" t="s">
        <v>5988</v>
      </c>
      <c r="D133" s="331"/>
      <c r="E133" s="331"/>
      <c r="F133" s="352" t="s">
        <v>5969</v>
      </c>
      <c r="G133" s="331"/>
      <c r="H133" s="331" t="s">
        <v>6002</v>
      </c>
      <c r="I133" s="331" t="s">
        <v>5965</v>
      </c>
      <c r="J133" s="331">
        <v>50</v>
      </c>
      <c r="K133" s="374"/>
    </row>
    <row r="134" spans="2:11" ht="15" customHeight="1">
      <c r="B134" s="372"/>
      <c r="C134" s="331" t="s">
        <v>5990</v>
      </c>
      <c r="D134" s="331"/>
      <c r="E134" s="331"/>
      <c r="F134" s="352" t="s">
        <v>5969</v>
      </c>
      <c r="G134" s="331"/>
      <c r="H134" s="331" t="s">
        <v>6002</v>
      </c>
      <c r="I134" s="331" t="s">
        <v>5965</v>
      </c>
      <c r="J134" s="331">
        <v>50</v>
      </c>
      <c r="K134" s="374"/>
    </row>
    <row r="135" spans="2:11" ht="15" customHeight="1">
      <c r="B135" s="372"/>
      <c r="C135" s="331" t="s">
        <v>194</v>
      </c>
      <c r="D135" s="331"/>
      <c r="E135" s="331"/>
      <c r="F135" s="352" t="s">
        <v>5969</v>
      </c>
      <c r="G135" s="331"/>
      <c r="H135" s="331" t="s">
        <v>6015</v>
      </c>
      <c r="I135" s="331" t="s">
        <v>5965</v>
      </c>
      <c r="J135" s="331">
        <v>255</v>
      </c>
      <c r="K135" s="374"/>
    </row>
    <row r="136" spans="2:11" ht="15" customHeight="1">
      <c r="B136" s="372"/>
      <c r="C136" s="331" t="s">
        <v>5992</v>
      </c>
      <c r="D136" s="331"/>
      <c r="E136" s="331"/>
      <c r="F136" s="352" t="s">
        <v>5963</v>
      </c>
      <c r="G136" s="331"/>
      <c r="H136" s="331" t="s">
        <v>6016</v>
      </c>
      <c r="I136" s="331" t="s">
        <v>5994</v>
      </c>
      <c r="J136" s="331"/>
      <c r="K136" s="374"/>
    </row>
    <row r="137" spans="2:11" ht="15" customHeight="1">
      <c r="B137" s="372"/>
      <c r="C137" s="331" t="s">
        <v>5995</v>
      </c>
      <c r="D137" s="331"/>
      <c r="E137" s="331"/>
      <c r="F137" s="352" t="s">
        <v>5963</v>
      </c>
      <c r="G137" s="331"/>
      <c r="H137" s="331" t="s">
        <v>6017</v>
      </c>
      <c r="I137" s="331" t="s">
        <v>5997</v>
      </c>
      <c r="J137" s="331"/>
      <c r="K137" s="374"/>
    </row>
    <row r="138" spans="2:11" ht="15" customHeight="1">
      <c r="B138" s="372"/>
      <c r="C138" s="331" t="s">
        <v>5998</v>
      </c>
      <c r="D138" s="331"/>
      <c r="E138" s="331"/>
      <c r="F138" s="352" t="s">
        <v>5963</v>
      </c>
      <c r="G138" s="331"/>
      <c r="H138" s="331" t="s">
        <v>5998</v>
      </c>
      <c r="I138" s="331" t="s">
        <v>5997</v>
      </c>
      <c r="J138" s="331"/>
      <c r="K138" s="374"/>
    </row>
    <row r="139" spans="2:11" ht="15" customHeight="1">
      <c r="B139" s="372"/>
      <c r="C139" s="331" t="s">
        <v>42</v>
      </c>
      <c r="D139" s="331"/>
      <c r="E139" s="331"/>
      <c r="F139" s="352" t="s">
        <v>5963</v>
      </c>
      <c r="G139" s="331"/>
      <c r="H139" s="331" t="s">
        <v>6018</v>
      </c>
      <c r="I139" s="331" t="s">
        <v>5997</v>
      </c>
      <c r="J139" s="331"/>
      <c r="K139" s="374"/>
    </row>
    <row r="140" spans="2:11" ht="15" customHeight="1">
      <c r="B140" s="372"/>
      <c r="C140" s="331" t="s">
        <v>6019</v>
      </c>
      <c r="D140" s="331"/>
      <c r="E140" s="331"/>
      <c r="F140" s="352" t="s">
        <v>5963</v>
      </c>
      <c r="G140" s="331"/>
      <c r="H140" s="331" t="s">
        <v>6020</v>
      </c>
      <c r="I140" s="331" t="s">
        <v>5997</v>
      </c>
      <c r="J140" s="331"/>
      <c r="K140" s="374"/>
    </row>
    <row r="141" spans="2:11" ht="15" customHeight="1">
      <c r="B141" s="375"/>
      <c r="C141" s="376"/>
      <c r="D141" s="376"/>
      <c r="E141" s="376"/>
      <c r="F141" s="376"/>
      <c r="G141" s="376"/>
      <c r="H141" s="376"/>
      <c r="I141" s="376"/>
      <c r="J141" s="376"/>
      <c r="K141" s="377"/>
    </row>
    <row r="142" spans="2:11" ht="18.75" customHeight="1">
      <c r="B142" s="327"/>
      <c r="C142" s="327"/>
      <c r="D142" s="327"/>
      <c r="E142" s="327"/>
      <c r="F142" s="364"/>
      <c r="G142" s="327"/>
      <c r="H142" s="327"/>
      <c r="I142" s="327"/>
      <c r="J142" s="327"/>
      <c r="K142" s="327"/>
    </row>
    <row r="143" spans="2:11" ht="18.75" customHeight="1">
      <c r="B143" s="338"/>
      <c r="C143" s="338"/>
      <c r="D143" s="338"/>
      <c r="E143" s="338"/>
      <c r="F143" s="338"/>
      <c r="G143" s="338"/>
      <c r="H143" s="338"/>
      <c r="I143" s="338"/>
      <c r="J143" s="338"/>
      <c r="K143" s="338"/>
    </row>
    <row r="144" spans="2:11" ht="7.5" customHeight="1">
      <c r="B144" s="339"/>
      <c r="C144" s="340"/>
      <c r="D144" s="340"/>
      <c r="E144" s="340"/>
      <c r="F144" s="340"/>
      <c r="G144" s="340"/>
      <c r="H144" s="340"/>
      <c r="I144" s="340"/>
      <c r="J144" s="340"/>
      <c r="K144" s="341"/>
    </row>
    <row r="145" spans="2:11" ht="45" customHeight="1">
      <c r="B145" s="342"/>
      <c r="C145" s="343" t="s">
        <v>6021</v>
      </c>
      <c r="D145" s="343"/>
      <c r="E145" s="343"/>
      <c r="F145" s="343"/>
      <c r="G145" s="343"/>
      <c r="H145" s="343"/>
      <c r="I145" s="343"/>
      <c r="J145" s="343"/>
      <c r="K145" s="344"/>
    </row>
    <row r="146" spans="2:11" ht="17.25" customHeight="1">
      <c r="B146" s="342"/>
      <c r="C146" s="345" t="s">
        <v>5957</v>
      </c>
      <c r="D146" s="345"/>
      <c r="E146" s="345"/>
      <c r="F146" s="345" t="s">
        <v>5958</v>
      </c>
      <c r="G146" s="346"/>
      <c r="H146" s="345" t="s">
        <v>189</v>
      </c>
      <c r="I146" s="345" t="s">
        <v>61</v>
      </c>
      <c r="J146" s="345" t="s">
        <v>5959</v>
      </c>
      <c r="K146" s="344"/>
    </row>
    <row r="147" spans="2:11" ht="17.25" customHeight="1">
      <c r="B147" s="342"/>
      <c r="C147" s="347" t="s">
        <v>5960</v>
      </c>
      <c r="D147" s="347"/>
      <c r="E147" s="347"/>
      <c r="F147" s="348" t="s">
        <v>5961</v>
      </c>
      <c r="G147" s="349"/>
      <c r="H147" s="347"/>
      <c r="I147" s="347"/>
      <c r="J147" s="347" t="s">
        <v>5962</v>
      </c>
      <c r="K147" s="344"/>
    </row>
    <row r="148" spans="2:11" ht="5.25" customHeight="1">
      <c r="B148" s="353"/>
      <c r="C148" s="350"/>
      <c r="D148" s="350"/>
      <c r="E148" s="350"/>
      <c r="F148" s="350"/>
      <c r="G148" s="351"/>
      <c r="H148" s="350"/>
      <c r="I148" s="350"/>
      <c r="J148" s="350"/>
      <c r="K148" s="374"/>
    </row>
    <row r="149" spans="2:11" ht="15" customHeight="1">
      <c r="B149" s="353"/>
      <c r="C149" s="378" t="s">
        <v>5966</v>
      </c>
      <c r="D149" s="331"/>
      <c r="E149" s="331"/>
      <c r="F149" s="379" t="s">
        <v>5963</v>
      </c>
      <c r="G149" s="331"/>
      <c r="H149" s="378" t="s">
        <v>6002</v>
      </c>
      <c r="I149" s="378" t="s">
        <v>5965</v>
      </c>
      <c r="J149" s="378">
        <v>120</v>
      </c>
      <c r="K149" s="374"/>
    </row>
    <row r="150" spans="2:11" ht="15" customHeight="1">
      <c r="B150" s="353"/>
      <c r="C150" s="378" t="s">
        <v>6011</v>
      </c>
      <c r="D150" s="331"/>
      <c r="E150" s="331"/>
      <c r="F150" s="379" t="s">
        <v>5963</v>
      </c>
      <c r="G150" s="331"/>
      <c r="H150" s="378" t="s">
        <v>6022</v>
      </c>
      <c r="I150" s="378" t="s">
        <v>5965</v>
      </c>
      <c r="J150" s="378" t="s">
        <v>6013</v>
      </c>
      <c r="K150" s="374"/>
    </row>
    <row r="151" spans="2:11" ht="15" customHeight="1">
      <c r="B151" s="353"/>
      <c r="C151" s="378" t="s">
        <v>88</v>
      </c>
      <c r="D151" s="331"/>
      <c r="E151" s="331"/>
      <c r="F151" s="379" t="s">
        <v>5963</v>
      </c>
      <c r="G151" s="331"/>
      <c r="H151" s="378" t="s">
        <v>6023</v>
      </c>
      <c r="I151" s="378" t="s">
        <v>5965</v>
      </c>
      <c r="J151" s="378" t="s">
        <v>6013</v>
      </c>
      <c r="K151" s="374"/>
    </row>
    <row r="152" spans="2:11" ht="15" customHeight="1">
      <c r="B152" s="353"/>
      <c r="C152" s="378" t="s">
        <v>5968</v>
      </c>
      <c r="D152" s="331"/>
      <c r="E152" s="331"/>
      <c r="F152" s="379" t="s">
        <v>5969</v>
      </c>
      <c r="G152" s="331"/>
      <c r="H152" s="378" t="s">
        <v>6002</v>
      </c>
      <c r="I152" s="378" t="s">
        <v>5965</v>
      </c>
      <c r="J152" s="378">
        <v>50</v>
      </c>
      <c r="K152" s="374"/>
    </row>
    <row r="153" spans="2:11" ht="15" customHeight="1">
      <c r="B153" s="353"/>
      <c r="C153" s="378" t="s">
        <v>5971</v>
      </c>
      <c r="D153" s="331"/>
      <c r="E153" s="331"/>
      <c r="F153" s="379" t="s">
        <v>5963</v>
      </c>
      <c r="G153" s="331"/>
      <c r="H153" s="378" t="s">
        <v>6002</v>
      </c>
      <c r="I153" s="378" t="s">
        <v>5973</v>
      </c>
      <c r="J153" s="378"/>
      <c r="K153" s="374"/>
    </row>
    <row r="154" spans="2:11" ht="15" customHeight="1">
      <c r="B154" s="353"/>
      <c r="C154" s="378" t="s">
        <v>5982</v>
      </c>
      <c r="D154" s="331"/>
      <c r="E154" s="331"/>
      <c r="F154" s="379" t="s">
        <v>5969</v>
      </c>
      <c r="G154" s="331"/>
      <c r="H154" s="378" t="s">
        <v>6002</v>
      </c>
      <c r="I154" s="378" t="s">
        <v>5965</v>
      </c>
      <c r="J154" s="378">
        <v>50</v>
      </c>
      <c r="K154" s="374"/>
    </row>
    <row r="155" spans="2:11" ht="15" customHeight="1">
      <c r="B155" s="353"/>
      <c r="C155" s="378" t="s">
        <v>5990</v>
      </c>
      <c r="D155" s="331"/>
      <c r="E155" s="331"/>
      <c r="F155" s="379" t="s">
        <v>5969</v>
      </c>
      <c r="G155" s="331"/>
      <c r="H155" s="378" t="s">
        <v>6002</v>
      </c>
      <c r="I155" s="378" t="s">
        <v>5965</v>
      </c>
      <c r="J155" s="378">
        <v>50</v>
      </c>
      <c r="K155" s="374"/>
    </row>
    <row r="156" spans="2:11" ht="15" customHeight="1">
      <c r="B156" s="353"/>
      <c r="C156" s="378" t="s">
        <v>5988</v>
      </c>
      <c r="D156" s="331"/>
      <c r="E156" s="331"/>
      <c r="F156" s="379" t="s">
        <v>5969</v>
      </c>
      <c r="G156" s="331"/>
      <c r="H156" s="378" t="s">
        <v>6002</v>
      </c>
      <c r="I156" s="378" t="s">
        <v>5965</v>
      </c>
      <c r="J156" s="378">
        <v>50</v>
      </c>
      <c r="K156" s="374"/>
    </row>
    <row r="157" spans="2:11" ht="15" customHeight="1">
      <c r="B157" s="353"/>
      <c r="C157" s="378" t="s">
        <v>179</v>
      </c>
      <c r="D157" s="331"/>
      <c r="E157" s="331"/>
      <c r="F157" s="379" t="s">
        <v>5963</v>
      </c>
      <c r="G157" s="331"/>
      <c r="H157" s="378" t="s">
        <v>6024</v>
      </c>
      <c r="I157" s="378" t="s">
        <v>5965</v>
      </c>
      <c r="J157" s="378" t="s">
        <v>6025</v>
      </c>
      <c r="K157" s="374"/>
    </row>
    <row r="158" spans="2:11" ht="15" customHeight="1">
      <c r="B158" s="353"/>
      <c r="C158" s="378" t="s">
        <v>6026</v>
      </c>
      <c r="D158" s="331"/>
      <c r="E158" s="331"/>
      <c r="F158" s="379" t="s">
        <v>5963</v>
      </c>
      <c r="G158" s="331"/>
      <c r="H158" s="378" t="s">
        <v>6027</v>
      </c>
      <c r="I158" s="378" t="s">
        <v>5997</v>
      </c>
      <c r="J158" s="378"/>
      <c r="K158" s="374"/>
    </row>
    <row r="159" spans="2:11" ht="15" customHeight="1">
      <c r="B159" s="380"/>
      <c r="C159" s="362"/>
      <c r="D159" s="362"/>
      <c r="E159" s="362"/>
      <c r="F159" s="362"/>
      <c r="G159" s="362"/>
      <c r="H159" s="362"/>
      <c r="I159" s="362"/>
      <c r="J159" s="362"/>
      <c r="K159" s="381"/>
    </row>
    <row r="160" spans="2:11" ht="18.75" customHeight="1">
      <c r="B160" s="327"/>
      <c r="C160" s="331"/>
      <c r="D160" s="331"/>
      <c r="E160" s="331"/>
      <c r="F160" s="352"/>
      <c r="G160" s="331"/>
      <c r="H160" s="331"/>
      <c r="I160" s="331"/>
      <c r="J160" s="331"/>
      <c r="K160" s="327"/>
    </row>
    <row r="161" spans="2:11" ht="18.75" customHeight="1"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</row>
    <row r="162" spans="2:11" ht="7.5" customHeight="1">
      <c r="B162" s="317"/>
      <c r="C162" s="318"/>
      <c r="D162" s="318"/>
      <c r="E162" s="318"/>
      <c r="F162" s="318"/>
      <c r="G162" s="318"/>
      <c r="H162" s="318"/>
      <c r="I162" s="318"/>
      <c r="J162" s="318"/>
      <c r="K162" s="319"/>
    </row>
    <row r="163" spans="2:11" ht="45" customHeight="1">
      <c r="B163" s="320"/>
      <c r="C163" s="321" t="s">
        <v>6028</v>
      </c>
      <c r="D163" s="321"/>
      <c r="E163" s="321"/>
      <c r="F163" s="321"/>
      <c r="G163" s="321"/>
      <c r="H163" s="321"/>
      <c r="I163" s="321"/>
      <c r="J163" s="321"/>
      <c r="K163" s="322"/>
    </row>
    <row r="164" spans="2:11" ht="17.25" customHeight="1">
      <c r="B164" s="320"/>
      <c r="C164" s="345" t="s">
        <v>5957</v>
      </c>
      <c r="D164" s="345"/>
      <c r="E164" s="345"/>
      <c r="F164" s="345" t="s">
        <v>5958</v>
      </c>
      <c r="G164" s="382"/>
      <c r="H164" s="383" t="s">
        <v>189</v>
      </c>
      <c r="I164" s="383" t="s">
        <v>61</v>
      </c>
      <c r="J164" s="345" t="s">
        <v>5959</v>
      </c>
      <c r="K164" s="322"/>
    </row>
    <row r="165" spans="2:11" ht="17.25" customHeight="1">
      <c r="B165" s="323"/>
      <c r="C165" s="347" t="s">
        <v>5960</v>
      </c>
      <c r="D165" s="347"/>
      <c r="E165" s="347"/>
      <c r="F165" s="348" t="s">
        <v>5961</v>
      </c>
      <c r="G165" s="384"/>
      <c r="H165" s="385"/>
      <c r="I165" s="385"/>
      <c r="J165" s="347" t="s">
        <v>5962</v>
      </c>
      <c r="K165" s="325"/>
    </row>
    <row r="166" spans="2:11" ht="5.25" customHeight="1">
      <c r="B166" s="353"/>
      <c r="C166" s="350"/>
      <c r="D166" s="350"/>
      <c r="E166" s="350"/>
      <c r="F166" s="350"/>
      <c r="G166" s="351"/>
      <c r="H166" s="350"/>
      <c r="I166" s="350"/>
      <c r="J166" s="350"/>
      <c r="K166" s="374"/>
    </row>
    <row r="167" spans="2:11" ht="15" customHeight="1">
      <c r="B167" s="353"/>
      <c r="C167" s="331" t="s">
        <v>5966</v>
      </c>
      <c r="D167" s="331"/>
      <c r="E167" s="331"/>
      <c r="F167" s="352" t="s">
        <v>5963</v>
      </c>
      <c r="G167" s="331"/>
      <c r="H167" s="331" t="s">
        <v>6002</v>
      </c>
      <c r="I167" s="331" t="s">
        <v>5965</v>
      </c>
      <c r="J167" s="331">
        <v>120</v>
      </c>
      <c r="K167" s="374"/>
    </row>
    <row r="168" spans="2:11" ht="15" customHeight="1">
      <c r="B168" s="353"/>
      <c r="C168" s="331" t="s">
        <v>6011</v>
      </c>
      <c r="D168" s="331"/>
      <c r="E168" s="331"/>
      <c r="F168" s="352" t="s">
        <v>5963</v>
      </c>
      <c r="G168" s="331"/>
      <c r="H168" s="331" t="s">
        <v>6012</v>
      </c>
      <c r="I168" s="331" t="s">
        <v>5965</v>
      </c>
      <c r="J168" s="331" t="s">
        <v>6013</v>
      </c>
      <c r="K168" s="374"/>
    </row>
    <row r="169" spans="2:11" ht="15" customHeight="1">
      <c r="B169" s="353"/>
      <c r="C169" s="331" t="s">
        <v>88</v>
      </c>
      <c r="D169" s="331"/>
      <c r="E169" s="331"/>
      <c r="F169" s="352" t="s">
        <v>5963</v>
      </c>
      <c r="G169" s="331"/>
      <c r="H169" s="331" t="s">
        <v>6029</v>
      </c>
      <c r="I169" s="331" t="s">
        <v>5965</v>
      </c>
      <c r="J169" s="331" t="s">
        <v>6013</v>
      </c>
      <c r="K169" s="374"/>
    </row>
    <row r="170" spans="2:11" ht="15" customHeight="1">
      <c r="B170" s="353"/>
      <c r="C170" s="331" t="s">
        <v>5968</v>
      </c>
      <c r="D170" s="331"/>
      <c r="E170" s="331"/>
      <c r="F170" s="352" t="s">
        <v>5969</v>
      </c>
      <c r="G170" s="331"/>
      <c r="H170" s="331" t="s">
        <v>6029</v>
      </c>
      <c r="I170" s="331" t="s">
        <v>5965</v>
      </c>
      <c r="J170" s="331">
        <v>50</v>
      </c>
      <c r="K170" s="374"/>
    </row>
    <row r="171" spans="2:11" ht="15" customHeight="1">
      <c r="B171" s="353"/>
      <c r="C171" s="331" t="s">
        <v>5971</v>
      </c>
      <c r="D171" s="331"/>
      <c r="E171" s="331"/>
      <c r="F171" s="352" t="s">
        <v>5963</v>
      </c>
      <c r="G171" s="331"/>
      <c r="H171" s="331" t="s">
        <v>6029</v>
      </c>
      <c r="I171" s="331" t="s">
        <v>5973</v>
      </c>
      <c r="J171" s="331"/>
      <c r="K171" s="374"/>
    </row>
    <row r="172" spans="2:11" ht="15" customHeight="1">
      <c r="B172" s="353"/>
      <c r="C172" s="331" t="s">
        <v>5982</v>
      </c>
      <c r="D172" s="331"/>
      <c r="E172" s="331"/>
      <c r="F172" s="352" t="s">
        <v>5969</v>
      </c>
      <c r="G172" s="331"/>
      <c r="H172" s="331" t="s">
        <v>6029</v>
      </c>
      <c r="I172" s="331" t="s">
        <v>5965</v>
      </c>
      <c r="J172" s="331">
        <v>50</v>
      </c>
      <c r="K172" s="374"/>
    </row>
    <row r="173" spans="2:11" ht="15" customHeight="1">
      <c r="B173" s="353"/>
      <c r="C173" s="331" t="s">
        <v>5990</v>
      </c>
      <c r="D173" s="331"/>
      <c r="E173" s="331"/>
      <c r="F173" s="352" t="s">
        <v>5969</v>
      </c>
      <c r="G173" s="331"/>
      <c r="H173" s="331" t="s">
        <v>6029</v>
      </c>
      <c r="I173" s="331" t="s">
        <v>5965</v>
      </c>
      <c r="J173" s="331">
        <v>50</v>
      </c>
      <c r="K173" s="374"/>
    </row>
    <row r="174" spans="2:11" ht="15" customHeight="1">
      <c r="B174" s="353"/>
      <c r="C174" s="331" t="s">
        <v>5988</v>
      </c>
      <c r="D174" s="331"/>
      <c r="E174" s="331"/>
      <c r="F174" s="352" t="s">
        <v>5969</v>
      </c>
      <c r="G174" s="331"/>
      <c r="H174" s="331" t="s">
        <v>6029</v>
      </c>
      <c r="I174" s="331" t="s">
        <v>5965</v>
      </c>
      <c r="J174" s="331">
        <v>50</v>
      </c>
      <c r="K174" s="374"/>
    </row>
    <row r="175" spans="2:11" ht="15" customHeight="1">
      <c r="B175" s="353"/>
      <c r="C175" s="331" t="s">
        <v>188</v>
      </c>
      <c r="D175" s="331"/>
      <c r="E175" s="331"/>
      <c r="F175" s="352" t="s">
        <v>5963</v>
      </c>
      <c r="G175" s="331"/>
      <c r="H175" s="331" t="s">
        <v>6030</v>
      </c>
      <c r="I175" s="331" t="s">
        <v>6031</v>
      </c>
      <c r="J175" s="331"/>
      <c r="K175" s="374"/>
    </row>
    <row r="176" spans="2:11" ht="15" customHeight="1">
      <c r="B176" s="353"/>
      <c r="C176" s="331" t="s">
        <v>61</v>
      </c>
      <c r="D176" s="331"/>
      <c r="E176" s="331"/>
      <c r="F176" s="352" t="s">
        <v>5963</v>
      </c>
      <c r="G176" s="331"/>
      <c r="H176" s="331" t="s">
        <v>6032</v>
      </c>
      <c r="I176" s="331" t="s">
        <v>6033</v>
      </c>
      <c r="J176" s="331">
        <v>1</v>
      </c>
      <c r="K176" s="374"/>
    </row>
    <row r="177" spans="2:11" ht="15" customHeight="1">
      <c r="B177" s="353"/>
      <c r="C177" s="331" t="s">
        <v>57</v>
      </c>
      <c r="D177" s="331"/>
      <c r="E177" s="331"/>
      <c r="F177" s="352" t="s">
        <v>5963</v>
      </c>
      <c r="G177" s="331"/>
      <c r="H177" s="331" t="s">
        <v>6034</v>
      </c>
      <c r="I177" s="331" t="s">
        <v>5965</v>
      </c>
      <c r="J177" s="331">
        <v>20</v>
      </c>
      <c r="K177" s="374"/>
    </row>
    <row r="178" spans="2:11" ht="15" customHeight="1">
      <c r="B178" s="353"/>
      <c r="C178" s="331" t="s">
        <v>189</v>
      </c>
      <c r="D178" s="331"/>
      <c r="E178" s="331"/>
      <c r="F178" s="352" t="s">
        <v>5963</v>
      </c>
      <c r="G178" s="331"/>
      <c r="H178" s="331" t="s">
        <v>6035</v>
      </c>
      <c r="I178" s="331" t="s">
        <v>5965</v>
      </c>
      <c r="J178" s="331">
        <v>255</v>
      </c>
      <c r="K178" s="374"/>
    </row>
    <row r="179" spans="2:11" ht="15" customHeight="1">
      <c r="B179" s="353"/>
      <c r="C179" s="331" t="s">
        <v>190</v>
      </c>
      <c r="D179" s="331"/>
      <c r="E179" s="331"/>
      <c r="F179" s="352" t="s">
        <v>5963</v>
      </c>
      <c r="G179" s="331"/>
      <c r="H179" s="331" t="s">
        <v>5928</v>
      </c>
      <c r="I179" s="331" t="s">
        <v>5965</v>
      </c>
      <c r="J179" s="331">
        <v>10</v>
      </c>
      <c r="K179" s="374"/>
    </row>
    <row r="180" spans="2:11" ht="15" customHeight="1">
      <c r="B180" s="353"/>
      <c r="C180" s="331" t="s">
        <v>191</v>
      </c>
      <c r="D180" s="331"/>
      <c r="E180" s="331"/>
      <c r="F180" s="352" t="s">
        <v>5963</v>
      </c>
      <c r="G180" s="331"/>
      <c r="H180" s="331" t="s">
        <v>6036</v>
      </c>
      <c r="I180" s="331" t="s">
        <v>5997</v>
      </c>
      <c r="J180" s="331"/>
      <c r="K180" s="374"/>
    </row>
    <row r="181" spans="2:11" ht="15" customHeight="1">
      <c r="B181" s="353"/>
      <c r="C181" s="331" t="s">
        <v>6037</v>
      </c>
      <c r="D181" s="331"/>
      <c r="E181" s="331"/>
      <c r="F181" s="352" t="s">
        <v>5963</v>
      </c>
      <c r="G181" s="331"/>
      <c r="H181" s="331" t="s">
        <v>6038</v>
      </c>
      <c r="I181" s="331" t="s">
        <v>5997</v>
      </c>
      <c r="J181" s="331"/>
      <c r="K181" s="374"/>
    </row>
    <row r="182" spans="2:11" ht="15" customHeight="1">
      <c r="B182" s="353"/>
      <c r="C182" s="331" t="s">
        <v>6026</v>
      </c>
      <c r="D182" s="331"/>
      <c r="E182" s="331"/>
      <c r="F182" s="352" t="s">
        <v>5963</v>
      </c>
      <c r="G182" s="331"/>
      <c r="H182" s="331" t="s">
        <v>6039</v>
      </c>
      <c r="I182" s="331" t="s">
        <v>5997</v>
      </c>
      <c r="J182" s="331"/>
      <c r="K182" s="374"/>
    </row>
    <row r="183" spans="2:11" ht="15" customHeight="1">
      <c r="B183" s="353"/>
      <c r="C183" s="331" t="s">
        <v>193</v>
      </c>
      <c r="D183" s="331"/>
      <c r="E183" s="331"/>
      <c r="F183" s="352" t="s">
        <v>5969</v>
      </c>
      <c r="G183" s="331"/>
      <c r="H183" s="331" t="s">
        <v>6040</v>
      </c>
      <c r="I183" s="331" t="s">
        <v>5965</v>
      </c>
      <c r="J183" s="331">
        <v>50</v>
      </c>
      <c r="K183" s="374"/>
    </row>
    <row r="184" spans="2:11" ht="15" customHeight="1">
      <c r="B184" s="353"/>
      <c r="C184" s="331" t="s">
        <v>6041</v>
      </c>
      <c r="D184" s="331"/>
      <c r="E184" s="331"/>
      <c r="F184" s="352" t="s">
        <v>5969</v>
      </c>
      <c r="G184" s="331"/>
      <c r="H184" s="331" t="s">
        <v>6042</v>
      </c>
      <c r="I184" s="331" t="s">
        <v>6043</v>
      </c>
      <c r="J184" s="331"/>
      <c r="K184" s="374"/>
    </row>
    <row r="185" spans="2:11" ht="15" customHeight="1">
      <c r="B185" s="353"/>
      <c r="C185" s="331" t="s">
        <v>6044</v>
      </c>
      <c r="D185" s="331"/>
      <c r="E185" s="331"/>
      <c r="F185" s="352" t="s">
        <v>5969</v>
      </c>
      <c r="G185" s="331"/>
      <c r="H185" s="331" t="s">
        <v>6045</v>
      </c>
      <c r="I185" s="331" t="s">
        <v>6043</v>
      </c>
      <c r="J185" s="331"/>
      <c r="K185" s="374"/>
    </row>
    <row r="186" spans="2:11" ht="15" customHeight="1">
      <c r="B186" s="353"/>
      <c r="C186" s="331" t="s">
        <v>6046</v>
      </c>
      <c r="D186" s="331"/>
      <c r="E186" s="331"/>
      <c r="F186" s="352" t="s">
        <v>5969</v>
      </c>
      <c r="G186" s="331"/>
      <c r="H186" s="331" t="s">
        <v>6047</v>
      </c>
      <c r="I186" s="331" t="s">
        <v>6043</v>
      </c>
      <c r="J186" s="331"/>
      <c r="K186" s="374"/>
    </row>
    <row r="187" spans="2:11" ht="15" customHeight="1">
      <c r="B187" s="353"/>
      <c r="C187" s="386" t="s">
        <v>6048</v>
      </c>
      <c r="D187" s="331"/>
      <c r="E187" s="331"/>
      <c r="F187" s="352" t="s">
        <v>5969</v>
      </c>
      <c r="G187" s="331"/>
      <c r="H187" s="331" t="s">
        <v>6049</v>
      </c>
      <c r="I187" s="331" t="s">
        <v>6050</v>
      </c>
      <c r="J187" s="387" t="s">
        <v>6051</v>
      </c>
      <c r="K187" s="374"/>
    </row>
    <row r="188" spans="2:11" ht="15" customHeight="1">
      <c r="B188" s="353"/>
      <c r="C188" s="337" t="s">
        <v>46</v>
      </c>
      <c r="D188" s="331"/>
      <c r="E188" s="331"/>
      <c r="F188" s="352" t="s">
        <v>5963</v>
      </c>
      <c r="G188" s="331"/>
      <c r="H188" s="327" t="s">
        <v>6052</v>
      </c>
      <c r="I188" s="331" t="s">
        <v>6053</v>
      </c>
      <c r="J188" s="331"/>
      <c r="K188" s="374"/>
    </row>
    <row r="189" spans="2:11" ht="15" customHeight="1">
      <c r="B189" s="353"/>
      <c r="C189" s="337" t="s">
        <v>6054</v>
      </c>
      <c r="D189" s="331"/>
      <c r="E189" s="331"/>
      <c r="F189" s="352" t="s">
        <v>5963</v>
      </c>
      <c r="G189" s="331"/>
      <c r="H189" s="331" t="s">
        <v>6055</v>
      </c>
      <c r="I189" s="331" t="s">
        <v>5997</v>
      </c>
      <c r="J189" s="331"/>
      <c r="K189" s="374"/>
    </row>
    <row r="190" spans="2:11" ht="15" customHeight="1">
      <c r="B190" s="353"/>
      <c r="C190" s="337" t="s">
        <v>6056</v>
      </c>
      <c r="D190" s="331"/>
      <c r="E190" s="331"/>
      <c r="F190" s="352" t="s">
        <v>5963</v>
      </c>
      <c r="G190" s="331"/>
      <c r="H190" s="331" t="s">
        <v>6057</v>
      </c>
      <c r="I190" s="331" t="s">
        <v>5997</v>
      </c>
      <c r="J190" s="331"/>
      <c r="K190" s="374"/>
    </row>
    <row r="191" spans="2:11" ht="15" customHeight="1">
      <c r="B191" s="353"/>
      <c r="C191" s="337" t="s">
        <v>6058</v>
      </c>
      <c r="D191" s="331"/>
      <c r="E191" s="331"/>
      <c r="F191" s="352" t="s">
        <v>5969</v>
      </c>
      <c r="G191" s="331"/>
      <c r="H191" s="331" t="s">
        <v>6059</v>
      </c>
      <c r="I191" s="331" t="s">
        <v>5997</v>
      </c>
      <c r="J191" s="331"/>
      <c r="K191" s="374"/>
    </row>
    <row r="192" spans="2:11" ht="15" customHeight="1">
      <c r="B192" s="380"/>
      <c r="C192" s="388"/>
      <c r="D192" s="362"/>
      <c r="E192" s="362"/>
      <c r="F192" s="362"/>
      <c r="G192" s="362"/>
      <c r="H192" s="362"/>
      <c r="I192" s="362"/>
      <c r="J192" s="362"/>
      <c r="K192" s="381"/>
    </row>
    <row r="193" spans="2:11" ht="18.75" customHeight="1">
      <c r="B193" s="327"/>
      <c r="C193" s="331"/>
      <c r="D193" s="331"/>
      <c r="E193" s="331"/>
      <c r="F193" s="352"/>
      <c r="G193" s="331"/>
      <c r="H193" s="331"/>
      <c r="I193" s="331"/>
      <c r="J193" s="331"/>
      <c r="K193" s="327"/>
    </row>
    <row r="194" spans="2:11" ht="18.75" customHeight="1">
      <c r="B194" s="327"/>
      <c r="C194" s="331"/>
      <c r="D194" s="331"/>
      <c r="E194" s="331"/>
      <c r="F194" s="352"/>
      <c r="G194" s="331"/>
      <c r="H194" s="331"/>
      <c r="I194" s="331"/>
      <c r="J194" s="331"/>
      <c r="K194" s="327"/>
    </row>
    <row r="195" spans="2:11" ht="18.75" customHeight="1">
      <c r="B195" s="338"/>
      <c r="C195" s="338"/>
      <c r="D195" s="338"/>
      <c r="E195" s="338"/>
      <c r="F195" s="338"/>
      <c r="G195" s="338"/>
      <c r="H195" s="338"/>
      <c r="I195" s="338"/>
      <c r="J195" s="338"/>
      <c r="K195" s="338"/>
    </row>
    <row r="196" spans="2:11" ht="13.5">
      <c r="B196" s="317"/>
      <c r="C196" s="318"/>
      <c r="D196" s="318"/>
      <c r="E196" s="318"/>
      <c r="F196" s="318"/>
      <c r="G196" s="318"/>
      <c r="H196" s="318"/>
      <c r="I196" s="318"/>
      <c r="J196" s="318"/>
      <c r="K196" s="319"/>
    </row>
    <row r="197" spans="2:11" ht="21">
      <c r="B197" s="320"/>
      <c r="C197" s="321" t="s">
        <v>6060</v>
      </c>
      <c r="D197" s="321"/>
      <c r="E197" s="321"/>
      <c r="F197" s="321"/>
      <c r="G197" s="321"/>
      <c r="H197" s="321"/>
      <c r="I197" s="321"/>
      <c r="J197" s="321"/>
      <c r="K197" s="322"/>
    </row>
    <row r="198" spans="2:11" ht="25.5" customHeight="1">
      <c r="B198" s="320"/>
      <c r="C198" s="389" t="s">
        <v>6061</v>
      </c>
      <c r="D198" s="389"/>
      <c r="E198" s="389"/>
      <c r="F198" s="389" t="s">
        <v>6062</v>
      </c>
      <c r="G198" s="390"/>
      <c r="H198" s="389" t="s">
        <v>6063</v>
      </c>
      <c r="I198" s="389"/>
      <c r="J198" s="389"/>
      <c r="K198" s="322"/>
    </row>
    <row r="199" spans="2:11" ht="5.25" customHeight="1">
      <c r="B199" s="353"/>
      <c r="C199" s="350"/>
      <c r="D199" s="350"/>
      <c r="E199" s="350"/>
      <c r="F199" s="350"/>
      <c r="G199" s="331"/>
      <c r="H199" s="350"/>
      <c r="I199" s="350"/>
      <c r="J199" s="350"/>
      <c r="K199" s="374"/>
    </row>
    <row r="200" spans="2:11" ht="15" customHeight="1">
      <c r="B200" s="353"/>
      <c r="C200" s="331" t="s">
        <v>6053</v>
      </c>
      <c r="D200" s="331"/>
      <c r="E200" s="331"/>
      <c r="F200" s="352" t="s">
        <v>47</v>
      </c>
      <c r="G200" s="331"/>
      <c r="H200" s="331" t="s">
        <v>6064</v>
      </c>
      <c r="I200" s="331"/>
      <c r="J200" s="331"/>
      <c r="K200" s="374"/>
    </row>
    <row r="201" spans="2:11" ht="15" customHeight="1">
      <c r="B201" s="353"/>
      <c r="C201" s="359"/>
      <c r="D201" s="331"/>
      <c r="E201" s="331"/>
      <c r="F201" s="352" t="s">
        <v>48</v>
      </c>
      <c r="G201" s="331"/>
      <c r="H201" s="331" t="s">
        <v>6065</v>
      </c>
      <c r="I201" s="331"/>
      <c r="J201" s="331"/>
      <c r="K201" s="374"/>
    </row>
    <row r="202" spans="2:11" ht="15" customHeight="1">
      <c r="B202" s="353"/>
      <c r="C202" s="359"/>
      <c r="D202" s="331"/>
      <c r="E202" s="331"/>
      <c r="F202" s="352" t="s">
        <v>51</v>
      </c>
      <c r="G202" s="331"/>
      <c r="H202" s="331" t="s">
        <v>6066</v>
      </c>
      <c r="I202" s="331"/>
      <c r="J202" s="331"/>
      <c r="K202" s="374"/>
    </row>
    <row r="203" spans="2:11" ht="15" customHeight="1">
      <c r="B203" s="353"/>
      <c r="C203" s="331"/>
      <c r="D203" s="331"/>
      <c r="E203" s="331"/>
      <c r="F203" s="352" t="s">
        <v>49</v>
      </c>
      <c r="G203" s="331"/>
      <c r="H203" s="331" t="s">
        <v>6067</v>
      </c>
      <c r="I203" s="331"/>
      <c r="J203" s="331"/>
      <c r="K203" s="374"/>
    </row>
    <row r="204" spans="2:11" ht="15" customHeight="1">
      <c r="B204" s="353"/>
      <c r="C204" s="331"/>
      <c r="D204" s="331"/>
      <c r="E204" s="331"/>
      <c r="F204" s="352" t="s">
        <v>50</v>
      </c>
      <c r="G204" s="331"/>
      <c r="H204" s="331" t="s">
        <v>6068</v>
      </c>
      <c r="I204" s="331"/>
      <c r="J204" s="331"/>
      <c r="K204" s="374"/>
    </row>
    <row r="205" spans="2:11" ht="15" customHeight="1">
      <c r="B205" s="353"/>
      <c r="C205" s="331"/>
      <c r="D205" s="331"/>
      <c r="E205" s="331"/>
      <c r="F205" s="352"/>
      <c r="G205" s="331"/>
      <c r="H205" s="331"/>
      <c r="I205" s="331"/>
      <c r="J205" s="331"/>
      <c r="K205" s="374"/>
    </row>
    <row r="206" spans="2:11" ht="15" customHeight="1">
      <c r="B206" s="353"/>
      <c r="C206" s="331" t="s">
        <v>6009</v>
      </c>
      <c r="D206" s="331"/>
      <c r="E206" s="331"/>
      <c r="F206" s="352" t="s">
        <v>82</v>
      </c>
      <c r="G206" s="331"/>
      <c r="H206" s="331" t="s">
        <v>6069</v>
      </c>
      <c r="I206" s="331"/>
      <c r="J206" s="331"/>
      <c r="K206" s="374"/>
    </row>
    <row r="207" spans="2:11" ht="15" customHeight="1">
      <c r="B207" s="353"/>
      <c r="C207" s="359"/>
      <c r="D207" s="331"/>
      <c r="E207" s="331"/>
      <c r="F207" s="352" t="s">
        <v>5907</v>
      </c>
      <c r="G207" s="331"/>
      <c r="H207" s="331" t="s">
        <v>5908</v>
      </c>
      <c r="I207" s="331"/>
      <c r="J207" s="331"/>
      <c r="K207" s="374"/>
    </row>
    <row r="208" spans="2:11" ht="15" customHeight="1">
      <c r="B208" s="353"/>
      <c r="C208" s="331"/>
      <c r="D208" s="331"/>
      <c r="E208" s="331"/>
      <c r="F208" s="352" t="s">
        <v>5905</v>
      </c>
      <c r="G208" s="331"/>
      <c r="H208" s="331" t="s">
        <v>6070</v>
      </c>
      <c r="I208" s="331"/>
      <c r="J208" s="331"/>
      <c r="K208" s="374"/>
    </row>
    <row r="209" spans="2:11" ht="15" customHeight="1">
      <c r="B209" s="391"/>
      <c r="C209" s="359"/>
      <c r="D209" s="359"/>
      <c r="E209" s="359"/>
      <c r="F209" s="352" t="s">
        <v>5909</v>
      </c>
      <c r="G209" s="337"/>
      <c r="H209" s="378" t="s">
        <v>5910</v>
      </c>
      <c r="I209" s="378"/>
      <c r="J209" s="378"/>
      <c r="K209" s="392"/>
    </row>
    <row r="210" spans="2:11" ht="15" customHeight="1">
      <c r="B210" s="391"/>
      <c r="C210" s="359"/>
      <c r="D210" s="359"/>
      <c r="E210" s="359"/>
      <c r="F210" s="352" t="s">
        <v>5911</v>
      </c>
      <c r="G210" s="337"/>
      <c r="H210" s="378" t="s">
        <v>6071</v>
      </c>
      <c r="I210" s="378"/>
      <c r="J210" s="378"/>
      <c r="K210" s="392"/>
    </row>
    <row r="211" spans="2:11" ht="15" customHeight="1">
      <c r="B211" s="391"/>
      <c r="C211" s="359"/>
      <c r="D211" s="359"/>
      <c r="E211" s="359"/>
      <c r="F211" s="393"/>
      <c r="G211" s="337"/>
      <c r="H211" s="394"/>
      <c r="I211" s="394"/>
      <c r="J211" s="394"/>
      <c r="K211" s="392"/>
    </row>
    <row r="212" spans="2:11" ht="15" customHeight="1">
      <c r="B212" s="391"/>
      <c r="C212" s="331" t="s">
        <v>6033</v>
      </c>
      <c r="D212" s="359"/>
      <c r="E212" s="359"/>
      <c r="F212" s="352">
        <v>1</v>
      </c>
      <c r="G212" s="337"/>
      <c r="H212" s="378" t="s">
        <v>6072</v>
      </c>
      <c r="I212" s="378"/>
      <c r="J212" s="378"/>
      <c r="K212" s="392"/>
    </row>
    <row r="213" spans="2:11" ht="15" customHeight="1">
      <c r="B213" s="391"/>
      <c r="C213" s="359"/>
      <c r="D213" s="359"/>
      <c r="E213" s="359"/>
      <c r="F213" s="352">
        <v>2</v>
      </c>
      <c r="G213" s="337"/>
      <c r="H213" s="378" t="s">
        <v>6073</v>
      </c>
      <c r="I213" s="378"/>
      <c r="J213" s="378"/>
      <c r="K213" s="392"/>
    </row>
    <row r="214" spans="2:11" ht="15" customHeight="1">
      <c r="B214" s="391"/>
      <c r="C214" s="359"/>
      <c r="D214" s="359"/>
      <c r="E214" s="359"/>
      <c r="F214" s="352">
        <v>3</v>
      </c>
      <c r="G214" s="337"/>
      <c r="H214" s="378" t="s">
        <v>6074</v>
      </c>
      <c r="I214" s="378"/>
      <c r="J214" s="378"/>
      <c r="K214" s="392"/>
    </row>
    <row r="215" spans="2:11" ht="15" customHeight="1">
      <c r="B215" s="391"/>
      <c r="C215" s="359"/>
      <c r="D215" s="359"/>
      <c r="E215" s="359"/>
      <c r="F215" s="352">
        <v>4</v>
      </c>
      <c r="G215" s="337"/>
      <c r="H215" s="378" t="s">
        <v>6075</v>
      </c>
      <c r="I215" s="378"/>
      <c r="J215" s="378"/>
      <c r="K215" s="392"/>
    </row>
    <row r="216" spans="2:11" ht="12.75" customHeight="1">
      <c r="B216" s="395"/>
      <c r="C216" s="396"/>
      <c r="D216" s="396"/>
      <c r="E216" s="396"/>
      <c r="F216" s="396"/>
      <c r="G216" s="396"/>
      <c r="H216" s="396"/>
      <c r="I216" s="396"/>
      <c r="J216" s="396"/>
      <c r="K216" s="39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270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ROUND(J96,2)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ROUND(SUM(BE96:BE166),2)</f>
        <v>0</v>
      </c>
      <c r="G34" s="48"/>
      <c r="H34" s="48"/>
      <c r="I34" s="172">
        <v>0.21</v>
      </c>
      <c r="J34" s="171">
        <f>ROUND(ROUND((SUM(BE96:BE166)),2)*I34,2)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ROUND(SUM(BF96:BF166),2)</f>
        <v>0</v>
      </c>
      <c r="G35" s="48"/>
      <c r="H35" s="48"/>
      <c r="I35" s="172">
        <v>0.15</v>
      </c>
      <c r="J35" s="171">
        <f>ROUND(ROUND((SUM(BF96:BF166)),2)*I35,2)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ROUND(SUM(BG96:BG166),2)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ROUND(SUM(BH96:BH166),2)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ROUND(SUM(BI96:BI166),2)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172121UT - Vytápění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J96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J97</f>
        <v>0</v>
      </c>
      <c r="K65" s="197"/>
    </row>
    <row r="66" spans="2:11" s="8" customFormat="1" ht="24.95" customHeight="1">
      <c r="B66" s="191"/>
      <c r="C66" s="192"/>
      <c r="D66" s="193" t="s">
        <v>183</v>
      </c>
      <c r="E66" s="194"/>
      <c r="F66" s="194"/>
      <c r="G66" s="194"/>
      <c r="H66" s="194"/>
      <c r="I66" s="195"/>
      <c r="J66" s="196">
        <f>J98</f>
        <v>0</v>
      </c>
      <c r="K66" s="197"/>
    </row>
    <row r="67" spans="2:11" s="9" customFormat="1" ht="19.9" customHeight="1">
      <c r="B67" s="198"/>
      <c r="C67" s="199"/>
      <c r="D67" s="200" t="s">
        <v>272</v>
      </c>
      <c r="E67" s="201"/>
      <c r="F67" s="201"/>
      <c r="G67" s="201"/>
      <c r="H67" s="201"/>
      <c r="I67" s="202"/>
      <c r="J67" s="203">
        <f>J99</f>
        <v>0</v>
      </c>
      <c r="K67" s="204"/>
    </row>
    <row r="68" spans="2:11" s="9" customFormat="1" ht="19.9" customHeight="1">
      <c r="B68" s="198"/>
      <c r="C68" s="199"/>
      <c r="D68" s="200" t="s">
        <v>273</v>
      </c>
      <c r="E68" s="201"/>
      <c r="F68" s="201"/>
      <c r="G68" s="201"/>
      <c r="H68" s="201"/>
      <c r="I68" s="202"/>
      <c r="J68" s="203">
        <f>J106</f>
        <v>0</v>
      </c>
      <c r="K68" s="204"/>
    </row>
    <row r="69" spans="2:11" s="9" customFormat="1" ht="19.9" customHeight="1">
      <c r="B69" s="198"/>
      <c r="C69" s="199"/>
      <c r="D69" s="200" t="s">
        <v>274</v>
      </c>
      <c r="E69" s="201"/>
      <c r="F69" s="201"/>
      <c r="G69" s="201"/>
      <c r="H69" s="201"/>
      <c r="I69" s="202"/>
      <c r="J69" s="203">
        <f>J111</f>
        <v>0</v>
      </c>
      <c r="K69" s="204"/>
    </row>
    <row r="70" spans="2:11" s="9" customFormat="1" ht="19.9" customHeight="1">
      <c r="B70" s="198"/>
      <c r="C70" s="199"/>
      <c r="D70" s="200" t="s">
        <v>275</v>
      </c>
      <c r="E70" s="201"/>
      <c r="F70" s="201"/>
      <c r="G70" s="201"/>
      <c r="H70" s="201"/>
      <c r="I70" s="202"/>
      <c r="J70" s="203">
        <f>J138</f>
        <v>0</v>
      </c>
      <c r="K70" s="204"/>
    </row>
    <row r="71" spans="2:11" s="9" customFormat="1" ht="19.9" customHeight="1">
      <c r="B71" s="198"/>
      <c r="C71" s="199"/>
      <c r="D71" s="200" t="s">
        <v>276</v>
      </c>
      <c r="E71" s="201"/>
      <c r="F71" s="201"/>
      <c r="G71" s="201"/>
      <c r="H71" s="201"/>
      <c r="I71" s="202"/>
      <c r="J71" s="203">
        <f>J148</f>
        <v>0</v>
      </c>
      <c r="K71" s="204"/>
    </row>
    <row r="72" spans="2:11" s="8" customFormat="1" ht="24.95" customHeight="1">
      <c r="B72" s="191"/>
      <c r="C72" s="192"/>
      <c r="D72" s="193" t="s">
        <v>186</v>
      </c>
      <c r="E72" s="194"/>
      <c r="F72" s="194"/>
      <c r="G72" s="194"/>
      <c r="H72" s="194"/>
      <c r="I72" s="195"/>
      <c r="J72" s="196">
        <f>J164</f>
        <v>0</v>
      </c>
      <c r="K72" s="197"/>
    </row>
    <row r="73" spans="2:11" s="1" customFormat="1" ht="21.8" customHeight="1">
      <c r="B73" s="47"/>
      <c r="C73" s="48"/>
      <c r="D73" s="48"/>
      <c r="E73" s="48"/>
      <c r="F73" s="48"/>
      <c r="G73" s="48"/>
      <c r="H73" s="48"/>
      <c r="I73" s="158"/>
      <c r="J73" s="48"/>
      <c r="K73" s="52"/>
    </row>
    <row r="74" spans="2:11" s="1" customFormat="1" ht="6.95" customHeight="1">
      <c r="B74" s="68"/>
      <c r="C74" s="69"/>
      <c r="D74" s="69"/>
      <c r="E74" s="69"/>
      <c r="F74" s="69"/>
      <c r="G74" s="69"/>
      <c r="H74" s="69"/>
      <c r="I74" s="180"/>
      <c r="J74" s="69"/>
      <c r="K74" s="70"/>
    </row>
    <row r="78" spans="2:12" s="1" customFormat="1" ht="6.95" customHeight="1">
      <c r="B78" s="71"/>
      <c r="C78" s="72"/>
      <c r="D78" s="72"/>
      <c r="E78" s="72"/>
      <c r="F78" s="72"/>
      <c r="G78" s="72"/>
      <c r="H78" s="72"/>
      <c r="I78" s="183"/>
      <c r="J78" s="72"/>
      <c r="K78" s="72"/>
      <c r="L78" s="73"/>
    </row>
    <row r="79" spans="2:12" s="1" customFormat="1" ht="36.95" customHeight="1">
      <c r="B79" s="47"/>
      <c r="C79" s="74" t="s">
        <v>187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6.5" customHeight="1">
      <c r="B82" s="47"/>
      <c r="C82" s="75"/>
      <c r="D82" s="75"/>
      <c r="E82" s="206" t="str">
        <f>E7</f>
        <v>Revitalizace NKP Vlašský dvůr stavba</v>
      </c>
      <c r="F82" s="77"/>
      <c r="G82" s="77"/>
      <c r="H82" s="77"/>
      <c r="I82" s="205"/>
      <c r="J82" s="75"/>
      <c r="K82" s="75"/>
      <c r="L82" s="73"/>
    </row>
    <row r="83" spans="2:12" ht="13.5">
      <c r="B83" s="29"/>
      <c r="C83" s="77" t="s">
        <v>171</v>
      </c>
      <c r="D83" s="207"/>
      <c r="E83" s="207"/>
      <c r="F83" s="207"/>
      <c r="G83" s="207"/>
      <c r="H83" s="207"/>
      <c r="I83" s="150"/>
      <c r="J83" s="207"/>
      <c r="K83" s="207"/>
      <c r="L83" s="208"/>
    </row>
    <row r="84" spans="2:12" ht="16.5" customHeight="1">
      <c r="B84" s="29"/>
      <c r="C84" s="207"/>
      <c r="D84" s="207"/>
      <c r="E84" s="206" t="s">
        <v>172</v>
      </c>
      <c r="F84" s="207"/>
      <c r="G84" s="207"/>
      <c r="H84" s="207"/>
      <c r="I84" s="150"/>
      <c r="J84" s="207"/>
      <c r="K84" s="207"/>
      <c r="L84" s="208"/>
    </row>
    <row r="85" spans="2:12" ht="13.5">
      <c r="B85" s="29"/>
      <c r="C85" s="77" t="s">
        <v>173</v>
      </c>
      <c r="D85" s="207"/>
      <c r="E85" s="207"/>
      <c r="F85" s="207"/>
      <c r="G85" s="207"/>
      <c r="H85" s="207"/>
      <c r="I85" s="150"/>
      <c r="J85" s="207"/>
      <c r="K85" s="207"/>
      <c r="L85" s="208"/>
    </row>
    <row r="86" spans="2:12" s="1" customFormat="1" ht="16.5" customHeight="1">
      <c r="B86" s="47"/>
      <c r="C86" s="75"/>
      <c r="D86" s="75"/>
      <c r="E86" s="209" t="s">
        <v>174</v>
      </c>
      <c r="F86" s="75"/>
      <c r="G86" s="75"/>
      <c r="H86" s="75"/>
      <c r="I86" s="205"/>
      <c r="J86" s="75"/>
      <c r="K86" s="75"/>
      <c r="L86" s="73"/>
    </row>
    <row r="87" spans="2:12" s="1" customFormat="1" ht="14.4" customHeight="1">
      <c r="B87" s="47"/>
      <c r="C87" s="77" t="s">
        <v>175</v>
      </c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7.25" customHeight="1">
      <c r="B88" s="47"/>
      <c r="C88" s="75"/>
      <c r="D88" s="75"/>
      <c r="E88" s="83" t="str">
        <f>E13</f>
        <v>172121UT - Vytápění</v>
      </c>
      <c r="F88" s="75"/>
      <c r="G88" s="75"/>
      <c r="H88" s="75"/>
      <c r="I88" s="205"/>
      <c r="J88" s="75"/>
      <c r="K88" s="75"/>
      <c r="L88" s="73"/>
    </row>
    <row r="89" spans="2:12" s="1" customFormat="1" ht="6.95" customHeight="1">
      <c r="B89" s="47"/>
      <c r="C89" s="75"/>
      <c r="D89" s="75"/>
      <c r="E89" s="75"/>
      <c r="F89" s="75"/>
      <c r="G89" s="75"/>
      <c r="H89" s="75"/>
      <c r="I89" s="205"/>
      <c r="J89" s="75"/>
      <c r="K89" s="75"/>
      <c r="L89" s="73"/>
    </row>
    <row r="90" spans="2:12" s="1" customFormat="1" ht="18" customHeight="1">
      <c r="B90" s="47"/>
      <c r="C90" s="77" t="s">
        <v>23</v>
      </c>
      <c r="D90" s="75"/>
      <c r="E90" s="75"/>
      <c r="F90" s="210" t="str">
        <f>F16</f>
        <v>Kutná Hora</v>
      </c>
      <c r="G90" s="75"/>
      <c r="H90" s="75"/>
      <c r="I90" s="211" t="s">
        <v>25</v>
      </c>
      <c r="J90" s="86" t="str">
        <f>IF(J16="","",J16)</f>
        <v>22. 2. 2018</v>
      </c>
      <c r="K90" s="75"/>
      <c r="L90" s="73"/>
    </row>
    <row r="91" spans="2:12" s="1" customFormat="1" ht="6.95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12" s="1" customFormat="1" ht="13.5">
      <c r="B92" s="47"/>
      <c r="C92" s="77" t="s">
        <v>27</v>
      </c>
      <c r="D92" s="75"/>
      <c r="E92" s="75"/>
      <c r="F92" s="210" t="str">
        <f>E19</f>
        <v>Město Kutná Hora,Havlíčkovo nám. 552</v>
      </c>
      <c r="G92" s="75"/>
      <c r="H92" s="75"/>
      <c r="I92" s="211" t="s">
        <v>35</v>
      </c>
      <c r="J92" s="210" t="str">
        <f>E25</f>
        <v>Kutnohorská stavební s.r.o</v>
      </c>
      <c r="K92" s="75"/>
      <c r="L92" s="73"/>
    </row>
    <row r="93" spans="2:12" s="1" customFormat="1" ht="14.4" customHeight="1">
      <c r="B93" s="47"/>
      <c r="C93" s="77" t="s">
        <v>33</v>
      </c>
      <c r="D93" s="75"/>
      <c r="E93" s="75"/>
      <c r="F93" s="210" t="str">
        <f>IF(E22="","",E22)</f>
        <v/>
      </c>
      <c r="G93" s="75"/>
      <c r="H93" s="75"/>
      <c r="I93" s="205"/>
      <c r="J93" s="75"/>
      <c r="K93" s="75"/>
      <c r="L93" s="73"/>
    </row>
    <row r="94" spans="2:12" s="1" customFormat="1" ht="10.3" customHeight="1">
      <c r="B94" s="47"/>
      <c r="C94" s="75"/>
      <c r="D94" s="75"/>
      <c r="E94" s="75"/>
      <c r="F94" s="75"/>
      <c r="G94" s="75"/>
      <c r="H94" s="75"/>
      <c r="I94" s="205"/>
      <c r="J94" s="75"/>
      <c r="K94" s="75"/>
      <c r="L94" s="73"/>
    </row>
    <row r="95" spans="2:20" s="10" customFormat="1" ht="29.25" customHeight="1">
      <c r="B95" s="212"/>
      <c r="C95" s="213" t="s">
        <v>188</v>
      </c>
      <c r="D95" s="214" t="s">
        <v>61</v>
      </c>
      <c r="E95" s="214" t="s">
        <v>57</v>
      </c>
      <c r="F95" s="214" t="s">
        <v>189</v>
      </c>
      <c r="G95" s="214" t="s">
        <v>190</v>
      </c>
      <c r="H95" s="214" t="s">
        <v>191</v>
      </c>
      <c r="I95" s="215" t="s">
        <v>192</v>
      </c>
      <c r="J95" s="214" t="s">
        <v>180</v>
      </c>
      <c r="K95" s="216" t="s">
        <v>193</v>
      </c>
      <c r="L95" s="217"/>
      <c r="M95" s="103" t="s">
        <v>194</v>
      </c>
      <c r="N95" s="104" t="s">
        <v>46</v>
      </c>
      <c r="O95" s="104" t="s">
        <v>195</v>
      </c>
      <c r="P95" s="104" t="s">
        <v>196</v>
      </c>
      <c r="Q95" s="104" t="s">
        <v>197</v>
      </c>
      <c r="R95" s="104" t="s">
        <v>198</v>
      </c>
      <c r="S95" s="104" t="s">
        <v>199</v>
      </c>
      <c r="T95" s="105" t="s">
        <v>200</v>
      </c>
    </row>
    <row r="96" spans="2:63" s="1" customFormat="1" ht="29.25" customHeight="1">
      <c r="B96" s="47"/>
      <c r="C96" s="109" t="s">
        <v>181</v>
      </c>
      <c r="D96" s="75"/>
      <c r="E96" s="75"/>
      <c r="F96" s="75"/>
      <c r="G96" s="75"/>
      <c r="H96" s="75"/>
      <c r="I96" s="205"/>
      <c r="J96" s="218">
        <f>BK96</f>
        <v>0</v>
      </c>
      <c r="K96" s="75"/>
      <c r="L96" s="73"/>
      <c r="M96" s="106"/>
      <c r="N96" s="107"/>
      <c r="O96" s="107"/>
      <c r="P96" s="219">
        <f>P97+P98+P164</f>
        <v>0</v>
      </c>
      <c r="Q96" s="107"/>
      <c r="R96" s="219">
        <f>R97+R98+R164</f>
        <v>0.7803124</v>
      </c>
      <c r="S96" s="107"/>
      <c r="T96" s="220">
        <f>T97+T98+T164</f>
        <v>0.252798</v>
      </c>
      <c r="AT96" s="25" t="s">
        <v>75</v>
      </c>
      <c r="AU96" s="25" t="s">
        <v>182</v>
      </c>
      <c r="BK96" s="221">
        <f>BK97+BK98+BK164</f>
        <v>0</v>
      </c>
    </row>
    <row r="97" spans="2:63" s="11" customFormat="1" ht="37.4" customHeight="1">
      <c r="B97" s="222"/>
      <c r="C97" s="223"/>
      <c r="D97" s="224" t="s">
        <v>75</v>
      </c>
      <c r="E97" s="225" t="s">
        <v>277</v>
      </c>
      <c r="F97" s="225" t="s">
        <v>278</v>
      </c>
      <c r="G97" s="223"/>
      <c r="H97" s="223"/>
      <c r="I97" s="226"/>
      <c r="J97" s="227">
        <f>BK97</f>
        <v>0</v>
      </c>
      <c r="K97" s="223"/>
      <c r="L97" s="228"/>
      <c r="M97" s="229"/>
      <c r="N97" s="230"/>
      <c r="O97" s="230"/>
      <c r="P97" s="231">
        <v>0</v>
      </c>
      <c r="Q97" s="230"/>
      <c r="R97" s="231">
        <v>0</v>
      </c>
      <c r="S97" s="230"/>
      <c r="T97" s="232">
        <v>0</v>
      </c>
      <c r="AR97" s="233" t="s">
        <v>83</v>
      </c>
      <c r="AT97" s="234" t="s">
        <v>75</v>
      </c>
      <c r="AU97" s="234" t="s">
        <v>76</v>
      </c>
      <c r="AY97" s="233" t="s">
        <v>203</v>
      </c>
      <c r="BK97" s="235">
        <v>0</v>
      </c>
    </row>
    <row r="98" spans="2:63" s="11" customFormat="1" ht="24.95" customHeight="1">
      <c r="B98" s="222"/>
      <c r="C98" s="223"/>
      <c r="D98" s="224" t="s">
        <v>75</v>
      </c>
      <c r="E98" s="225" t="s">
        <v>201</v>
      </c>
      <c r="F98" s="225" t="s">
        <v>202</v>
      </c>
      <c r="G98" s="223"/>
      <c r="H98" s="223"/>
      <c r="I98" s="226"/>
      <c r="J98" s="227">
        <f>BK98</f>
        <v>0</v>
      </c>
      <c r="K98" s="223"/>
      <c r="L98" s="228"/>
      <c r="M98" s="229"/>
      <c r="N98" s="230"/>
      <c r="O98" s="230"/>
      <c r="P98" s="231">
        <f>P99+P106+P111+P138+P148</f>
        <v>0</v>
      </c>
      <c r="Q98" s="230"/>
      <c r="R98" s="231">
        <f>R99+R106+R111+R138+R148</f>
        <v>0.7803124</v>
      </c>
      <c r="S98" s="230"/>
      <c r="T98" s="232">
        <f>T99+T106+T111+T138+T148</f>
        <v>0.252798</v>
      </c>
      <c r="AR98" s="233" t="s">
        <v>85</v>
      </c>
      <c r="AT98" s="234" t="s">
        <v>75</v>
      </c>
      <c r="AU98" s="234" t="s">
        <v>76</v>
      </c>
      <c r="AY98" s="233" t="s">
        <v>203</v>
      </c>
      <c r="BK98" s="235">
        <f>BK99+BK106+BK111+BK138+BK148</f>
        <v>0</v>
      </c>
    </row>
    <row r="99" spans="2:63" s="11" customFormat="1" ht="19.9" customHeight="1">
      <c r="B99" s="222"/>
      <c r="C99" s="223"/>
      <c r="D99" s="224" t="s">
        <v>75</v>
      </c>
      <c r="E99" s="236" t="s">
        <v>279</v>
      </c>
      <c r="F99" s="236" t="s">
        <v>280</v>
      </c>
      <c r="G99" s="223"/>
      <c r="H99" s="223"/>
      <c r="I99" s="226"/>
      <c r="J99" s="237">
        <f>BK99</f>
        <v>0</v>
      </c>
      <c r="K99" s="223"/>
      <c r="L99" s="228"/>
      <c r="M99" s="229"/>
      <c r="N99" s="230"/>
      <c r="O99" s="230"/>
      <c r="P99" s="231">
        <f>SUM(P100:P105)</f>
        <v>0</v>
      </c>
      <c r="Q99" s="230"/>
      <c r="R99" s="231">
        <f>SUM(R100:R105)</f>
        <v>0.015220000000000001</v>
      </c>
      <c r="S99" s="230"/>
      <c r="T99" s="232">
        <f>SUM(T100:T105)</f>
        <v>0</v>
      </c>
      <c r="AR99" s="233" t="s">
        <v>85</v>
      </c>
      <c r="AT99" s="234" t="s">
        <v>75</v>
      </c>
      <c r="AU99" s="234" t="s">
        <v>83</v>
      </c>
      <c r="AY99" s="233" t="s">
        <v>203</v>
      </c>
      <c r="BK99" s="235">
        <f>SUM(BK100:BK105)</f>
        <v>0</v>
      </c>
    </row>
    <row r="100" spans="2:65" s="1" customFormat="1" ht="16.5" customHeight="1">
      <c r="B100" s="47"/>
      <c r="C100" s="238" t="s">
        <v>83</v>
      </c>
      <c r="D100" s="238" t="s">
        <v>206</v>
      </c>
      <c r="E100" s="239" t="s">
        <v>281</v>
      </c>
      <c r="F100" s="240" t="s">
        <v>282</v>
      </c>
      <c r="G100" s="241" t="s">
        <v>215</v>
      </c>
      <c r="H100" s="242">
        <v>143</v>
      </c>
      <c r="I100" s="243"/>
      <c r="J100" s="244">
        <f>ROUND(I100*H100,2)</f>
        <v>0</v>
      </c>
      <c r="K100" s="240" t="s">
        <v>210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211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211</v>
      </c>
      <c r="BM100" s="25" t="s">
        <v>283</v>
      </c>
    </row>
    <row r="101" spans="2:65" s="1" customFormat="1" ht="16.5" customHeight="1">
      <c r="B101" s="47"/>
      <c r="C101" s="255" t="s">
        <v>85</v>
      </c>
      <c r="D101" s="255" t="s">
        <v>284</v>
      </c>
      <c r="E101" s="256" t="s">
        <v>285</v>
      </c>
      <c r="F101" s="257" t="s">
        <v>286</v>
      </c>
      <c r="G101" s="258" t="s">
        <v>215</v>
      </c>
      <c r="H101" s="259">
        <v>132</v>
      </c>
      <c r="I101" s="260"/>
      <c r="J101" s="261">
        <f>ROUND(I101*H101,2)</f>
        <v>0</v>
      </c>
      <c r="K101" s="257" t="s">
        <v>210</v>
      </c>
      <c r="L101" s="262"/>
      <c r="M101" s="263" t="s">
        <v>21</v>
      </c>
      <c r="N101" s="264" t="s">
        <v>47</v>
      </c>
      <c r="O101" s="48"/>
      <c r="P101" s="247">
        <f>O101*H101</f>
        <v>0</v>
      </c>
      <c r="Q101" s="247">
        <v>9E-05</v>
      </c>
      <c r="R101" s="247">
        <f>Q101*H101</f>
        <v>0.01188</v>
      </c>
      <c r="S101" s="247">
        <v>0</v>
      </c>
      <c r="T101" s="248">
        <f>S101*H101</f>
        <v>0</v>
      </c>
      <c r="AR101" s="25" t="s">
        <v>287</v>
      </c>
      <c r="AT101" s="25" t="s">
        <v>284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211</v>
      </c>
      <c r="BM101" s="25" t="s">
        <v>288</v>
      </c>
    </row>
    <row r="102" spans="2:65" s="1" customFormat="1" ht="16.5" customHeight="1">
      <c r="B102" s="47"/>
      <c r="C102" s="255" t="s">
        <v>92</v>
      </c>
      <c r="D102" s="255" t="s">
        <v>284</v>
      </c>
      <c r="E102" s="256" t="s">
        <v>289</v>
      </c>
      <c r="F102" s="257" t="s">
        <v>290</v>
      </c>
      <c r="G102" s="258" t="s">
        <v>215</v>
      </c>
      <c r="H102" s="259">
        <v>3</v>
      </c>
      <c r="I102" s="260"/>
      <c r="J102" s="261">
        <f>ROUND(I102*H102,2)</f>
        <v>0</v>
      </c>
      <c r="K102" s="257" t="s">
        <v>210</v>
      </c>
      <c r="L102" s="262"/>
      <c r="M102" s="263" t="s">
        <v>21</v>
      </c>
      <c r="N102" s="264" t="s">
        <v>47</v>
      </c>
      <c r="O102" s="48"/>
      <c r="P102" s="247">
        <f>O102*H102</f>
        <v>0</v>
      </c>
      <c r="Q102" s="247">
        <v>0.0001</v>
      </c>
      <c r="R102" s="247">
        <f>Q102*H102</f>
        <v>0.00030000000000000003</v>
      </c>
      <c r="S102" s="247">
        <v>0</v>
      </c>
      <c r="T102" s="248">
        <f>S102*H102</f>
        <v>0</v>
      </c>
      <c r="AR102" s="25" t="s">
        <v>287</v>
      </c>
      <c r="AT102" s="25" t="s">
        <v>284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211</v>
      </c>
      <c r="BM102" s="25" t="s">
        <v>291</v>
      </c>
    </row>
    <row r="103" spans="2:65" s="1" customFormat="1" ht="16.5" customHeight="1">
      <c r="B103" s="47"/>
      <c r="C103" s="255" t="s">
        <v>98</v>
      </c>
      <c r="D103" s="255" t="s">
        <v>284</v>
      </c>
      <c r="E103" s="256" t="s">
        <v>292</v>
      </c>
      <c r="F103" s="257" t="s">
        <v>293</v>
      </c>
      <c r="G103" s="258" t="s">
        <v>215</v>
      </c>
      <c r="H103" s="259">
        <v>8</v>
      </c>
      <c r="I103" s="260"/>
      <c r="J103" s="261">
        <f>ROUND(I103*H103,2)</f>
        <v>0</v>
      </c>
      <c r="K103" s="257" t="s">
        <v>210</v>
      </c>
      <c r="L103" s="262"/>
      <c r="M103" s="263" t="s">
        <v>21</v>
      </c>
      <c r="N103" s="264" t="s">
        <v>47</v>
      </c>
      <c r="O103" s="48"/>
      <c r="P103" s="247">
        <f>O103*H103</f>
        <v>0</v>
      </c>
      <c r="Q103" s="247">
        <v>3E-05</v>
      </c>
      <c r="R103" s="247">
        <f>Q103*H103</f>
        <v>0.00024</v>
      </c>
      <c r="S103" s="247">
        <v>0</v>
      </c>
      <c r="T103" s="248">
        <f>S103*H103</f>
        <v>0</v>
      </c>
      <c r="AR103" s="25" t="s">
        <v>287</v>
      </c>
      <c r="AT103" s="25" t="s">
        <v>284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211</v>
      </c>
      <c r="BM103" s="25" t="s">
        <v>294</v>
      </c>
    </row>
    <row r="104" spans="2:65" s="1" customFormat="1" ht="16.5" customHeight="1">
      <c r="B104" s="47"/>
      <c r="C104" s="255" t="s">
        <v>121</v>
      </c>
      <c r="D104" s="255" t="s">
        <v>284</v>
      </c>
      <c r="E104" s="256" t="s">
        <v>295</v>
      </c>
      <c r="F104" s="257" t="s">
        <v>296</v>
      </c>
      <c r="G104" s="258" t="s">
        <v>209</v>
      </c>
      <c r="H104" s="259">
        <v>7</v>
      </c>
      <c r="I104" s="260"/>
      <c r="J104" s="261">
        <f>ROUND(I104*H104,2)</f>
        <v>0</v>
      </c>
      <c r="K104" s="257" t="s">
        <v>210</v>
      </c>
      <c r="L104" s="262"/>
      <c r="M104" s="263" t="s">
        <v>21</v>
      </c>
      <c r="N104" s="264" t="s">
        <v>47</v>
      </c>
      <c r="O104" s="48"/>
      <c r="P104" s="247">
        <f>O104*H104</f>
        <v>0</v>
      </c>
      <c r="Q104" s="247">
        <v>0.0004</v>
      </c>
      <c r="R104" s="247">
        <f>Q104*H104</f>
        <v>0.0028</v>
      </c>
      <c r="S104" s="247">
        <v>0</v>
      </c>
      <c r="T104" s="248">
        <f>S104*H104</f>
        <v>0</v>
      </c>
      <c r="AR104" s="25" t="s">
        <v>287</v>
      </c>
      <c r="AT104" s="25" t="s">
        <v>284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211</v>
      </c>
      <c r="BM104" s="25" t="s">
        <v>297</v>
      </c>
    </row>
    <row r="105" spans="2:65" s="1" customFormat="1" ht="16.5" customHeight="1">
      <c r="B105" s="47"/>
      <c r="C105" s="238" t="s">
        <v>226</v>
      </c>
      <c r="D105" s="238" t="s">
        <v>206</v>
      </c>
      <c r="E105" s="239" t="s">
        <v>298</v>
      </c>
      <c r="F105" s="240" t="s">
        <v>299</v>
      </c>
      <c r="G105" s="241" t="s">
        <v>246</v>
      </c>
      <c r="H105" s="250"/>
      <c r="I105" s="243"/>
      <c r="J105" s="244">
        <f>ROUND(I105*H105,2)</f>
        <v>0</v>
      </c>
      <c r="K105" s="240" t="s">
        <v>210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211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211</v>
      </c>
      <c r="BM105" s="25" t="s">
        <v>300</v>
      </c>
    </row>
    <row r="106" spans="2:63" s="11" customFormat="1" ht="29.85" customHeight="1">
      <c r="B106" s="222"/>
      <c r="C106" s="223"/>
      <c r="D106" s="224" t="s">
        <v>75</v>
      </c>
      <c r="E106" s="236" t="s">
        <v>301</v>
      </c>
      <c r="F106" s="236" t="s">
        <v>302</v>
      </c>
      <c r="G106" s="223"/>
      <c r="H106" s="223"/>
      <c r="I106" s="226"/>
      <c r="J106" s="237">
        <f>BK106</f>
        <v>0</v>
      </c>
      <c r="K106" s="223"/>
      <c r="L106" s="228"/>
      <c r="M106" s="229"/>
      <c r="N106" s="230"/>
      <c r="O106" s="230"/>
      <c r="P106" s="231">
        <f>SUM(P107:P110)</f>
        <v>0</v>
      </c>
      <c r="Q106" s="230"/>
      <c r="R106" s="231">
        <f>SUM(R107:R110)</f>
        <v>0.00474</v>
      </c>
      <c r="S106" s="230"/>
      <c r="T106" s="232">
        <f>SUM(T107:T110)</f>
        <v>0</v>
      </c>
      <c r="AR106" s="233" t="s">
        <v>85</v>
      </c>
      <c r="AT106" s="234" t="s">
        <v>75</v>
      </c>
      <c r="AU106" s="234" t="s">
        <v>83</v>
      </c>
      <c r="AY106" s="233" t="s">
        <v>203</v>
      </c>
      <c r="BK106" s="235">
        <f>SUM(BK107:BK110)</f>
        <v>0</v>
      </c>
    </row>
    <row r="107" spans="2:65" s="1" customFormat="1" ht="25.5" customHeight="1">
      <c r="B107" s="47"/>
      <c r="C107" s="238" t="s">
        <v>230</v>
      </c>
      <c r="D107" s="238" t="s">
        <v>206</v>
      </c>
      <c r="E107" s="239" t="s">
        <v>303</v>
      </c>
      <c r="F107" s="240" t="s">
        <v>304</v>
      </c>
      <c r="G107" s="241" t="s">
        <v>209</v>
      </c>
      <c r="H107" s="242">
        <v>2</v>
      </c>
      <c r="I107" s="243"/>
      <c r="J107" s="244">
        <f>ROUND(I107*H107,2)</f>
        <v>0</v>
      </c>
      <c r="K107" s="240" t="s">
        <v>210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211</v>
      </c>
      <c r="AT107" s="25" t="s">
        <v>206</v>
      </c>
      <c r="AU107" s="25" t="s">
        <v>85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211</v>
      </c>
      <c r="BM107" s="25" t="s">
        <v>305</v>
      </c>
    </row>
    <row r="108" spans="2:65" s="1" customFormat="1" ht="25.5" customHeight="1">
      <c r="B108" s="47"/>
      <c r="C108" s="238" t="s">
        <v>234</v>
      </c>
      <c r="D108" s="238" t="s">
        <v>206</v>
      </c>
      <c r="E108" s="239" t="s">
        <v>306</v>
      </c>
      <c r="F108" s="240" t="s">
        <v>307</v>
      </c>
      <c r="G108" s="241" t="s">
        <v>209</v>
      </c>
      <c r="H108" s="242">
        <v>2</v>
      </c>
      <c r="I108" s="243"/>
      <c r="J108" s="244">
        <f>ROUND(I108*H108,2)</f>
        <v>0</v>
      </c>
      <c r="K108" s="240" t="s">
        <v>210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211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211</v>
      </c>
      <c r="BM108" s="25" t="s">
        <v>308</v>
      </c>
    </row>
    <row r="109" spans="2:65" s="1" customFormat="1" ht="16.5" customHeight="1">
      <c r="B109" s="47"/>
      <c r="C109" s="238" t="s">
        <v>238</v>
      </c>
      <c r="D109" s="238" t="s">
        <v>206</v>
      </c>
      <c r="E109" s="239" t="s">
        <v>309</v>
      </c>
      <c r="F109" s="240" t="s">
        <v>310</v>
      </c>
      <c r="G109" s="241" t="s">
        <v>311</v>
      </c>
      <c r="H109" s="242">
        <v>2</v>
      </c>
      <c r="I109" s="243"/>
      <c r="J109" s="244">
        <f>ROUND(I109*H109,2)</f>
        <v>0</v>
      </c>
      <c r="K109" s="240" t="s">
        <v>210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0.00237</v>
      </c>
      <c r="R109" s="247">
        <f>Q109*H109</f>
        <v>0.00474</v>
      </c>
      <c r="S109" s="247">
        <v>0</v>
      </c>
      <c r="T109" s="248">
        <f>S109*H109</f>
        <v>0</v>
      </c>
      <c r="AR109" s="25" t="s">
        <v>211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211</v>
      </c>
      <c r="BM109" s="25" t="s">
        <v>312</v>
      </c>
    </row>
    <row r="110" spans="2:65" s="1" customFormat="1" ht="25.5" customHeight="1">
      <c r="B110" s="47"/>
      <c r="C110" s="238" t="s">
        <v>243</v>
      </c>
      <c r="D110" s="238" t="s">
        <v>206</v>
      </c>
      <c r="E110" s="239" t="s">
        <v>313</v>
      </c>
      <c r="F110" s="240" t="s">
        <v>314</v>
      </c>
      <c r="G110" s="241" t="s">
        <v>246</v>
      </c>
      <c r="H110" s="250"/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211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211</v>
      </c>
      <c r="BM110" s="25" t="s">
        <v>315</v>
      </c>
    </row>
    <row r="111" spans="2:63" s="11" customFormat="1" ht="29.85" customHeight="1">
      <c r="B111" s="222"/>
      <c r="C111" s="223"/>
      <c r="D111" s="224" t="s">
        <v>75</v>
      </c>
      <c r="E111" s="236" t="s">
        <v>316</v>
      </c>
      <c r="F111" s="236" t="s">
        <v>317</v>
      </c>
      <c r="G111" s="223"/>
      <c r="H111" s="223"/>
      <c r="I111" s="226"/>
      <c r="J111" s="237">
        <f>BK111</f>
        <v>0</v>
      </c>
      <c r="K111" s="223"/>
      <c r="L111" s="228"/>
      <c r="M111" s="229"/>
      <c r="N111" s="230"/>
      <c r="O111" s="230"/>
      <c r="P111" s="231">
        <f>SUM(P112:P137)</f>
        <v>0</v>
      </c>
      <c r="Q111" s="230"/>
      <c r="R111" s="231">
        <f>SUM(R112:R137)</f>
        <v>0.11359999999999998</v>
      </c>
      <c r="S111" s="230"/>
      <c r="T111" s="232">
        <f>SUM(T112:T137)</f>
        <v>0.0669</v>
      </c>
      <c r="AR111" s="233" t="s">
        <v>85</v>
      </c>
      <c r="AT111" s="234" t="s">
        <v>75</v>
      </c>
      <c r="AU111" s="234" t="s">
        <v>83</v>
      </c>
      <c r="AY111" s="233" t="s">
        <v>203</v>
      </c>
      <c r="BK111" s="235">
        <f>SUM(BK112:BK137)</f>
        <v>0</v>
      </c>
    </row>
    <row r="112" spans="2:65" s="1" customFormat="1" ht="16.5" customHeight="1">
      <c r="B112" s="47"/>
      <c r="C112" s="238" t="s">
        <v>250</v>
      </c>
      <c r="D112" s="238" t="s">
        <v>206</v>
      </c>
      <c r="E112" s="239" t="s">
        <v>318</v>
      </c>
      <c r="F112" s="240" t="s">
        <v>319</v>
      </c>
      <c r="G112" s="241" t="s">
        <v>215</v>
      </c>
      <c r="H112" s="242">
        <v>6</v>
      </c>
      <c r="I112" s="243"/>
      <c r="J112" s="244">
        <f>ROUND(I112*H112,2)</f>
        <v>0</v>
      </c>
      <c r="K112" s="240" t="s">
        <v>210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2E-05</v>
      </c>
      <c r="R112" s="247">
        <f>Q112*H112</f>
        <v>0.00012000000000000002</v>
      </c>
      <c r="S112" s="247">
        <v>0.0032</v>
      </c>
      <c r="T112" s="248">
        <f>S112*H112</f>
        <v>0.019200000000000002</v>
      </c>
      <c r="AR112" s="25" t="s">
        <v>211</v>
      </c>
      <c r="AT112" s="25" t="s">
        <v>206</v>
      </c>
      <c r="AU112" s="25" t="s">
        <v>85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211</v>
      </c>
      <c r="BM112" s="25" t="s">
        <v>320</v>
      </c>
    </row>
    <row r="113" spans="2:65" s="1" customFormat="1" ht="25.5" customHeight="1">
      <c r="B113" s="47"/>
      <c r="C113" s="238" t="s">
        <v>254</v>
      </c>
      <c r="D113" s="238" t="s">
        <v>206</v>
      </c>
      <c r="E113" s="239" t="s">
        <v>321</v>
      </c>
      <c r="F113" s="240" t="s">
        <v>322</v>
      </c>
      <c r="G113" s="241" t="s">
        <v>215</v>
      </c>
      <c r="H113" s="242">
        <v>2</v>
      </c>
      <c r="I113" s="243"/>
      <c r="J113" s="244">
        <f>ROUND(I113*H113,2)</f>
        <v>0</v>
      </c>
      <c r="K113" s="240" t="s">
        <v>210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0.00376</v>
      </c>
      <c r="R113" s="247">
        <f>Q113*H113</f>
        <v>0.00752</v>
      </c>
      <c r="S113" s="247">
        <v>0</v>
      </c>
      <c r="T113" s="248">
        <f>S113*H113</f>
        <v>0</v>
      </c>
      <c r="AR113" s="25" t="s">
        <v>211</v>
      </c>
      <c r="AT113" s="25" t="s">
        <v>206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211</v>
      </c>
      <c r="BM113" s="25" t="s">
        <v>323</v>
      </c>
    </row>
    <row r="114" spans="2:65" s="1" customFormat="1" ht="25.5" customHeight="1">
      <c r="B114" s="47"/>
      <c r="C114" s="238" t="s">
        <v>260</v>
      </c>
      <c r="D114" s="238" t="s">
        <v>206</v>
      </c>
      <c r="E114" s="239" t="s">
        <v>324</v>
      </c>
      <c r="F114" s="240" t="s">
        <v>325</v>
      </c>
      <c r="G114" s="241" t="s">
        <v>209</v>
      </c>
      <c r="H114" s="242">
        <v>2</v>
      </c>
      <c r="I114" s="243"/>
      <c r="J114" s="244">
        <f>ROUND(I114*H114,2)</f>
        <v>0</v>
      </c>
      <c r="K114" s="240" t="s">
        <v>210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211</v>
      </c>
      <c r="AT114" s="25" t="s">
        <v>206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211</v>
      </c>
      <c r="BM114" s="25" t="s">
        <v>326</v>
      </c>
    </row>
    <row r="115" spans="2:65" s="1" customFormat="1" ht="25.5" customHeight="1">
      <c r="B115" s="47"/>
      <c r="C115" s="238" t="s">
        <v>266</v>
      </c>
      <c r="D115" s="238" t="s">
        <v>206</v>
      </c>
      <c r="E115" s="239" t="s">
        <v>327</v>
      </c>
      <c r="F115" s="240" t="s">
        <v>328</v>
      </c>
      <c r="G115" s="241" t="s">
        <v>215</v>
      </c>
      <c r="H115" s="242">
        <v>2</v>
      </c>
      <c r="I115" s="243"/>
      <c r="J115" s="244">
        <f>ROUND(I115*H115,2)</f>
        <v>0</v>
      </c>
      <c r="K115" s="240" t="s">
        <v>210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211</v>
      </c>
      <c r="AT115" s="25" t="s">
        <v>206</v>
      </c>
      <c r="AU115" s="25" t="s">
        <v>85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211</v>
      </c>
      <c r="BM115" s="25" t="s">
        <v>329</v>
      </c>
    </row>
    <row r="116" spans="2:65" s="1" customFormat="1" ht="25.5" customHeight="1">
      <c r="B116" s="47"/>
      <c r="C116" s="238" t="s">
        <v>10</v>
      </c>
      <c r="D116" s="238" t="s">
        <v>206</v>
      </c>
      <c r="E116" s="239" t="s">
        <v>330</v>
      </c>
      <c r="F116" s="240" t="s">
        <v>331</v>
      </c>
      <c r="G116" s="241" t="s">
        <v>209</v>
      </c>
      <c r="H116" s="242">
        <v>2</v>
      </c>
      <c r="I116" s="243"/>
      <c r="J116" s="244">
        <f>ROUND(I116*H116,2)</f>
        <v>0</v>
      </c>
      <c r="K116" s="240" t="s">
        <v>210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0.0008</v>
      </c>
      <c r="R116" s="247">
        <f>Q116*H116</f>
        <v>0.0016</v>
      </c>
      <c r="S116" s="247">
        <v>0</v>
      </c>
      <c r="T116" s="248">
        <f>S116*H116</f>
        <v>0</v>
      </c>
      <c r="AR116" s="25" t="s">
        <v>211</v>
      </c>
      <c r="AT116" s="25" t="s">
        <v>206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211</v>
      </c>
      <c r="BM116" s="25" t="s">
        <v>332</v>
      </c>
    </row>
    <row r="117" spans="2:65" s="1" customFormat="1" ht="16.5" customHeight="1">
      <c r="B117" s="47"/>
      <c r="C117" s="238" t="s">
        <v>211</v>
      </c>
      <c r="D117" s="238" t="s">
        <v>206</v>
      </c>
      <c r="E117" s="239" t="s">
        <v>333</v>
      </c>
      <c r="F117" s="240" t="s">
        <v>334</v>
      </c>
      <c r="G117" s="241" t="s">
        <v>215</v>
      </c>
      <c r="H117" s="242">
        <v>49</v>
      </c>
      <c r="I117" s="243"/>
      <c r="J117" s="244">
        <f>ROUND(I117*H117,2)</f>
        <v>0</v>
      </c>
      <c r="K117" s="240" t="s">
        <v>210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0.00037</v>
      </c>
      <c r="R117" s="247">
        <f>Q117*H117</f>
        <v>0.01813</v>
      </c>
      <c r="S117" s="247">
        <v>0</v>
      </c>
      <c r="T117" s="248">
        <f>S117*H117</f>
        <v>0</v>
      </c>
      <c r="AR117" s="25" t="s">
        <v>211</v>
      </c>
      <c r="AT117" s="25" t="s">
        <v>206</v>
      </c>
      <c r="AU117" s="25" t="s">
        <v>85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211</v>
      </c>
      <c r="BM117" s="25" t="s">
        <v>335</v>
      </c>
    </row>
    <row r="118" spans="2:65" s="1" customFormat="1" ht="16.5" customHeight="1">
      <c r="B118" s="47"/>
      <c r="C118" s="238" t="s">
        <v>336</v>
      </c>
      <c r="D118" s="238" t="s">
        <v>206</v>
      </c>
      <c r="E118" s="239" t="s">
        <v>337</v>
      </c>
      <c r="F118" s="240" t="s">
        <v>338</v>
      </c>
      <c r="G118" s="241" t="s">
        <v>215</v>
      </c>
      <c r="H118" s="242">
        <v>157</v>
      </c>
      <c r="I118" s="243"/>
      <c r="J118" s="244">
        <f>ROUND(I118*H118,2)</f>
        <v>0</v>
      </c>
      <c r="K118" s="240" t="s">
        <v>210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0.00045</v>
      </c>
      <c r="R118" s="247">
        <f>Q118*H118</f>
        <v>0.07065</v>
      </c>
      <c r="S118" s="247">
        <v>0</v>
      </c>
      <c r="T118" s="248">
        <f>S118*H118</f>
        <v>0</v>
      </c>
      <c r="AR118" s="25" t="s">
        <v>211</v>
      </c>
      <c r="AT118" s="25" t="s">
        <v>206</v>
      </c>
      <c r="AU118" s="25" t="s">
        <v>85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211</v>
      </c>
      <c r="BM118" s="25" t="s">
        <v>339</v>
      </c>
    </row>
    <row r="119" spans="2:65" s="1" customFormat="1" ht="16.5" customHeight="1">
      <c r="B119" s="47"/>
      <c r="C119" s="238" t="s">
        <v>340</v>
      </c>
      <c r="D119" s="238" t="s">
        <v>206</v>
      </c>
      <c r="E119" s="239" t="s">
        <v>341</v>
      </c>
      <c r="F119" s="240" t="s">
        <v>342</v>
      </c>
      <c r="G119" s="241" t="s">
        <v>215</v>
      </c>
      <c r="H119" s="242">
        <v>3</v>
      </c>
      <c r="I119" s="243"/>
      <c r="J119" s="244">
        <f>ROUND(I119*H119,2)</f>
        <v>0</v>
      </c>
      <c r="K119" s="240" t="s">
        <v>210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0.00056</v>
      </c>
      <c r="R119" s="247">
        <f>Q119*H119</f>
        <v>0.0016799999999999999</v>
      </c>
      <c r="S119" s="247">
        <v>0</v>
      </c>
      <c r="T119" s="248">
        <f>S119*H119</f>
        <v>0</v>
      </c>
      <c r="AR119" s="25" t="s">
        <v>211</v>
      </c>
      <c r="AT119" s="25" t="s">
        <v>206</v>
      </c>
      <c r="AU119" s="25" t="s">
        <v>85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211</v>
      </c>
      <c r="BM119" s="25" t="s">
        <v>343</v>
      </c>
    </row>
    <row r="120" spans="2:65" s="1" customFormat="1" ht="16.5" customHeight="1">
      <c r="B120" s="47"/>
      <c r="C120" s="238" t="s">
        <v>344</v>
      </c>
      <c r="D120" s="238" t="s">
        <v>206</v>
      </c>
      <c r="E120" s="239" t="s">
        <v>345</v>
      </c>
      <c r="F120" s="240" t="s">
        <v>346</v>
      </c>
      <c r="G120" s="241" t="s">
        <v>215</v>
      </c>
      <c r="H120" s="242">
        <v>5</v>
      </c>
      <c r="I120" s="243"/>
      <c r="J120" s="244">
        <f>ROUND(I120*H120,2)</f>
        <v>0</v>
      </c>
      <c r="K120" s="240" t="s">
        <v>210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0.00069</v>
      </c>
      <c r="R120" s="247">
        <f>Q120*H120</f>
        <v>0.00345</v>
      </c>
      <c r="S120" s="247">
        <v>0</v>
      </c>
      <c r="T120" s="248">
        <f>S120*H120</f>
        <v>0</v>
      </c>
      <c r="AR120" s="25" t="s">
        <v>211</v>
      </c>
      <c r="AT120" s="25" t="s">
        <v>206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211</v>
      </c>
      <c r="BM120" s="25" t="s">
        <v>347</v>
      </c>
    </row>
    <row r="121" spans="2:65" s="1" customFormat="1" ht="16.5" customHeight="1">
      <c r="B121" s="47"/>
      <c r="C121" s="255" t="s">
        <v>348</v>
      </c>
      <c r="D121" s="255" t="s">
        <v>284</v>
      </c>
      <c r="E121" s="256" t="s">
        <v>349</v>
      </c>
      <c r="F121" s="257" t="s">
        <v>350</v>
      </c>
      <c r="G121" s="258" t="s">
        <v>351</v>
      </c>
      <c r="H121" s="259">
        <v>32</v>
      </c>
      <c r="I121" s="260"/>
      <c r="J121" s="261">
        <f>ROUND(I121*H121,2)</f>
        <v>0</v>
      </c>
      <c r="K121" s="257" t="s">
        <v>210</v>
      </c>
      <c r="L121" s="262"/>
      <c r="M121" s="263" t="s">
        <v>21</v>
      </c>
      <c r="N121" s="264" t="s">
        <v>47</v>
      </c>
      <c r="O121" s="48"/>
      <c r="P121" s="247">
        <f>O121*H121</f>
        <v>0</v>
      </c>
      <c r="Q121" s="247">
        <v>0.0001</v>
      </c>
      <c r="R121" s="247">
        <f>Q121*H121</f>
        <v>0.0032</v>
      </c>
      <c r="S121" s="247">
        <v>0</v>
      </c>
      <c r="T121" s="248">
        <f>S121*H121</f>
        <v>0</v>
      </c>
      <c r="AR121" s="25" t="s">
        <v>287</v>
      </c>
      <c r="AT121" s="25" t="s">
        <v>284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211</v>
      </c>
      <c r="BM121" s="25" t="s">
        <v>352</v>
      </c>
    </row>
    <row r="122" spans="2:65" s="1" customFormat="1" ht="16.5" customHeight="1">
      <c r="B122" s="47"/>
      <c r="C122" s="255" t="s">
        <v>9</v>
      </c>
      <c r="D122" s="255" t="s">
        <v>284</v>
      </c>
      <c r="E122" s="256" t="s">
        <v>353</v>
      </c>
      <c r="F122" s="257" t="s">
        <v>354</v>
      </c>
      <c r="G122" s="258" t="s">
        <v>351</v>
      </c>
      <c r="H122" s="259">
        <v>32</v>
      </c>
      <c r="I122" s="260"/>
      <c r="J122" s="261">
        <f>ROUND(I122*H122,2)</f>
        <v>0</v>
      </c>
      <c r="K122" s="257" t="s">
        <v>210</v>
      </c>
      <c r="L122" s="262"/>
      <c r="M122" s="263" t="s">
        <v>21</v>
      </c>
      <c r="N122" s="264" t="s">
        <v>47</v>
      </c>
      <c r="O122" s="48"/>
      <c r="P122" s="247">
        <f>O122*H122</f>
        <v>0</v>
      </c>
      <c r="Q122" s="247">
        <v>0.0001</v>
      </c>
      <c r="R122" s="247">
        <f>Q122*H122</f>
        <v>0.0032</v>
      </c>
      <c r="S122" s="247">
        <v>0</v>
      </c>
      <c r="T122" s="248">
        <f>S122*H122</f>
        <v>0</v>
      </c>
      <c r="AR122" s="25" t="s">
        <v>287</v>
      </c>
      <c r="AT122" s="25" t="s">
        <v>284</v>
      </c>
      <c r="AU122" s="25" t="s">
        <v>85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211</v>
      </c>
      <c r="BM122" s="25" t="s">
        <v>355</v>
      </c>
    </row>
    <row r="123" spans="2:65" s="1" customFormat="1" ht="16.5" customHeight="1">
      <c r="B123" s="47"/>
      <c r="C123" s="255" t="s">
        <v>356</v>
      </c>
      <c r="D123" s="255" t="s">
        <v>284</v>
      </c>
      <c r="E123" s="256" t="s">
        <v>357</v>
      </c>
      <c r="F123" s="257" t="s">
        <v>358</v>
      </c>
      <c r="G123" s="258" t="s">
        <v>359</v>
      </c>
      <c r="H123" s="259">
        <v>2</v>
      </c>
      <c r="I123" s="260"/>
      <c r="J123" s="261">
        <f>ROUND(I123*H123,2)</f>
        <v>0</v>
      </c>
      <c r="K123" s="257" t="s">
        <v>210</v>
      </c>
      <c r="L123" s="262"/>
      <c r="M123" s="263" t="s">
        <v>21</v>
      </c>
      <c r="N123" s="264" t="s">
        <v>47</v>
      </c>
      <c r="O123" s="48"/>
      <c r="P123" s="247">
        <f>O123*H123</f>
        <v>0</v>
      </c>
      <c r="Q123" s="247">
        <v>0.00025</v>
      </c>
      <c r="R123" s="247">
        <f>Q123*H123</f>
        <v>0.0005</v>
      </c>
      <c r="S123" s="247">
        <v>0</v>
      </c>
      <c r="T123" s="248">
        <f>S123*H123</f>
        <v>0</v>
      </c>
      <c r="AR123" s="25" t="s">
        <v>287</v>
      </c>
      <c r="AT123" s="25" t="s">
        <v>284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211</v>
      </c>
      <c r="BM123" s="25" t="s">
        <v>360</v>
      </c>
    </row>
    <row r="124" spans="2:65" s="1" customFormat="1" ht="16.5" customHeight="1">
      <c r="B124" s="47"/>
      <c r="C124" s="255" t="s">
        <v>361</v>
      </c>
      <c r="D124" s="255" t="s">
        <v>284</v>
      </c>
      <c r="E124" s="256" t="s">
        <v>362</v>
      </c>
      <c r="F124" s="257" t="s">
        <v>363</v>
      </c>
      <c r="G124" s="258" t="s">
        <v>359</v>
      </c>
      <c r="H124" s="259">
        <v>2</v>
      </c>
      <c r="I124" s="260"/>
      <c r="J124" s="261">
        <f>ROUND(I124*H124,2)</f>
        <v>0</v>
      </c>
      <c r="K124" s="257" t="s">
        <v>210</v>
      </c>
      <c r="L124" s="262"/>
      <c r="M124" s="263" t="s">
        <v>21</v>
      </c>
      <c r="N124" s="264" t="s">
        <v>47</v>
      </c>
      <c r="O124" s="48"/>
      <c r="P124" s="247">
        <f>O124*H124</f>
        <v>0</v>
      </c>
      <c r="Q124" s="247">
        <v>0.00025</v>
      </c>
      <c r="R124" s="247">
        <f>Q124*H124</f>
        <v>0.0005</v>
      </c>
      <c r="S124" s="247">
        <v>0</v>
      </c>
      <c r="T124" s="248">
        <f>S124*H124</f>
        <v>0</v>
      </c>
      <c r="AR124" s="25" t="s">
        <v>287</v>
      </c>
      <c r="AT124" s="25" t="s">
        <v>284</v>
      </c>
      <c r="AU124" s="25" t="s">
        <v>85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211</v>
      </c>
      <c r="BM124" s="25" t="s">
        <v>364</v>
      </c>
    </row>
    <row r="125" spans="2:65" s="1" customFormat="1" ht="25.5" customHeight="1">
      <c r="B125" s="47"/>
      <c r="C125" s="238" t="s">
        <v>365</v>
      </c>
      <c r="D125" s="238" t="s">
        <v>206</v>
      </c>
      <c r="E125" s="239" t="s">
        <v>366</v>
      </c>
      <c r="F125" s="240" t="s">
        <v>367</v>
      </c>
      <c r="G125" s="241" t="s">
        <v>209</v>
      </c>
      <c r="H125" s="242">
        <v>16</v>
      </c>
      <c r="I125" s="243"/>
      <c r="J125" s="244">
        <f>ROUND(I125*H125,2)</f>
        <v>0</v>
      </c>
      <c r="K125" s="240" t="s">
        <v>210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1E-05</v>
      </c>
      <c r="R125" s="247">
        <f>Q125*H125</f>
        <v>0.00016</v>
      </c>
      <c r="S125" s="247">
        <v>0</v>
      </c>
      <c r="T125" s="248">
        <f>S125*H125</f>
        <v>0</v>
      </c>
      <c r="AR125" s="25" t="s">
        <v>211</v>
      </c>
      <c r="AT125" s="25" t="s">
        <v>206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211</v>
      </c>
      <c r="BM125" s="25" t="s">
        <v>368</v>
      </c>
    </row>
    <row r="126" spans="2:65" s="1" customFormat="1" ht="25.5" customHeight="1">
      <c r="B126" s="47"/>
      <c r="C126" s="238" t="s">
        <v>369</v>
      </c>
      <c r="D126" s="238" t="s">
        <v>206</v>
      </c>
      <c r="E126" s="239" t="s">
        <v>370</v>
      </c>
      <c r="F126" s="240" t="s">
        <v>371</v>
      </c>
      <c r="G126" s="241" t="s">
        <v>209</v>
      </c>
      <c r="H126" s="242">
        <v>22</v>
      </c>
      <c r="I126" s="243"/>
      <c r="J126" s="244">
        <f>ROUND(I126*H126,2)</f>
        <v>0</v>
      </c>
      <c r="K126" s="240" t="s">
        <v>210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1E-05</v>
      </c>
      <c r="R126" s="247">
        <f>Q126*H126</f>
        <v>0.00022</v>
      </c>
      <c r="S126" s="247">
        <v>0</v>
      </c>
      <c r="T126" s="248">
        <f>S126*H126</f>
        <v>0</v>
      </c>
      <c r="AR126" s="25" t="s">
        <v>211</v>
      </c>
      <c r="AT126" s="25" t="s">
        <v>206</v>
      </c>
      <c r="AU126" s="25" t="s">
        <v>85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211</v>
      </c>
      <c r="BM126" s="25" t="s">
        <v>372</v>
      </c>
    </row>
    <row r="127" spans="2:65" s="1" customFormat="1" ht="16.5" customHeight="1">
      <c r="B127" s="47"/>
      <c r="C127" s="238" t="s">
        <v>373</v>
      </c>
      <c r="D127" s="238" t="s">
        <v>206</v>
      </c>
      <c r="E127" s="239" t="s">
        <v>374</v>
      </c>
      <c r="F127" s="240" t="s">
        <v>375</v>
      </c>
      <c r="G127" s="241" t="s">
        <v>215</v>
      </c>
      <c r="H127" s="242">
        <v>45</v>
      </c>
      <c r="I127" s="243"/>
      <c r="J127" s="244">
        <f>ROUND(I127*H127,2)</f>
        <v>0</v>
      </c>
      <c r="K127" s="240" t="s">
        <v>210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3E-05</v>
      </c>
      <c r="R127" s="247">
        <f>Q127*H127</f>
        <v>0.00135</v>
      </c>
      <c r="S127" s="247">
        <v>0.00106</v>
      </c>
      <c r="T127" s="248">
        <f>S127*H127</f>
        <v>0.0477</v>
      </c>
      <c r="AR127" s="25" t="s">
        <v>211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211</v>
      </c>
      <c r="BM127" s="25" t="s">
        <v>376</v>
      </c>
    </row>
    <row r="128" spans="2:65" s="1" customFormat="1" ht="16.5" customHeight="1">
      <c r="B128" s="47"/>
      <c r="C128" s="238" t="s">
        <v>377</v>
      </c>
      <c r="D128" s="238" t="s">
        <v>206</v>
      </c>
      <c r="E128" s="239" t="s">
        <v>378</v>
      </c>
      <c r="F128" s="240" t="s">
        <v>379</v>
      </c>
      <c r="G128" s="241" t="s">
        <v>215</v>
      </c>
      <c r="H128" s="242">
        <v>214</v>
      </c>
      <c r="I128" s="243"/>
      <c r="J128" s="244">
        <f>ROUND(I128*H128,2)</f>
        <v>0</v>
      </c>
      <c r="K128" s="240" t="s">
        <v>210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211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211</v>
      </c>
      <c r="BM128" s="25" t="s">
        <v>380</v>
      </c>
    </row>
    <row r="129" spans="2:65" s="1" customFormat="1" ht="16.5" customHeight="1">
      <c r="B129" s="47"/>
      <c r="C129" s="238" t="s">
        <v>381</v>
      </c>
      <c r="D129" s="238" t="s">
        <v>206</v>
      </c>
      <c r="E129" s="239" t="s">
        <v>382</v>
      </c>
      <c r="F129" s="240" t="s">
        <v>383</v>
      </c>
      <c r="G129" s="241" t="s">
        <v>209</v>
      </c>
      <c r="H129" s="242">
        <v>8</v>
      </c>
      <c r="I129" s="243"/>
      <c r="J129" s="244">
        <f>ROUND(I129*H129,2)</f>
        <v>0</v>
      </c>
      <c r="K129" s="240" t="s">
        <v>210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1E-05</v>
      </c>
      <c r="R129" s="247">
        <f>Q129*H129</f>
        <v>8E-05</v>
      </c>
      <c r="S129" s="247">
        <v>0</v>
      </c>
      <c r="T129" s="248">
        <f>S129*H129</f>
        <v>0</v>
      </c>
      <c r="AR129" s="25" t="s">
        <v>211</v>
      </c>
      <c r="AT129" s="25" t="s">
        <v>206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211</v>
      </c>
      <c r="BM129" s="25" t="s">
        <v>384</v>
      </c>
    </row>
    <row r="130" spans="2:65" s="1" customFormat="1" ht="16.5" customHeight="1">
      <c r="B130" s="47"/>
      <c r="C130" s="238" t="s">
        <v>385</v>
      </c>
      <c r="D130" s="238" t="s">
        <v>206</v>
      </c>
      <c r="E130" s="239" t="s">
        <v>386</v>
      </c>
      <c r="F130" s="240" t="s">
        <v>387</v>
      </c>
      <c r="G130" s="241" t="s">
        <v>209</v>
      </c>
      <c r="H130" s="242">
        <v>2</v>
      </c>
      <c r="I130" s="243"/>
      <c r="J130" s="244">
        <f>ROUND(I130*H130,2)</f>
        <v>0</v>
      </c>
      <c r="K130" s="240" t="s">
        <v>210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1E-05</v>
      </c>
      <c r="R130" s="247">
        <f>Q130*H130</f>
        <v>2E-05</v>
      </c>
      <c r="S130" s="247">
        <v>0</v>
      </c>
      <c r="T130" s="248">
        <f>S130*H130</f>
        <v>0</v>
      </c>
      <c r="AR130" s="25" t="s">
        <v>211</v>
      </c>
      <c r="AT130" s="25" t="s">
        <v>206</v>
      </c>
      <c r="AU130" s="25" t="s">
        <v>85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211</v>
      </c>
      <c r="BM130" s="25" t="s">
        <v>388</v>
      </c>
    </row>
    <row r="131" spans="2:65" s="1" customFormat="1" ht="16.5" customHeight="1">
      <c r="B131" s="47"/>
      <c r="C131" s="238" t="s">
        <v>389</v>
      </c>
      <c r="D131" s="238" t="s">
        <v>206</v>
      </c>
      <c r="E131" s="239" t="s">
        <v>390</v>
      </c>
      <c r="F131" s="240" t="s">
        <v>391</v>
      </c>
      <c r="G131" s="241" t="s">
        <v>209</v>
      </c>
      <c r="H131" s="242">
        <v>4</v>
      </c>
      <c r="I131" s="243"/>
      <c r="J131" s="244">
        <f>ROUND(I131*H131,2)</f>
        <v>0</v>
      </c>
      <c r="K131" s="240" t="s">
        <v>210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2E-05</v>
      </c>
      <c r="R131" s="247">
        <f>Q131*H131</f>
        <v>8E-05</v>
      </c>
      <c r="S131" s="247">
        <v>0</v>
      </c>
      <c r="T131" s="248">
        <f>S131*H131</f>
        <v>0</v>
      </c>
      <c r="AR131" s="25" t="s">
        <v>211</v>
      </c>
      <c r="AT131" s="25" t="s">
        <v>206</v>
      </c>
      <c r="AU131" s="25" t="s">
        <v>85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211</v>
      </c>
      <c r="BM131" s="25" t="s">
        <v>392</v>
      </c>
    </row>
    <row r="132" spans="2:65" s="1" customFormat="1" ht="16.5" customHeight="1">
      <c r="B132" s="47"/>
      <c r="C132" s="238" t="s">
        <v>393</v>
      </c>
      <c r="D132" s="238" t="s">
        <v>206</v>
      </c>
      <c r="E132" s="239" t="s">
        <v>394</v>
      </c>
      <c r="F132" s="240" t="s">
        <v>395</v>
      </c>
      <c r="G132" s="241" t="s">
        <v>209</v>
      </c>
      <c r="H132" s="242">
        <v>2</v>
      </c>
      <c r="I132" s="243"/>
      <c r="J132" s="244">
        <f>ROUND(I132*H132,2)</f>
        <v>0</v>
      </c>
      <c r="K132" s="240" t="s">
        <v>210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7E-05</v>
      </c>
      <c r="R132" s="247">
        <f>Q132*H132</f>
        <v>0.00014</v>
      </c>
      <c r="S132" s="247">
        <v>0</v>
      </c>
      <c r="T132" s="248">
        <f>S132*H132</f>
        <v>0</v>
      </c>
      <c r="AR132" s="25" t="s">
        <v>211</v>
      </c>
      <c r="AT132" s="25" t="s">
        <v>206</v>
      </c>
      <c r="AU132" s="25" t="s">
        <v>85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211</v>
      </c>
      <c r="BM132" s="25" t="s">
        <v>396</v>
      </c>
    </row>
    <row r="133" spans="2:65" s="1" customFormat="1" ht="16.5" customHeight="1">
      <c r="B133" s="47"/>
      <c r="C133" s="238" t="s">
        <v>287</v>
      </c>
      <c r="D133" s="238" t="s">
        <v>206</v>
      </c>
      <c r="E133" s="239" t="s">
        <v>397</v>
      </c>
      <c r="F133" s="240" t="s">
        <v>398</v>
      </c>
      <c r="G133" s="241" t="s">
        <v>209</v>
      </c>
      <c r="H133" s="242">
        <v>4</v>
      </c>
      <c r="I133" s="243"/>
      <c r="J133" s="244">
        <f>ROUND(I133*H133,2)</f>
        <v>0</v>
      </c>
      <c r="K133" s="240" t="s">
        <v>210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0.00011</v>
      </c>
      <c r="R133" s="247">
        <f>Q133*H133</f>
        <v>0.00044</v>
      </c>
      <c r="S133" s="247">
        <v>0</v>
      </c>
      <c r="T133" s="248">
        <f>S133*H133</f>
        <v>0</v>
      </c>
      <c r="AR133" s="25" t="s">
        <v>211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211</v>
      </c>
      <c r="BM133" s="25" t="s">
        <v>399</v>
      </c>
    </row>
    <row r="134" spans="2:65" s="1" customFormat="1" ht="16.5" customHeight="1">
      <c r="B134" s="47"/>
      <c r="C134" s="238" t="s">
        <v>400</v>
      </c>
      <c r="D134" s="238" t="s">
        <v>206</v>
      </c>
      <c r="E134" s="239" t="s">
        <v>401</v>
      </c>
      <c r="F134" s="240" t="s">
        <v>402</v>
      </c>
      <c r="G134" s="241" t="s">
        <v>209</v>
      </c>
      <c r="H134" s="242">
        <v>2</v>
      </c>
      <c r="I134" s="243"/>
      <c r="J134" s="244">
        <f>ROUND(I134*H134,2)</f>
        <v>0</v>
      </c>
      <c r="K134" s="240" t="s">
        <v>210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0.00011</v>
      </c>
      <c r="R134" s="247">
        <f>Q134*H134</f>
        <v>0.00022</v>
      </c>
      <c r="S134" s="247">
        <v>0</v>
      </c>
      <c r="T134" s="248">
        <f>S134*H134</f>
        <v>0</v>
      </c>
      <c r="AR134" s="25" t="s">
        <v>211</v>
      </c>
      <c r="AT134" s="25" t="s">
        <v>206</v>
      </c>
      <c r="AU134" s="25" t="s">
        <v>85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211</v>
      </c>
      <c r="BM134" s="25" t="s">
        <v>403</v>
      </c>
    </row>
    <row r="135" spans="2:65" s="1" customFormat="1" ht="16.5" customHeight="1">
      <c r="B135" s="47"/>
      <c r="C135" s="238" t="s">
        <v>404</v>
      </c>
      <c r="D135" s="238" t="s">
        <v>206</v>
      </c>
      <c r="E135" s="239" t="s">
        <v>405</v>
      </c>
      <c r="F135" s="240" t="s">
        <v>406</v>
      </c>
      <c r="G135" s="241" t="s">
        <v>209</v>
      </c>
      <c r="H135" s="242">
        <v>2</v>
      </c>
      <c r="I135" s="243"/>
      <c r="J135" s="244">
        <f>ROUND(I135*H135,2)</f>
        <v>0</v>
      </c>
      <c r="K135" s="240" t="s">
        <v>210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0.00017</v>
      </c>
      <c r="R135" s="247">
        <f>Q135*H135</f>
        <v>0.00034</v>
      </c>
      <c r="S135" s="247">
        <v>0</v>
      </c>
      <c r="T135" s="248">
        <f>S135*H135</f>
        <v>0</v>
      </c>
      <c r="AR135" s="25" t="s">
        <v>211</v>
      </c>
      <c r="AT135" s="25" t="s">
        <v>206</v>
      </c>
      <c r="AU135" s="25" t="s">
        <v>85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211</v>
      </c>
      <c r="BM135" s="25" t="s">
        <v>407</v>
      </c>
    </row>
    <row r="136" spans="2:65" s="1" customFormat="1" ht="25.5" customHeight="1">
      <c r="B136" s="47"/>
      <c r="C136" s="238" t="s">
        <v>408</v>
      </c>
      <c r="D136" s="238" t="s">
        <v>206</v>
      </c>
      <c r="E136" s="239" t="s">
        <v>409</v>
      </c>
      <c r="F136" s="240" t="s">
        <v>410</v>
      </c>
      <c r="G136" s="241" t="s">
        <v>241</v>
      </c>
      <c r="H136" s="242">
        <v>0.068</v>
      </c>
      <c r="I136" s="243"/>
      <c r="J136" s="244">
        <f>ROUND(I136*H136,2)</f>
        <v>0</v>
      </c>
      <c r="K136" s="240" t="s">
        <v>210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211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211</v>
      </c>
      <c r="BM136" s="25" t="s">
        <v>411</v>
      </c>
    </row>
    <row r="137" spans="2:65" s="1" customFormat="1" ht="16.5" customHeight="1">
      <c r="B137" s="47"/>
      <c r="C137" s="238" t="s">
        <v>412</v>
      </c>
      <c r="D137" s="238" t="s">
        <v>206</v>
      </c>
      <c r="E137" s="239" t="s">
        <v>413</v>
      </c>
      <c r="F137" s="240" t="s">
        <v>414</v>
      </c>
      <c r="G137" s="241" t="s">
        <v>246</v>
      </c>
      <c r="H137" s="250"/>
      <c r="I137" s="243"/>
      <c r="J137" s="244">
        <f>ROUND(I137*H137,2)</f>
        <v>0</v>
      </c>
      <c r="K137" s="240" t="s">
        <v>210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211</v>
      </c>
      <c r="AT137" s="25" t="s">
        <v>206</v>
      </c>
      <c r="AU137" s="25" t="s">
        <v>85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211</v>
      </c>
      <c r="BM137" s="25" t="s">
        <v>415</v>
      </c>
    </row>
    <row r="138" spans="2:63" s="11" customFormat="1" ht="29.85" customHeight="1">
      <c r="B138" s="222"/>
      <c r="C138" s="223"/>
      <c r="D138" s="224" t="s">
        <v>75</v>
      </c>
      <c r="E138" s="236" t="s">
        <v>416</v>
      </c>
      <c r="F138" s="236" t="s">
        <v>417</v>
      </c>
      <c r="G138" s="223"/>
      <c r="H138" s="223"/>
      <c r="I138" s="226"/>
      <c r="J138" s="237">
        <f>BK138</f>
        <v>0</v>
      </c>
      <c r="K138" s="223"/>
      <c r="L138" s="228"/>
      <c r="M138" s="229"/>
      <c r="N138" s="230"/>
      <c r="O138" s="230"/>
      <c r="P138" s="231">
        <f>SUM(P139:P147)</f>
        <v>0</v>
      </c>
      <c r="Q138" s="230"/>
      <c r="R138" s="231">
        <f>SUM(R139:R147)</f>
        <v>0.009380000000000001</v>
      </c>
      <c r="S138" s="230"/>
      <c r="T138" s="232">
        <f>SUM(T139:T147)</f>
        <v>0.0018</v>
      </c>
      <c r="AR138" s="233" t="s">
        <v>85</v>
      </c>
      <c r="AT138" s="234" t="s">
        <v>75</v>
      </c>
      <c r="AU138" s="234" t="s">
        <v>83</v>
      </c>
      <c r="AY138" s="233" t="s">
        <v>203</v>
      </c>
      <c r="BK138" s="235">
        <f>SUM(BK139:BK147)</f>
        <v>0</v>
      </c>
    </row>
    <row r="139" spans="2:65" s="1" customFormat="1" ht="16.5" customHeight="1">
      <c r="B139" s="47"/>
      <c r="C139" s="238" t="s">
        <v>418</v>
      </c>
      <c r="D139" s="238" t="s">
        <v>206</v>
      </c>
      <c r="E139" s="239" t="s">
        <v>419</v>
      </c>
      <c r="F139" s="240" t="s">
        <v>420</v>
      </c>
      <c r="G139" s="241" t="s">
        <v>209</v>
      </c>
      <c r="H139" s="242">
        <v>2</v>
      </c>
      <c r="I139" s="243"/>
      <c r="J139" s="244">
        <f>ROUND(I139*H139,2)</f>
        <v>0</v>
      </c>
      <c r="K139" s="240" t="s">
        <v>210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4E-05</v>
      </c>
      <c r="R139" s="247">
        <f>Q139*H139</f>
        <v>8E-05</v>
      </c>
      <c r="S139" s="247">
        <v>0.00045</v>
      </c>
      <c r="T139" s="248">
        <f>S139*H139</f>
        <v>0.0009</v>
      </c>
      <c r="AR139" s="25" t="s">
        <v>211</v>
      </c>
      <c r="AT139" s="25" t="s">
        <v>206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211</v>
      </c>
      <c r="BM139" s="25" t="s">
        <v>421</v>
      </c>
    </row>
    <row r="140" spans="2:65" s="1" customFormat="1" ht="16.5" customHeight="1">
      <c r="B140" s="47"/>
      <c r="C140" s="238" t="s">
        <v>422</v>
      </c>
      <c r="D140" s="238" t="s">
        <v>206</v>
      </c>
      <c r="E140" s="239" t="s">
        <v>423</v>
      </c>
      <c r="F140" s="240" t="s">
        <v>424</v>
      </c>
      <c r="G140" s="241" t="s">
        <v>209</v>
      </c>
      <c r="H140" s="242">
        <v>2</v>
      </c>
      <c r="I140" s="243"/>
      <c r="J140" s="244">
        <f>ROUND(I140*H140,2)</f>
        <v>0</v>
      </c>
      <c r="K140" s="240" t="s">
        <v>210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9E-05</v>
      </c>
      <c r="R140" s="247">
        <f>Q140*H140</f>
        <v>0.00018</v>
      </c>
      <c r="S140" s="247">
        <v>0.00045</v>
      </c>
      <c r="T140" s="248">
        <f>S140*H140</f>
        <v>0.0009</v>
      </c>
      <c r="AR140" s="25" t="s">
        <v>211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211</v>
      </c>
      <c r="BM140" s="25" t="s">
        <v>425</v>
      </c>
    </row>
    <row r="141" spans="2:65" s="1" customFormat="1" ht="16.5" customHeight="1">
      <c r="B141" s="47"/>
      <c r="C141" s="238" t="s">
        <v>426</v>
      </c>
      <c r="D141" s="238" t="s">
        <v>206</v>
      </c>
      <c r="E141" s="239" t="s">
        <v>427</v>
      </c>
      <c r="F141" s="240" t="s">
        <v>428</v>
      </c>
      <c r="G141" s="241" t="s">
        <v>209</v>
      </c>
      <c r="H141" s="242">
        <v>34</v>
      </c>
      <c r="I141" s="243"/>
      <c r="J141" s="244">
        <f>ROUND(I141*H141,2)</f>
        <v>0</v>
      </c>
      <c r="K141" s="240" t="s">
        <v>210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8E-05</v>
      </c>
      <c r="R141" s="247">
        <f>Q141*H141</f>
        <v>0.00272</v>
      </c>
      <c r="S141" s="247">
        <v>0</v>
      </c>
      <c r="T141" s="248">
        <f>S141*H141</f>
        <v>0</v>
      </c>
      <c r="AR141" s="25" t="s">
        <v>211</v>
      </c>
      <c r="AT141" s="25" t="s">
        <v>206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211</v>
      </c>
      <c r="BM141" s="25" t="s">
        <v>429</v>
      </c>
    </row>
    <row r="142" spans="2:65" s="1" customFormat="1" ht="16.5" customHeight="1">
      <c r="B142" s="47"/>
      <c r="C142" s="255" t="s">
        <v>430</v>
      </c>
      <c r="D142" s="255" t="s">
        <v>284</v>
      </c>
      <c r="E142" s="256" t="s">
        <v>431</v>
      </c>
      <c r="F142" s="257" t="s">
        <v>432</v>
      </c>
      <c r="G142" s="258" t="s">
        <v>351</v>
      </c>
      <c r="H142" s="259">
        <v>11</v>
      </c>
      <c r="I142" s="260"/>
      <c r="J142" s="261">
        <f>ROUND(I142*H142,2)</f>
        <v>0</v>
      </c>
      <c r="K142" s="257" t="s">
        <v>210</v>
      </c>
      <c r="L142" s="262"/>
      <c r="M142" s="263" t="s">
        <v>21</v>
      </c>
      <c r="N142" s="264" t="s">
        <v>47</v>
      </c>
      <c r="O142" s="48"/>
      <c r="P142" s="247">
        <f>O142*H142</f>
        <v>0</v>
      </c>
      <c r="Q142" s="247">
        <v>0.00025</v>
      </c>
      <c r="R142" s="247">
        <f>Q142*H142</f>
        <v>0.00275</v>
      </c>
      <c r="S142" s="247">
        <v>0</v>
      </c>
      <c r="T142" s="248">
        <f>S142*H142</f>
        <v>0</v>
      </c>
      <c r="AR142" s="25" t="s">
        <v>287</v>
      </c>
      <c r="AT142" s="25" t="s">
        <v>284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211</v>
      </c>
      <c r="BM142" s="25" t="s">
        <v>433</v>
      </c>
    </row>
    <row r="143" spans="2:65" s="1" customFormat="1" ht="16.5" customHeight="1">
      <c r="B143" s="47"/>
      <c r="C143" s="255" t="s">
        <v>434</v>
      </c>
      <c r="D143" s="255" t="s">
        <v>284</v>
      </c>
      <c r="E143" s="256" t="s">
        <v>435</v>
      </c>
      <c r="F143" s="257" t="s">
        <v>436</v>
      </c>
      <c r="G143" s="258" t="s">
        <v>351</v>
      </c>
      <c r="H143" s="259">
        <v>5</v>
      </c>
      <c r="I143" s="260"/>
      <c r="J143" s="261">
        <f>ROUND(I143*H143,2)</f>
        <v>0</v>
      </c>
      <c r="K143" s="257" t="s">
        <v>210</v>
      </c>
      <c r="L143" s="262"/>
      <c r="M143" s="263" t="s">
        <v>21</v>
      </c>
      <c r="N143" s="264" t="s">
        <v>47</v>
      </c>
      <c r="O143" s="48"/>
      <c r="P143" s="247">
        <f>O143*H143</f>
        <v>0</v>
      </c>
      <c r="Q143" s="247">
        <v>0.00025</v>
      </c>
      <c r="R143" s="247">
        <f>Q143*H143</f>
        <v>0.00125</v>
      </c>
      <c r="S143" s="247">
        <v>0</v>
      </c>
      <c r="T143" s="248">
        <f>S143*H143</f>
        <v>0</v>
      </c>
      <c r="AR143" s="25" t="s">
        <v>287</v>
      </c>
      <c r="AT143" s="25" t="s">
        <v>284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211</v>
      </c>
      <c r="BM143" s="25" t="s">
        <v>437</v>
      </c>
    </row>
    <row r="144" spans="2:65" s="1" customFormat="1" ht="16.5" customHeight="1">
      <c r="B144" s="47"/>
      <c r="C144" s="255" t="s">
        <v>438</v>
      </c>
      <c r="D144" s="255" t="s">
        <v>284</v>
      </c>
      <c r="E144" s="256" t="s">
        <v>439</v>
      </c>
      <c r="F144" s="257" t="s">
        <v>440</v>
      </c>
      <c r="G144" s="258" t="s">
        <v>351</v>
      </c>
      <c r="H144" s="259">
        <v>16</v>
      </c>
      <c r="I144" s="260"/>
      <c r="J144" s="261">
        <f>ROUND(I144*H144,2)</f>
        <v>0</v>
      </c>
      <c r="K144" s="257" t="s">
        <v>210</v>
      </c>
      <c r="L144" s="262"/>
      <c r="M144" s="263" t="s">
        <v>21</v>
      </c>
      <c r="N144" s="264" t="s">
        <v>47</v>
      </c>
      <c r="O144" s="48"/>
      <c r="P144" s="247">
        <f>O144*H144</f>
        <v>0</v>
      </c>
      <c r="Q144" s="247">
        <v>5E-05</v>
      </c>
      <c r="R144" s="247">
        <f>Q144*H144</f>
        <v>0.0008</v>
      </c>
      <c r="S144" s="247">
        <v>0</v>
      </c>
      <c r="T144" s="248">
        <f>S144*H144</f>
        <v>0</v>
      </c>
      <c r="AR144" s="25" t="s">
        <v>287</v>
      </c>
      <c r="AT144" s="25" t="s">
        <v>284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211</v>
      </c>
      <c r="BM144" s="25" t="s">
        <v>441</v>
      </c>
    </row>
    <row r="145" spans="2:65" s="1" customFormat="1" ht="16.5" customHeight="1">
      <c r="B145" s="47"/>
      <c r="C145" s="255" t="s">
        <v>442</v>
      </c>
      <c r="D145" s="255" t="s">
        <v>284</v>
      </c>
      <c r="E145" s="256" t="s">
        <v>443</v>
      </c>
      <c r="F145" s="257" t="s">
        <v>444</v>
      </c>
      <c r="G145" s="258" t="s">
        <v>351</v>
      </c>
      <c r="H145" s="259">
        <v>16</v>
      </c>
      <c r="I145" s="260"/>
      <c r="J145" s="261">
        <f>ROUND(I145*H145,2)</f>
        <v>0</v>
      </c>
      <c r="K145" s="257" t="s">
        <v>210</v>
      </c>
      <c r="L145" s="262"/>
      <c r="M145" s="263" t="s">
        <v>21</v>
      </c>
      <c r="N145" s="264" t="s">
        <v>47</v>
      </c>
      <c r="O145" s="48"/>
      <c r="P145" s="247">
        <f>O145*H145</f>
        <v>0</v>
      </c>
      <c r="Q145" s="247">
        <v>0.0001</v>
      </c>
      <c r="R145" s="247">
        <f>Q145*H145</f>
        <v>0.0016</v>
      </c>
      <c r="S145" s="247">
        <v>0</v>
      </c>
      <c r="T145" s="248">
        <f>S145*H145</f>
        <v>0</v>
      </c>
      <c r="AR145" s="25" t="s">
        <v>287</v>
      </c>
      <c r="AT145" s="25" t="s">
        <v>284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211</v>
      </c>
      <c r="BM145" s="25" t="s">
        <v>445</v>
      </c>
    </row>
    <row r="146" spans="2:65" s="1" customFormat="1" ht="25.5" customHeight="1">
      <c r="B146" s="47"/>
      <c r="C146" s="238" t="s">
        <v>446</v>
      </c>
      <c r="D146" s="238" t="s">
        <v>206</v>
      </c>
      <c r="E146" s="239" t="s">
        <v>447</v>
      </c>
      <c r="F146" s="240" t="s">
        <v>448</v>
      </c>
      <c r="G146" s="241" t="s">
        <v>241</v>
      </c>
      <c r="H146" s="242">
        <v>0.003</v>
      </c>
      <c r="I146" s="243"/>
      <c r="J146" s="244">
        <f>ROUND(I146*H146,2)</f>
        <v>0</v>
      </c>
      <c r="K146" s="240" t="s">
        <v>210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211</v>
      </c>
      <c r="AT146" s="25" t="s">
        <v>206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211</v>
      </c>
      <c r="BM146" s="25" t="s">
        <v>449</v>
      </c>
    </row>
    <row r="147" spans="2:65" s="1" customFormat="1" ht="16.5" customHeight="1">
      <c r="B147" s="47"/>
      <c r="C147" s="238" t="s">
        <v>450</v>
      </c>
      <c r="D147" s="238" t="s">
        <v>206</v>
      </c>
      <c r="E147" s="239" t="s">
        <v>451</v>
      </c>
      <c r="F147" s="240" t="s">
        <v>452</v>
      </c>
      <c r="G147" s="241" t="s">
        <v>246</v>
      </c>
      <c r="H147" s="250"/>
      <c r="I147" s="243"/>
      <c r="J147" s="244">
        <f>ROUND(I147*H147,2)</f>
        <v>0</v>
      </c>
      <c r="K147" s="240" t="s">
        <v>210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211</v>
      </c>
      <c r="AT147" s="25" t="s">
        <v>206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211</v>
      </c>
      <c r="BM147" s="25" t="s">
        <v>453</v>
      </c>
    </row>
    <row r="148" spans="2:63" s="11" customFormat="1" ht="29.85" customHeight="1">
      <c r="B148" s="222"/>
      <c r="C148" s="223"/>
      <c r="D148" s="224" t="s">
        <v>75</v>
      </c>
      <c r="E148" s="236" t="s">
        <v>454</v>
      </c>
      <c r="F148" s="236" t="s">
        <v>455</v>
      </c>
      <c r="G148" s="223"/>
      <c r="H148" s="223"/>
      <c r="I148" s="226"/>
      <c r="J148" s="237">
        <f>BK148</f>
        <v>0</v>
      </c>
      <c r="K148" s="223"/>
      <c r="L148" s="228"/>
      <c r="M148" s="229"/>
      <c r="N148" s="230"/>
      <c r="O148" s="230"/>
      <c r="P148" s="231">
        <f>SUM(P149:P163)</f>
        <v>0</v>
      </c>
      <c r="Q148" s="230"/>
      <c r="R148" s="231">
        <f>SUM(R149:R163)</f>
        <v>0.6373724000000001</v>
      </c>
      <c r="S148" s="230"/>
      <c r="T148" s="232">
        <f>SUM(T149:T163)</f>
        <v>0.184098</v>
      </c>
      <c r="AR148" s="233" t="s">
        <v>85</v>
      </c>
      <c r="AT148" s="234" t="s">
        <v>75</v>
      </c>
      <c r="AU148" s="234" t="s">
        <v>83</v>
      </c>
      <c r="AY148" s="233" t="s">
        <v>203</v>
      </c>
      <c r="BK148" s="235">
        <f>SUM(BK149:BK163)</f>
        <v>0</v>
      </c>
    </row>
    <row r="149" spans="2:65" s="1" customFormat="1" ht="16.5" customHeight="1">
      <c r="B149" s="47"/>
      <c r="C149" s="238" t="s">
        <v>456</v>
      </c>
      <c r="D149" s="238" t="s">
        <v>206</v>
      </c>
      <c r="E149" s="239" t="s">
        <v>457</v>
      </c>
      <c r="F149" s="240" t="s">
        <v>458</v>
      </c>
      <c r="G149" s="241" t="s">
        <v>209</v>
      </c>
      <c r="H149" s="242">
        <v>19</v>
      </c>
      <c r="I149" s="243"/>
      <c r="J149" s="244">
        <f>ROUND(I149*H149,2)</f>
        <v>0</v>
      </c>
      <c r="K149" s="240" t="s">
        <v>210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211</v>
      </c>
      <c r="AT149" s="25" t="s">
        <v>206</v>
      </c>
      <c r="AU149" s="25" t="s">
        <v>85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211</v>
      </c>
      <c r="BM149" s="25" t="s">
        <v>459</v>
      </c>
    </row>
    <row r="150" spans="2:65" s="1" customFormat="1" ht="16.5" customHeight="1">
      <c r="B150" s="47"/>
      <c r="C150" s="238" t="s">
        <v>460</v>
      </c>
      <c r="D150" s="238" t="s">
        <v>206</v>
      </c>
      <c r="E150" s="239" t="s">
        <v>461</v>
      </c>
      <c r="F150" s="240" t="s">
        <v>462</v>
      </c>
      <c r="G150" s="241" t="s">
        <v>463</v>
      </c>
      <c r="H150" s="242">
        <v>6.16</v>
      </c>
      <c r="I150" s="243"/>
      <c r="J150" s="244">
        <f>ROUND(I150*H150,2)</f>
        <v>0</v>
      </c>
      <c r="K150" s="240" t="s">
        <v>210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0.0238</v>
      </c>
      <c r="T150" s="248">
        <f>S150*H150</f>
        <v>0.14660800000000002</v>
      </c>
      <c r="AR150" s="25" t="s">
        <v>211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211</v>
      </c>
      <c r="BM150" s="25" t="s">
        <v>464</v>
      </c>
    </row>
    <row r="151" spans="2:65" s="1" customFormat="1" ht="16.5" customHeight="1">
      <c r="B151" s="47"/>
      <c r="C151" s="238" t="s">
        <v>465</v>
      </c>
      <c r="D151" s="238" t="s">
        <v>206</v>
      </c>
      <c r="E151" s="239" t="s">
        <v>466</v>
      </c>
      <c r="F151" s="240" t="s">
        <v>467</v>
      </c>
      <c r="G151" s="241" t="s">
        <v>463</v>
      </c>
      <c r="H151" s="242">
        <v>6.16</v>
      </c>
      <c r="I151" s="243"/>
      <c r="J151" s="244">
        <f>ROUND(I151*H151,2)</f>
        <v>0</v>
      </c>
      <c r="K151" s="240" t="s">
        <v>210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0.00139</v>
      </c>
      <c r="R151" s="247">
        <f>Q151*H151</f>
        <v>0.0085624</v>
      </c>
      <c r="S151" s="247">
        <v>0</v>
      </c>
      <c r="T151" s="248">
        <f>S151*H151</f>
        <v>0</v>
      </c>
      <c r="AR151" s="25" t="s">
        <v>211</v>
      </c>
      <c r="AT151" s="25" t="s">
        <v>206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211</v>
      </c>
      <c r="BM151" s="25" t="s">
        <v>468</v>
      </c>
    </row>
    <row r="152" spans="2:65" s="1" customFormat="1" ht="16.5" customHeight="1">
      <c r="B152" s="47"/>
      <c r="C152" s="238" t="s">
        <v>469</v>
      </c>
      <c r="D152" s="238" t="s">
        <v>206</v>
      </c>
      <c r="E152" s="239" t="s">
        <v>470</v>
      </c>
      <c r="F152" s="240" t="s">
        <v>471</v>
      </c>
      <c r="G152" s="241" t="s">
        <v>209</v>
      </c>
      <c r="H152" s="242">
        <v>1</v>
      </c>
      <c r="I152" s="243"/>
      <c r="J152" s="244">
        <f>ROUND(I152*H152,2)</f>
        <v>0</v>
      </c>
      <c r="K152" s="240" t="s">
        <v>210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0.0001</v>
      </c>
      <c r="R152" s="247">
        <f>Q152*H152</f>
        <v>0.0001</v>
      </c>
      <c r="S152" s="247">
        <v>0.03749</v>
      </c>
      <c r="T152" s="248">
        <f>S152*H152</f>
        <v>0.03749</v>
      </c>
      <c r="AR152" s="25" t="s">
        <v>211</v>
      </c>
      <c r="AT152" s="25" t="s">
        <v>206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211</v>
      </c>
      <c r="BM152" s="25" t="s">
        <v>472</v>
      </c>
    </row>
    <row r="153" spans="2:65" s="1" customFormat="1" ht="16.5" customHeight="1">
      <c r="B153" s="47"/>
      <c r="C153" s="238" t="s">
        <v>473</v>
      </c>
      <c r="D153" s="238" t="s">
        <v>206</v>
      </c>
      <c r="E153" s="239" t="s">
        <v>474</v>
      </c>
      <c r="F153" s="240" t="s">
        <v>475</v>
      </c>
      <c r="G153" s="241" t="s">
        <v>209</v>
      </c>
      <c r="H153" s="242">
        <v>1</v>
      </c>
      <c r="I153" s="243"/>
      <c r="J153" s="244">
        <f>ROUND(I153*H153,2)</f>
        <v>0</v>
      </c>
      <c r="K153" s="240" t="s">
        <v>210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0.0186</v>
      </c>
      <c r="R153" s="247">
        <f>Q153*H153</f>
        <v>0.0186</v>
      </c>
      <c r="S153" s="247">
        <v>0</v>
      </c>
      <c r="T153" s="248">
        <f>S153*H153</f>
        <v>0</v>
      </c>
      <c r="AR153" s="25" t="s">
        <v>211</v>
      </c>
      <c r="AT153" s="25" t="s">
        <v>206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211</v>
      </c>
      <c r="BM153" s="25" t="s">
        <v>476</v>
      </c>
    </row>
    <row r="154" spans="2:65" s="1" customFormat="1" ht="16.5" customHeight="1">
      <c r="B154" s="47"/>
      <c r="C154" s="238" t="s">
        <v>477</v>
      </c>
      <c r="D154" s="238" t="s">
        <v>206</v>
      </c>
      <c r="E154" s="239" t="s">
        <v>478</v>
      </c>
      <c r="F154" s="240" t="s">
        <v>479</v>
      </c>
      <c r="G154" s="241" t="s">
        <v>209</v>
      </c>
      <c r="H154" s="242">
        <v>3</v>
      </c>
      <c r="I154" s="243"/>
      <c r="J154" s="244">
        <f>ROUND(I154*H154,2)</f>
        <v>0</v>
      </c>
      <c r="K154" s="240" t="s">
        <v>210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0.0227</v>
      </c>
      <c r="R154" s="247">
        <f>Q154*H154</f>
        <v>0.06810000000000001</v>
      </c>
      <c r="S154" s="247">
        <v>0</v>
      </c>
      <c r="T154" s="248">
        <f>S154*H154</f>
        <v>0</v>
      </c>
      <c r="AR154" s="25" t="s">
        <v>211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211</v>
      </c>
      <c r="BM154" s="25" t="s">
        <v>480</v>
      </c>
    </row>
    <row r="155" spans="2:65" s="1" customFormat="1" ht="16.5" customHeight="1">
      <c r="B155" s="47"/>
      <c r="C155" s="238" t="s">
        <v>481</v>
      </c>
      <c r="D155" s="238" t="s">
        <v>206</v>
      </c>
      <c r="E155" s="239" t="s">
        <v>482</v>
      </c>
      <c r="F155" s="240" t="s">
        <v>483</v>
      </c>
      <c r="G155" s="241" t="s">
        <v>209</v>
      </c>
      <c r="H155" s="242">
        <v>3</v>
      </c>
      <c r="I155" s="243"/>
      <c r="J155" s="244">
        <f>ROUND(I155*H155,2)</f>
        <v>0</v>
      </c>
      <c r="K155" s="240" t="s">
        <v>210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0.02516</v>
      </c>
      <c r="R155" s="247">
        <f>Q155*H155</f>
        <v>0.07547999999999999</v>
      </c>
      <c r="S155" s="247">
        <v>0</v>
      </c>
      <c r="T155" s="248">
        <f>S155*H155</f>
        <v>0</v>
      </c>
      <c r="AR155" s="25" t="s">
        <v>211</v>
      </c>
      <c r="AT155" s="25" t="s">
        <v>206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211</v>
      </c>
      <c r="BM155" s="25" t="s">
        <v>484</v>
      </c>
    </row>
    <row r="156" spans="2:65" s="1" customFormat="1" ht="16.5" customHeight="1">
      <c r="B156" s="47"/>
      <c r="C156" s="238" t="s">
        <v>485</v>
      </c>
      <c r="D156" s="238" t="s">
        <v>206</v>
      </c>
      <c r="E156" s="239" t="s">
        <v>486</v>
      </c>
      <c r="F156" s="240" t="s">
        <v>487</v>
      </c>
      <c r="G156" s="241" t="s">
        <v>209</v>
      </c>
      <c r="H156" s="242">
        <v>1</v>
      </c>
      <c r="I156" s="243"/>
      <c r="J156" s="244">
        <f>ROUND(I156*H156,2)</f>
        <v>0</v>
      </c>
      <c r="K156" s="240" t="s">
        <v>210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0.02803</v>
      </c>
      <c r="R156" s="247">
        <f>Q156*H156</f>
        <v>0.02803</v>
      </c>
      <c r="S156" s="247">
        <v>0</v>
      </c>
      <c r="T156" s="248">
        <f>S156*H156</f>
        <v>0</v>
      </c>
      <c r="AR156" s="25" t="s">
        <v>211</v>
      </c>
      <c r="AT156" s="25" t="s">
        <v>206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211</v>
      </c>
      <c r="BM156" s="25" t="s">
        <v>488</v>
      </c>
    </row>
    <row r="157" spans="2:65" s="1" customFormat="1" ht="16.5" customHeight="1">
      <c r="B157" s="47"/>
      <c r="C157" s="238" t="s">
        <v>489</v>
      </c>
      <c r="D157" s="238" t="s">
        <v>206</v>
      </c>
      <c r="E157" s="239" t="s">
        <v>490</v>
      </c>
      <c r="F157" s="240" t="s">
        <v>491</v>
      </c>
      <c r="G157" s="241" t="s">
        <v>209</v>
      </c>
      <c r="H157" s="242">
        <v>3</v>
      </c>
      <c r="I157" s="243"/>
      <c r="J157" s="244">
        <f>ROUND(I157*H157,2)</f>
        <v>0</v>
      </c>
      <c r="K157" s="240" t="s">
        <v>210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0.0309</v>
      </c>
      <c r="R157" s="247">
        <f>Q157*H157</f>
        <v>0.0927</v>
      </c>
      <c r="S157" s="247">
        <v>0</v>
      </c>
      <c r="T157" s="248">
        <f>S157*H157</f>
        <v>0</v>
      </c>
      <c r="AR157" s="25" t="s">
        <v>211</v>
      </c>
      <c r="AT157" s="25" t="s">
        <v>206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211</v>
      </c>
      <c r="BM157" s="25" t="s">
        <v>492</v>
      </c>
    </row>
    <row r="158" spans="2:65" s="1" customFormat="1" ht="16.5" customHeight="1">
      <c r="B158" s="47"/>
      <c r="C158" s="238" t="s">
        <v>493</v>
      </c>
      <c r="D158" s="238" t="s">
        <v>206</v>
      </c>
      <c r="E158" s="239" t="s">
        <v>494</v>
      </c>
      <c r="F158" s="240" t="s">
        <v>495</v>
      </c>
      <c r="G158" s="241" t="s">
        <v>209</v>
      </c>
      <c r="H158" s="242">
        <v>5</v>
      </c>
      <c r="I158" s="243"/>
      <c r="J158" s="244">
        <f>ROUND(I158*H158,2)</f>
        <v>0</v>
      </c>
      <c r="K158" s="240" t="s">
        <v>210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0.06916</v>
      </c>
      <c r="R158" s="247">
        <f>Q158*H158</f>
        <v>0.3458</v>
      </c>
      <c r="S158" s="247">
        <v>0</v>
      </c>
      <c r="T158" s="248">
        <f>S158*H158</f>
        <v>0</v>
      </c>
      <c r="AR158" s="25" t="s">
        <v>211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211</v>
      </c>
      <c r="BM158" s="25" t="s">
        <v>496</v>
      </c>
    </row>
    <row r="159" spans="2:65" s="1" customFormat="1" ht="16.5" customHeight="1">
      <c r="B159" s="47"/>
      <c r="C159" s="238" t="s">
        <v>497</v>
      </c>
      <c r="D159" s="238" t="s">
        <v>206</v>
      </c>
      <c r="E159" s="239" t="s">
        <v>498</v>
      </c>
      <c r="F159" s="240" t="s">
        <v>499</v>
      </c>
      <c r="G159" s="241" t="s">
        <v>209</v>
      </c>
      <c r="H159" s="242">
        <v>19</v>
      </c>
      <c r="I159" s="243"/>
      <c r="J159" s="244">
        <f>ROUND(I159*H159,2)</f>
        <v>0</v>
      </c>
      <c r="K159" s="240" t="s">
        <v>210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211</v>
      </c>
      <c r="AT159" s="25" t="s">
        <v>206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211</v>
      </c>
      <c r="BM159" s="25" t="s">
        <v>500</v>
      </c>
    </row>
    <row r="160" spans="2:65" s="1" customFormat="1" ht="16.5" customHeight="1">
      <c r="B160" s="47"/>
      <c r="C160" s="238" t="s">
        <v>501</v>
      </c>
      <c r="D160" s="238" t="s">
        <v>206</v>
      </c>
      <c r="E160" s="239" t="s">
        <v>502</v>
      </c>
      <c r="F160" s="240" t="s">
        <v>503</v>
      </c>
      <c r="G160" s="241" t="s">
        <v>463</v>
      </c>
      <c r="H160" s="242">
        <v>205</v>
      </c>
      <c r="I160" s="243"/>
      <c r="J160" s="244">
        <f>ROUND(I160*H160,2)</f>
        <v>0</v>
      </c>
      <c r="K160" s="240" t="s">
        <v>210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211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211</v>
      </c>
      <c r="BM160" s="25" t="s">
        <v>504</v>
      </c>
    </row>
    <row r="161" spans="2:65" s="1" customFormat="1" ht="16.5" customHeight="1">
      <c r="B161" s="47"/>
      <c r="C161" s="238" t="s">
        <v>505</v>
      </c>
      <c r="D161" s="238" t="s">
        <v>206</v>
      </c>
      <c r="E161" s="239" t="s">
        <v>506</v>
      </c>
      <c r="F161" s="240" t="s">
        <v>507</v>
      </c>
      <c r="G161" s="241" t="s">
        <v>463</v>
      </c>
      <c r="H161" s="242">
        <v>65</v>
      </c>
      <c r="I161" s="243"/>
      <c r="J161" s="244">
        <f>ROUND(I161*H161,2)</f>
        <v>0</v>
      </c>
      <c r="K161" s="240" t="s">
        <v>210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211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211</v>
      </c>
      <c r="BM161" s="25" t="s">
        <v>508</v>
      </c>
    </row>
    <row r="162" spans="2:65" s="1" customFormat="1" ht="25.5" customHeight="1">
      <c r="B162" s="47"/>
      <c r="C162" s="238" t="s">
        <v>509</v>
      </c>
      <c r="D162" s="238" t="s">
        <v>206</v>
      </c>
      <c r="E162" s="239" t="s">
        <v>510</v>
      </c>
      <c r="F162" s="240" t="s">
        <v>511</v>
      </c>
      <c r="G162" s="241" t="s">
        <v>241</v>
      </c>
      <c r="H162" s="242">
        <v>0.038</v>
      </c>
      <c r="I162" s="243"/>
      <c r="J162" s="244">
        <f>ROUND(I162*H162,2)</f>
        <v>0</v>
      </c>
      <c r="K162" s="240" t="s">
        <v>210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211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211</v>
      </c>
      <c r="BM162" s="25" t="s">
        <v>512</v>
      </c>
    </row>
    <row r="163" spans="2:65" s="1" customFormat="1" ht="16.5" customHeight="1">
      <c r="B163" s="47"/>
      <c r="C163" s="238" t="s">
        <v>513</v>
      </c>
      <c r="D163" s="238" t="s">
        <v>206</v>
      </c>
      <c r="E163" s="239" t="s">
        <v>514</v>
      </c>
      <c r="F163" s="240" t="s">
        <v>515</v>
      </c>
      <c r="G163" s="241" t="s">
        <v>246</v>
      </c>
      <c r="H163" s="250"/>
      <c r="I163" s="243"/>
      <c r="J163" s="244">
        <f>ROUND(I163*H163,2)</f>
        <v>0</v>
      </c>
      <c r="K163" s="240" t="s">
        <v>210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211</v>
      </c>
      <c r="AT163" s="25" t="s">
        <v>206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211</v>
      </c>
      <c r="BM163" s="25" t="s">
        <v>516</v>
      </c>
    </row>
    <row r="164" spans="2:63" s="11" customFormat="1" ht="37.4" customHeight="1">
      <c r="B164" s="222"/>
      <c r="C164" s="223"/>
      <c r="D164" s="224" t="s">
        <v>75</v>
      </c>
      <c r="E164" s="225" t="s">
        <v>258</v>
      </c>
      <c r="F164" s="225" t="s">
        <v>259</v>
      </c>
      <c r="G164" s="223"/>
      <c r="H164" s="223"/>
      <c r="I164" s="226"/>
      <c r="J164" s="227">
        <f>BK164</f>
        <v>0</v>
      </c>
      <c r="K164" s="223"/>
      <c r="L164" s="228"/>
      <c r="M164" s="229"/>
      <c r="N164" s="230"/>
      <c r="O164" s="230"/>
      <c r="P164" s="231">
        <f>SUM(P165:P166)</f>
        <v>0</v>
      </c>
      <c r="Q164" s="230"/>
      <c r="R164" s="231">
        <f>SUM(R165:R166)</f>
        <v>0</v>
      </c>
      <c r="S164" s="230"/>
      <c r="T164" s="232">
        <f>SUM(T165:T166)</f>
        <v>0</v>
      </c>
      <c r="AR164" s="233" t="s">
        <v>98</v>
      </c>
      <c r="AT164" s="234" t="s">
        <v>75</v>
      </c>
      <c r="AU164" s="234" t="s">
        <v>76</v>
      </c>
      <c r="AY164" s="233" t="s">
        <v>203</v>
      </c>
      <c r="BK164" s="235">
        <f>SUM(BK165:BK166)</f>
        <v>0</v>
      </c>
    </row>
    <row r="165" spans="2:65" s="1" customFormat="1" ht="16.5" customHeight="1">
      <c r="B165" s="47"/>
      <c r="C165" s="238" t="s">
        <v>517</v>
      </c>
      <c r="D165" s="238" t="s">
        <v>206</v>
      </c>
      <c r="E165" s="239" t="s">
        <v>261</v>
      </c>
      <c r="F165" s="240" t="s">
        <v>262</v>
      </c>
      <c r="G165" s="241" t="s">
        <v>263</v>
      </c>
      <c r="H165" s="242">
        <v>11</v>
      </c>
      <c r="I165" s="243"/>
      <c r="J165" s="244">
        <f>ROUND(I165*H165,2)</f>
        <v>0</v>
      </c>
      <c r="K165" s="240" t="s">
        <v>210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264</v>
      </c>
      <c r="AT165" s="25" t="s">
        <v>206</v>
      </c>
      <c r="AU165" s="25" t="s">
        <v>83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264</v>
      </c>
      <c r="BM165" s="25" t="s">
        <v>518</v>
      </c>
    </row>
    <row r="166" spans="2:65" s="1" customFormat="1" ht="25.5" customHeight="1">
      <c r="B166" s="47"/>
      <c r="C166" s="238" t="s">
        <v>519</v>
      </c>
      <c r="D166" s="238" t="s">
        <v>206</v>
      </c>
      <c r="E166" s="239" t="s">
        <v>267</v>
      </c>
      <c r="F166" s="240" t="s">
        <v>268</v>
      </c>
      <c r="G166" s="241" t="s">
        <v>263</v>
      </c>
      <c r="H166" s="242">
        <v>7</v>
      </c>
      <c r="I166" s="243"/>
      <c r="J166" s="244">
        <f>ROUND(I166*H166,2)</f>
        <v>0</v>
      </c>
      <c r="K166" s="240" t="s">
        <v>210</v>
      </c>
      <c r="L166" s="73"/>
      <c r="M166" s="245" t="s">
        <v>21</v>
      </c>
      <c r="N166" s="251" t="s">
        <v>47</v>
      </c>
      <c r="O166" s="252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AR166" s="25" t="s">
        <v>264</v>
      </c>
      <c r="AT166" s="25" t="s">
        <v>206</v>
      </c>
      <c r="AU166" s="25" t="s">
        <v>83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264</v>
      </c>
      <c r="BM166" s="25" t="s">
        <v>520</v>
      </c>
    </row>
    <row r="167" spans="2:12" s="1" customFormat="1" ht="6.95" customHeight="1">
      <c r="B167" s="68"/>
      <c r="C167" s="69"/>
      <c r="D167" s="69"/>
      <c r="E167" s="69"/>
      <c r="F167" s="69"/>
      <c r="G167" s="69"/>
      <c r="H167" s="69"/>
      <c r="I167" s="180"/>
      <c r="J167" s="69"/>
      <c r="K167" s="69"/>
      <c r="L167" s="73"/>
    </row>
  </sheetData>
  <sheetProtection password="CC35" sheet="1" objects="1" scenarios="1" formatColumns="0" formatRows="0" autoFilter="0"/>
  <autoFilter ref="C95:K166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2:H82"/>
    <mergeCell ref="E86:H86"/>
    <mergeCell ref="E84:H84"/>
    <mergeCell ref="E88:H88"/>
    <mergeCell ref="G1:H1"/>
    <mergeCell ref="L2:V2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521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ROUND(SUM(BE93:BE110),2)</f>
        <v>0</v>
      </c>
      <c r="G34" s="48"/>
      <c r="H34" s="48"/>
      <c r="I34" s="172">
        <v>0.21</v>
      </c>
      <c r="J34" s="171">
        <f>ROUND(ROUND((SUM(BE93:BE110)),2)*I34,2)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ROUND(SUM(BF93:BF110),2)</f>
        <v>0</v>
      </c>
      <c r="G35" s="48"/>
      <c r="H35" s="48"/>
      <c r="I35" s="172">
        <v>0.15</v>
      </c>
      <c r="J35" s="171">
        <f>ROUND(ROUND((SUM(BF93:BF110)),2)*I35,2)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ROUND(SUM(BG93:BG110),2)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ROUND(SUM(BH93:BH110),2)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ROUND(SUM(BI93:BI110),2)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172121VN - Vedlejší náklady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J93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522</v>
      </c>
      <c r="E65" s="194"/>
      <c r="F65" s="194"/>
      <c r="G65" s="194"/>
      <c r="H65" s="194"/>
      <c r="I65" s="195"/>
      <c r="J65" s="196">
        <f>J94</f>
        <v>0</v>
      </c>
      <c r="K65" s="197"/>
    </row>
    <row r="66" spans="2:11" s="9" customFormat="1" ht="19.9" customHeight="1">
      <c r="B66" s="198"/>
      <c r="C66" s="199"/>
      <c r="D66" s="200" t="s">
        <v>523</v>
      </c>
      <c r="E66" s="201"/>
      <c r="F66" s="201"/>
      <c r="G66" s="201"/>
      <c r="H66" s="201"/>
      <c r="I66" s="202"/>
      <c r="J66" s="203">
        <f>J95</f>
        <v>0</v>
      </c>
      <c r="K66" s="204"/>
    </row>
    <row r="67" spans="2:11" s="9" customFormat="1" ht="19.9" customHeight="1">
      <c r="B67" s="198"/>
      <c r="C67" s="199"/>
      <c r="D67" s="200" t="s">
        <v>524</v>
      </c>
      <c r="E67" s="201"/>
      <c r="F67" s="201"/>
      <c r="G67" s="201"/>
      <c r="H67" s="201"/>
      <c r="I67" s="202"/>
      <c r="J67" s="203">
        <f>J98</f>
        <v>0</v>
      </c>
      <c r="K67" s="204"/>
    </row>
    <row r="68" spans="2:11" s="9" customFormat="1" ht="19.9" customHeight="1">
      <c r="B68" s="198"/>
      <c r="C68" s="199"/>
      <c r="D68" s="200" t="s">
        <v>525</v>
      </c>
      <c r="E68" s="201"/>
      <c r="F68" s="201"/>
      <c r="G68" s="201"/>
      <c r="H68" s="201"/>
      <c r="I68" s="202"/>
      <c r="J68" s="203">
        <f>J107</f>
        <v>0</v>
      </c>
      <c r="K68" s="204"/>
    </row>
    <row r="69" spans="2:11" s="9" customFormat="1" ht="19.9" customHeight="1">
      <c r="B69" s="198"/>
      <c r="C69" s="199"/>
      <c r="D69" s="200" t="s">
        <v>526</v>
      </c>
      <c r="E69" s="201"/>
      <c r="F69" s="201"/>
      <c r="G69" s="201"/>
      <c r="H69" s="201"/>
      <c r="I69" s="202"/>
      <c r="J69" s="203">
        <f>J108</f>
        <v>0</v>
      </c>
      <c r="K69" s="204"/>
    </row>
    <row r="70" spans="2:11" s="1" customFormat="1" ht="21.8" customHeight="1">
      <c r="B70" s="47"/>
      <c r="C70" s="48"/>
      <c r="D70" s="48"/>
      <c r="E70" s="48"/>
      <c r="F70" s="48"/>
      <c r="G70" s="48"/>
      <c r="H70" s="48"/>
      <c r="I70" s="158"/>
      <c r="J70" s="48"/>
      <c r="K70" s="52"/>
    </row>
    <row r="71" spans="2:11" s="1" customFormat="1" ht="6.95" customHeight="1">
      <c r="B71" s="68"/>
      <c r="C71" s="69"/>
      <c r="D71" s="69"/>
      <c r="E71" s="69"/>
      <c r="F71" s="69"/>
      <c r="G71" s="69"/>
      <c r="H71" s="69"/>
      <c r="I71" s="180"/>
      <c r="J71" s="69"/>
      <c r="K71" s="70"/>
    </row>
    <row r="75" spans="2:12" s="1" customFormat="1" ht="6.95" customHeight="1">
      <c r="B75" s="71"/>
      <c r="C75" s="72"/>
      <c r="D75" s="72"/>
      <c r="E75" s="72"/>
      <c r="F75" s="72"/>
      <c r="G75" s="72"/>
      <c r="H75" s="72"/>
      <c r="I75" s="183"/>
      <c r="J75" s="72"/>
      <c r="K75" s="72"/>
      <c r="L75" s="73"/>
    </row>
    <row r="76" spans="2:12" s="1" customFormat="1" ht="36.95" customHeight="1">
      <c r="B76" s="47"/>
      <c r="C76" s="74" t="s">
        <v>187</v>
      </c>
      <c r="D76" s="75"/>
      <c r="E76" s="75"/>
      <c r="F76" s="75"/>
      <c r="G76" s="75"/>
      <c r="H76" s="75"/>
      <c r="I76" s="205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5"/>
      <c r="J77" s="75"/>
      <c r="K77" s="75"/>
      <c r="L77" s="73"/>
    </row>
    <row r="78" spans="2:12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5"/>
      <c r="J78" s="75"/>
      <c r="K78" s="75"/>
      <c r="L78" s="73"/>
    </row>
    <row r="79" spans="2:12" s="1" customFormat="1" ht="16.5" customHeight="1">
      <c r="B79" s="47"/>
      <c r="C79" s="75"/>
      <c r="D79" s="75"/>
      <c r="E79" s="206" t="str">
        <f>E7</f>
        <v>Revitalizace NKP Vlašský dvůr stavba</v>
      </c>
      <c r="F79" s="77"/>
      <c r="G79" s="77"/>
      <c r="H79" s="77"/>
      <c r="I79" s="205"/>
      <c r="J79" s="75"/>
      <c r="K79" s="75"/>
      <c r="L79" s="73"/>
    </row>
    <row r="80" spans="2:12" ht="13.5">
      <c r="B80" s="29"/>
      <c r="C80" s="77" t="s">
        <v>171</v>
      </c>
      <c r="D80" s="207"/>
      <c r="E80" s="207"/>
      <c r="F80" s="207"/>
      <c r="G80" s="207"/>
      <c r="H80" s="207"/>
      <c r="I80" s="150"/>
      <c r="J80" s="207"/>
      <c r="K80" s="207"/>
      <c r="L80" s="208"/>
    </row>
    <row r="81" spans="2:12" ht="16.5" customHeight="1">
      <c r="B81" s="29"/>
      <c r="C81" s="207"/>
      <c r="D81" s="207"/>
      <c r="E81" s="206" t="s">
        <v>172</v>
      </c>
      <c r="F81" s="207"/>
      <c r="G81" s="207"/>
      <c r="H81" s="207"/>
      <c r="I81" s="150"/>
      <c r="J81" s="207"/>
      <c r="K81" s="207"/>
      <c r="L81" s="208"/>
    </row>
    <row r="82" spans="2:12" ht="13.5">
      <c r="B82" s="29"/>
      <c r="C82" s="77" t="s">
        <v>173</v>
      </c>
      <c r="D82" s="207"/>
      <c r="E82" s="207"/>
      <c r="F82" s="207"/>
      <c r="G82" s="207"/>
      <c r="H82" s="207"/>
      <c r="I82" s="150"/>
      <c r="J82" s="207"/>
      <c r="K82" s="207"/>
      <c r="L82" s="208"/>
    </row>
    <row r="83" spans="2:12" s="1" customFormat="1" ht="16.5" customHeight="1">
      <c r="B83" s="47"/>
      <c r="C83" s="75"/>
      <c r="D83" s="75"/>
      <c r="E83" s="209" t="s">
        <v>174</v>
      </c>
      <c r="F83" s="75"/>
      <c r="G83" s="75"/>
      <c r="H83" s="75"/>
      <c r="I83" s="205"/>
      <c r="J83" s="75"/>
      <c r="K83" s="75"/>
      <c r="L83" s="73"/>
    </row>
    <row r="84" spans="2:12" s="1" customFormat="1" ht="14.4" customHeight="1">
      <c r="B84" s="47"/>
      <c r="C84" s="77" t="s">
        <v>175</v>
      </c>
      <c r="D84" s="75"/>
      <c r="E84" s="75"/>
      <c r="F84" s="75"/>
      <c r="G84" s="75"/>
      <c r="H84" s="75"/>
      <c r="I84" s="205"/>
      <c r="J84" s="75"/>
      <c r="K84" s="75"/>
      <c r="L84" s="73"/>
    </row>
    <row r="85" spans="2:12" s="1" customFormat="1" ht="17.25" customHeight="1">
      <c r="B85" s="47"/>
      <c r="C85" s="75"/>
      <c r="D85" s="75"/>
      <c r="E85" s="83" t="str">
        <f>E13</f>
        <v>172121VN - Vedlejší náklady</v>
      </c>
      <c r="F85" s="75"/>
      <c r="G85" s="75"/>
      <c r="H85" s="75"/>
      <c r="I85" s="205"/>
      <c r="J85" s="75"/>
      <c r="K85" s="75"/>
      <c r="L85" s="73"/>
    </row>
    <row r="86" spans="2:12" s="1" customFormat="1" ht="6.95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18" customHeight="1">
      <c r="B87" s="47"/>
      <c r="C87" s="77" t="s">
        <v>23</v>
      </c>
      <c r="D87" s="75"/>
      <c r="E87" s="75"/>
      <c r="F87" s="210" t="str">
        <f>F16</f>
        <v>Kutná Hora</v>
      </c>
      <c r="G87" s="75"/>
      <c r="H87" s="75"/>
      <c r="I87" s="211" t="s">
        <v>25</v>
      </c>
      <c r="J87" s="86" t="str">
        <f>IF(J16="","",J16)</f>
        <v>22. 2. 2018</v>
      </c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3.5">
      <c r="B89" s="47"/>
      <c r="C89" s="77" t="s">
        <v>27</v>
      </c>
      <c r="D89" s="75"/>
      <c r="E89" s="75"/>
      <c r="F89" s="210" t="str">
        <f>E19</f>
        <v>Město Kutná Hora,Havlíčkovo nám. 552</v>
      </c>
      <c r="G89" s="75"/>
      <c r="H89" s="75"/>
      <c r="I89" s="211" t="s">
        <v>35</v>
      </c>
      <c r="J89" s="210" t="str">
        <f>E25</f>
        <v>Kutnohorská stavební s.r.o</v>
      </c>
      <c r="K89" s="75"/>
      <c r="L89" s="73"/>
    </row>
    <row r="90" spans="2:12" s="1" customFormat="1" ht="14.4" customHeight="1">
      <c r="B90" s="47"/>
      <c r="C90" s="77" t="s">
        <v>33</v>
      </c>
      <c r="D90" s="75"/>
      <c r="E90" s="75"/>
      <c r="F90" s="210" t="str">
        <f>IF(E22="","",E22)</f>
        <v/>
      </c>
      <c r="G90" s="75"/>
      <c r="H90" s="75"/>
      <c r="I90" s="205"/>
      <c r="J90" s="75"/>
      <c r="K90" s="75"/>
      <c r="L90" s="73"/>
    </row>
    <row r="91" spans="2:12" s="1" customFormat="1" ht="10.3" customHeight="1">
      <c r="B91" s="47"/>
      <c r="C91" s="75"/>
      <c r="D91" s="75"/>
      <c r="E91" s="75"/>
      <c r="F91" s="75"/>
      <c r="G91" s="75"/>
      <c r="H91" s="75"/>
      <c r="I91" s="205"/>
      <c r="J91" s="75"/>
      <c r="K91" s="75"/>
      <c r="L91" s="73"/>
    </row>
    <row r="92" spans="2:20" s="10" customFormat="1" ht="29.25" customHeight="1">
      <c r="B92" s="212"/>
      <c r="C92" s="213" t="s">
        <v>188</v>
      </c>
      <c r="D92" s="214" t="s">
        <v>61</v>
      </c>
      <c r="E92" s="214" t="s">
        <v>57</v>
      </c>
      <c r="F92" s="214" t="s">
        <v>189</v>
      </c>
      <c r="G92" s="214" t="s">
        <v>190</v>
      </c>
      <c r="H92" s="214" t="s">
        <v>191</v>
      </c>
      <c r="I92" s="215" t="s">
        <v>192</v>
      </c>
      <c r="J92" s="214" t="s">
        <v>180</v>
      </c>
      <c r="K92" s="216" t="s">
        <v>193</v>
      </c>
      <c r="L92" s="217"/>
      <c r="M92" s="103" t="s">
        <v>194</v>
      </c>
      <c r="N92" s="104" t="s">
        <v>46</v>
      </c>
      <c r="O92" s="104" t="s">
        <v>195</v>
      </c>
      <c r="P92" s="104" t="s">
        <v>196</v>
      </c>
      <c r="Q92" s="104" t="s">
        <v>197</v>
      </c>
      <c r="R92" s="104" t="s">
        <v>198</v>
      </c>
      <c r="S92" s="104" t="s">
        <v>199</v>
      </c>
      <c r="T92" s="105" t="s">
        <v>200</v>
      </c>
    </row>
    <row r="93" spans="2:63" s="1" customFormat="1" ht="29.25" customHeight="1">
      <c r="B93" s="47"/>
      <c r="C93" s="109" t="s">
        <v>181</v>
      </c>
      <c r="D93" s="75"/>
      <c r="E93" s="75"/>
      <c r="F93" s="75"/>
      <c r="G93" s="75"/>
      <c r="H93" s="75"/>
      <c r="I93" s="205"/>
      <c r="J93" s="218">
        <f>BK93</f>
        <v>0</v>
      </c>
      <c r="K93" s="75"/>
      <c r="L93" s="73"/>
      <c r="M93" s="106"/>
      <c r="N93" s="107"/>
      <c r="O93" s="107"/>
      <c r="P93" s="219">
        <f>P94</f>
        <v>0</v>
      </c>
      <c r="Q93" s="107"/>
      <c r="R93" s="219">
        <f>R94</f>
        <v>0</v>
      </c>
      <c r="S93" s="107"/>
      <c r="T93" s="220">
        <f>T94</f>
        <v>0</v>
      </c>
      <c r="AT93" s="25" t="s">
        <v>75</v>
      </c>
      <c r="AU93" s="25" t="s">
        <v>182</v>
      </c>
      <c r="BK93" s="221">
        <f>BK94</f>
        <v>0</v>
      </c>
    </row>
    <row r="94" spans="2:63" s="11" customFormat="1" ht="37.4" customHeight="1">
      <c r="B94" s="222"/>
      <c r="C94" s="223"/>
      <c r="D94" s="224" t="s">
        <v>75</v>
      </c>
      <c r="E94" s="225" t="s">
        <v>527</v>
      </c>
      <c r="F94" s="225" t="s">
        <v>528</v>
      </c>
      <c r="G94" s="223"/>
      <c r="H94" s="223"/>
      <c r="I94" s="226"/>
      <c r="J94" s="227">
        <f>BK94</f>
        <v>0</v>
      </c>
      <c r="K94" s="223"/>
      <c r="L94" s="228"/>
      <c r="M94" s="229"/>
      <c r="N94" s="230"/>
      <c r="O94" s="230"/>
      <c r="P94" s="231">
        <f>P95+P98+P107+P108</f>
        <v>0</v>
      </c>
      <c r="Q94" s="230"/>
      <c r="R94" s="231">
        <f>R95+R98+R107+R108</f>
        <v>0</v>
      </c>
      <c r="S94" s="230"/>
      <c r="T94" s="232">
        <f>T95+T98+T107+T108</f>
        <v>0</v>
      </c>
      <c r="AR94" s="233" t="s">
        <v>121</v>
      </c>
      <c r="AT94" s="234" t="s">
        <v>75</v>
      </c>
      <c r="AU94" s="234" t="s">
        <v>76</v>
      </c>
      <c r="AY94" s="233" t="s">
        <v>203</v>
      </c>
      <c r="BK94" s="235">
        <f>BK95+BK98+BK107+BK108</f>
        <v>0</v>
      </c>
    </row>
    <row r="95" spans="2:63" s="11" customFormat="1" ht="19.9" customHeight="1">
      <c r="B95" s="222"/>
      <c r="C95" s="223"/>
      <c r="D95" s="224" t="s">
        <v>75</v>
      </c>
      <c r="E95" s="236" t="s">
        <v>529</v>
      </c>
      <c r="F95" s="236" t="s">
        <v>530</v>
      </c>
      <c r="G95" s="223"/>
      <c r="H95" s="223"/>
      <c r="I95" s="226"/>
      <c r="J95" s="237">
        <f>BK95</f>
        <v>0</v>
      </c>
      <c r="K95" s="223"/>
      <c r="L95" s="228"/>
      <c r="M95" s="229"/>
      <c r="N95" s="230"/>
      <c r="O95" s="230"/>
      <c r="P95" s="231">
        <f>SUM(P96:P97)</f>
        <v>0</v>
      </c>
      <c r="Q95" s="230"/>
      <c r="R95" s="231">
        <f>SUM(R96:R97)</f>
        <v>0</v>
      </c>
      <c r="S95" s="230"/>
      <c r="T95" s="232">
        <f>SUM(T96:T97)</f>
        <v>0</v>
      </c>
      <c r="AR95" s="233" t="s">
        <v>121</v>
      </c>
      <c r="AT95" s="234" t="s">
        <v>75</v>
      </c>
      <c r="AU95" s="234" t="s">
        <v>83</v>
      </c>
      <c r="AY95" s="233" t="s">
        <v>203</v>
      </c>
      <c r="BK95" s="235">
        <f>SUM(BK96:BK97)</f>
        <v>0</v>
      </c>
    </row>
    <row r="96" spans="2:65" s="1" customFormat="1" ht="25.5" customHeight="1">
      <c r="B96" s="47"/>
      <c r="C96" s="238" t="s">
        <v>83</v>
      </c>
      <c r="D96" s="238" t="s">
        <v>206</v>
      </c>
      <c r="E96" s="239" t="s">
        <v>531</v>
      </c>
      <c r="F96" s="240" t="s">
        <v>532</v>
      </c>
      <c r="G96" s="241" t="s">
        <v>533</v>
      </c>
      <c r="H96" s="242">
        <v>1</v>
      </c>
      <c r="I96" s="243"/>
      <c r="J96" s="244">
        <f>ROUND(I96*H96,2)</f>
        <v>0</v>
      </c>
      <c r="K96" s="240" t="s">
        <v>534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535</v>
      </c>
      <c r="AT96" s="25" t="s">
        <v>206</v>
      </c>
      <c r="AU96" s="25" t="s">
        <v>85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535</v>
      </c>
      <c r="BM96" s="25" t="s">
        <v>536</v>
      </c>
    </row>
    <row r="97" spans="2:65" s="1" customFormat="1" ht="25.5" customHeight="1">
      <c r="B97" s="47"/>
      <c r="C97" s="238" t="s">
        <v>85</v>
      </c>
      <c r="D97" s="238" t="s">
        <v>206</v>
      </c>
      <c r="E97" s="239" t="s">
        <v>537</v>
      </c>
      <c r="F97" s="240" t="s">
        <v>538</v>
      </c>
      <c r="G97" s="241" t="s">
        <v>533</v>
      </c>
      <c r="H97" s="242">
        <v>1</v>
      </c>
      <c r="I97" s="243"/>
      <c r="J97" s="244">
        <f>ROUND(I97*H97,2)</f>
        <v>0</v>
      </c>
      <c r="K97" s="240" t="s">
        <v>534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535</v>
      </c>
      <c r="AT97" s="25" t="s">
        <v>206</v>
      </c>
      <c r="AU97" s="25" t="s">
        <v>85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535</v>
      </c>
      <c r="BM97" s="25" t="s">
        <v>539</v>
      </c>
    </row>
    <row r="98" spans="2:63" s="11" customFormat="1" ht="29.85" customHeight="1">
      <c r="B98" s="222"/>
      <c r="C98" s="223"/>
      <c r="D98" s="224" t="s">
        <v>75</v>
      </c>
      <c r="E98" s="236" t="s">
        <v>540</v>
      </c>
      <c r="F98" s="236" t="s">
        <v>541</v>
      </c>
      <c r="G98" s="223"/>
      <c r="H98" s="223"/>
      <c r="I98" s="226"/>
      <c r="J98" s="237">
        <f>BK98</f>
        <v>0</v>
      </c>
      <c r="K98" s="223"/>
      <c r="L98" s="228"/>
      <c r="M98" s="229"/>
      <c r="N98" s="230"/>
      <c r="O98" s="230"/>
      <c r="P98" s="231">
        <f>SUM(P99:P106)</f>
        <v>0</v>
      </c>
      <c r="Q98" s="230"/>
      <c r="R98" s="231">
        <f>SUM(R99:R106)</f>
        <v>0</v>
      </c>
      <c r="S98" s="230"/>
      <c r="T98" s="232">
        <f>SUM(T99:T106)</f>
        <v>0</v>
      </c>
      <c r="AR98" s="233" t="s">
        <v>121</v>
      </c>
      <c r="AT98" s="234" t="s">
        <v>75</v>
      </c>
      <c r="AU98" s="234" t="s">
        <v>83</v>
      </c>
      <c r="AY98" s="233" t="s">
        <v>203</v>
      </c>
      <c r="BK98" s="235">
        <f>SUM(BK99:BK106)</f>
        <v>0</v>
      </c>
    </row>
    <row r="99" spans="2:65" s="1" customFormat="1" ht="16.5" customHeight="1">
      <c r="B99" s="47"/>
      <c r="C99" s="238" t="s">
        <v>92</v>
      </c>
      <c r="D99" s="238" t="s">
        <v>206</v>
      </c>
      <c r="E99" s="239" t="s">
        <v>542</v>
      </c>
      <c r="F99" s="240" t="s">
        <v>543</v>
      </c>
      <c r="G99" s="241" t="s">
        <v>533</v>
      </c>
      <c r="H99" s="242">
        <v>1</v>
      </c>
      <c r="I99" s="243"/>
      <c r="J99" s="244">
        <f>ROUND(I99*H99,2)</f>
        <v>0</v>
      </c>
      <c r="K99" s="240" t="s">
        <v>534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535</v>
      </c>
      <c r="AT99" s="25" t="s">
        <v>206</v>
      </c>
      <c r="AU99" s="25" t="s">
        <v>85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535</v>
      </c>
      <c r="BM99" s="25" t="s">
        <v>544</v>
      </c>
    </row>
    <row r="100" spans="2:65" s="1" customFormat="1" ht="25.5" customHeight="1">
      <c r="B100" s="47"/>
      <c r="C100" s="238" t="s">
        <v>98</v>
      </c>
      <c r="D100" s="238" t="s">
        <v>206</v>
      </c>
      <c r="E100" s="239" t="s">
        <v>545</v>
      </c>
      <c r="F100" s="240" t="s">
        <v>546</v>
      </c>
      <c r="G100" s="241" t="s">
        <v>533</v>
      </c>
      <c r="H100" s="242">
        <v>1</v>
      </c>
      <c r="I100" s="243"/>
      <c r="J100" s="244">
        <f>ROUND(I100*H100,2)</f>
        <v>0</v>
      </c>
      <c r="K100" s="240" t="s">
        <v>534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535</v>
      </c>
      <c r="AT100" s="25" t="s">
        <v>206</v>
      </c>
      <c r="AU100" s="25" t="s">
        <v>85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535</v>
      </c>
      <c r="BM100" s="25" t="s">
        <v>547</v>
      </c>
    </row>
    <row r="101" spans="2:65" s="1" customFormat="1" ht="16.5" customHeight="1">
      <c r="B101" s="47"/>
      <c r="C101" s="238" t="s">
        <v>121</v>
      </c>
      <c r="D101" s="238" t="s">
        <v>206</v>
      </c>
      <c r="E101" s="239" t="s">
        <v>548</v>
      </c>
      <c r="F101" s="240" t="s">
        <v>549</v>
      </c>
      <c r="G101" s="241" t="s">
        <v>533</v>
      </c>
      <c r="H101" s="242">
        <v>1</v>
      </c>
      <c r="I101" s="243"/>
      <c r="J101" s="244">
        <f>ROUND(I101*H101,2)</f>
        <v>0</v>
      </c>
      <c r="K101" s="240" t="s">
        <v>534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535</v>
      </c>
      <c r="AT101" s="25" t="s">
        <v>206</v>
      </c>
      <c r="AU101" s="25" t="s">
        <v>85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535</v>
      </c>
      <c r="BM101" s="25" t="s">
        <v>550</v>
      </c>
    </row>
    <row r="102" spans="2:65" s="1" customFormat="1" ht="16.5" customHeight="1">
      <c r="B102" s="47"/>
      <c r="C102" s="238" t="s">
        <v>226</v>
      </c>
      <c r="D102" s="238" t="s">
        <v>206</v>
      </c>
      <c r="E102" s="239" t="s">
        <v>551</v>
      </c>
      <c r="F102" s="240" t="s">
        <v>552</v>
      </c>
      <c r="G102" s="241" t="s">
        <v>533</v>
      </c>
      <c r="H102" s="242">
        <v>1</v>
      </c>
      <c r="I102" s="243"/>
      <c r="J102" s="244">
        <f>ROUND(I102*H102,2)</f>
        <v>0</v>
      </c>
      <c r="K102" s="240" t="s">
        <v>534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535</v>
      </c>
      <c r="AT102" s="25" t="s">
        <v>206</v>
      </c>
      <c r="AU102" s="25" t="s">
        <v>85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535</v>
      </c>
      <c r="BM102" s="25" t="s">
        <v>553</v>
      </c>
    </row>
    <row r="103" spans="2:65" s="1" customFormat="1" ht="16.5" customHeight="1">
      <c r="B103" s="47"/>
      <c r="C103" s="238" t="s">
        <v>230</v>
      </c>
      <c r="D103" s="238" t="s">
        <v>206</v>
      </c>
      <c r="E103" s="239" t="s">
        <v>554</v>
      </c>
      <c r="F103" s="240" t="s">
        <v>555</v>
      </c>
      <c r="G103" s="241" t="s">
        <v>533</v>
      </c>
      <c r="H103" s="242">
        <v>1</v>
      </c>
      <c r="I103" s="243"/>
      <c r="J103" s="244">
        <f>ROUND(I103*H103,2)</f>
        <v>0</v>
      </c>
      <c r="K103" s="240" t="s">
        <v>534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535</v>
      </c>
      <c r="AT103" s="25" t="s">
        <v>206</v>
      </c>
      <c r="AU103" s="25" t="s">
        <v>85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535</v>
      </c>
      <c r="BM103" s="25" t="s">
        <v>556</v>
      </c>
    </row>
    <row r="104" spans="2:65" s="1" customFormat="1" ht="16.5" customHeight="1">
      <c r="B104" s="47"/>
      <c r="C104" s="238" t="s">
        <v>234</v>
      </c>
      <c r="D104" s="238" t="s">
        <v>206</v>
      </c>
      <c r="E104" s="239" t="s">
        <v>557</v>
      </c>
      <c r="F104" s="240" t="s">
        <v>558</v>
      </c>
      <c r="G104" s="241" t="s">
        <v>533</v>
      </c>
      <c r="H104" s="242">
        <v>1</v>
      </c>
      <c r="I104" s="243"/>
      <c r="J104" s="244">
        <f>ROUND(I104*H104,2)</f>
        <v>0</v>
      </c>
      <c r="K104" s="240" t="s">
        <v>534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535</v>
      </c>
      <c r="AT104" s="25" t="s">
        <v>206</v>
      </c>
      <c r="AU104" s="25" t="s">
        <v>85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535</v>
      </c>
      <c r="BM104" s="25" t="s">
        <v>559</v>
      </c>
    </row>
    <row r="105" spans="2:65" s="1" customFormat="1" ht="16.5" customHeight="1">
      <c r="B105" s="47"/>
      <c r="C105" s="238" t="s">
        <v>238</v>
      </c>
      <c r="D105" s="238" t="s">
        <v>206</v>
      </c>
      <c r="E105" s="239" t="s">
        <v>560</v>
      </c>
      <c r="F105" s="240" t="s">
        <v>561</v>
      </c>
      <c r="G105" s="241" t="s">
        <v>533</v>
      </c>
      <c r="H105" s="242">
        <v>1</v>
      </c>
      <c r="I105" s="243"/>
      <c r="J105" s="244">
        <f>ROUND(I105*H105,2)</f>
        <v>0</v>
      </c>
      <c r="K105" s="240" t="s">
        <v>534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535</v>
      </c>
      <c r="AT105" s="25" t="s">
        <v>206</v>
      </c>
      <c r="AU105" s="25" t="s">
        <v>85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535</v>
      </c>
      <c r="BM105" s="25" t="s">
        <v>562</v>
      </c>
    </row>
    <row r="106" spans="2:65" s="1" customFormat="1" ht="16.5" customHeight="1">
      <c r="B106" s="47"/>
      <c r="C106" s="238" t="s">
        <v>243</v>
      </c>
      <c r="D106" s="238" t="s">
        <v>206</v>
      </c>
      <c r="E106" s="239" t="s">
        <v>563</v>
      </c>
      <c r="F106" s="240" t="s">
        <v>564</v>
      </c>
      <c r="G106" s="241" t="s">
        <v>533</v>
      </c>
      <c r="H106" s="242">
        <v>1</v>
      </c>
      <c r="I106" s="243"/>
      <c r="J106" s="244">
        <f>ROUND(I106*H106,2)</f>
        <v>0</v>
      </c>
      <c r="K106" s="240" t="s">
        <v>534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535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535</v>
      </c>
      <c r="BM106" s="25" t="s">
        <v>565</v>
      </c>
    </row>
    <row r="107" spans="2:63" s="11" customFormat="1" ht="29.85" customHeight="1">
      <c r="B107" s="222"/>
      <c r="C107" s="223"/>
      <c r="D107" s="224" t="s">
        <v>75</v>
      </c>
      <c r="E107" s="236" t="s">
        <v>566</v>
      </c>
      <c r="F107" s="236" t="s">
        <v>567</v>
      </c>
      <c r="G107" s="223"/>
      <c r="H107" s="223"/>
      <c r="I107" s="226"/>
      <c r="J107" s="237">
        <f>BK107</f>
        <v>0</v>
      </c>
      <c r="K107" s="223"/>
      <c r="L107" s="228"/>
      <c r="M107" s="229"/>
      <c r="N107" s="230"/>
      <c r="O107" s="230"/>
      <c r="P107" s="231">
        <v>0</v>
      </c>
      <c r="Q107" s="230"/>
      <c r="R107" s="231">
        <v>0</v>
      </c>
      <c r="S107" s="230"/>
      <c r="T107" s="232">
        <v>0</v>
      </c>
      <c r="AR107" s="233" t="s">
        <v>121</v>
      </c>
      <c r="AT107" s="234" t="s">
        <v>75</v>
      </c>
      <c r="AU107" s="234" t="s">
        <v>83</v>
      </c>
      <c r="AY107" s="233" t="s">
        <v>203</v>
      </c>
      <c r="BK107" s="235">
        <v>0</v>
      </c>
    </row>
    <row r="108" spans="2:63" s="11" customFormat="1" ht="19.9" customHeight="1">
      <c r="B108" s="222"/>
      <c r="C108" s="223"/>
      <c r="D108" s="224" t="s">
        <v>75</v>
      </c>
      <c r="E108" s="236" t="s">
        <v>568</v>
      </c>
      <c r="F108" s="236" t="s">
        <v>569</v>
      </c>
      <c r="G108" s="223"/>
      <c r="H108" s="223"/>
      <c r="I108" s="226"/>
      <c r="J108" s="237">
        <f>BK108</f>
        <v>0</v>
      </c>
      <c r="K108" s="223"/>
      <c r="L108" s="228"/>
      <c r="M108" s="229"/>
      <c r="N108" s="230"/>
      <c r="O108" s="230"/>
      <c r="P108" s="231">
        <f>SUM(P109:P110)</f>
        <v>0</v>
      </c>
      <c r="Q108" s="230"/>
      <c r="R108" s="231">
        <f>SUM(R109:R110)</f>
        <v>0</v>
      </c>
      <c r="S108" s="230"/>
      <c r="T108" s="232">
        <f>SUM(T109:T110)</f>
        <v>0</v>
      </c>
      <c r="AR108" s="233" t="s">
        <v>121</v>
      </c>
      <c r="AT108" s="234" t="s">
        <v>75</v>
      </c>
      <c r="AU108" s="234" t="s">
        <v>83</v>
      </c>
      <c r="AY108" s="233" t="s">
        <v>203</v>
      </c>
      <c r="BK108" s="235">
        <f>SUM(BK109:BK110)</f>
        <v>0</v>
      </c>
    </row>
    <row r="109" spans="2:65" s="1" customFormat="1" ht="16.5" customHeight="1">
      <c r="B109" s="47"/>
      <c r="C109" s="238" t="s">
        <v>250</v>
      </c>
      <c r="D109" s="238" t="s">
        <v>206</v>
      </c>
      <c r="E109" s="239" t="s">
        <v>570</v>
      </c>
      <c r="F109" s="240" t="s">
        <v>571</v>
      </c>
      <c r="G109" s="241" t="s">
        <v>533</v>
      </c>
      <c r="H109" s="242">
        <v>1</v>
      </c>
      <c r="I109" s="243"/>
      <c r="J109" s="244">
        <f>ROUND(I109*H109,2)</f>
        <v>0</v>
      </c>
      <c r="K109" s="240" t="s">
        <v>534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535</v>
      </c>
      <c r="AT109" s="25" t="s">
        <v>206</v>
      </c>
      <c r="AU109" s="25" t="s">
        <v>85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535</v>
      </c>
      <c r="BM109" s="25" t="s">
        <v>572</v>
      </c>
    </row>
    <row r="110" spans="2:65" s="1" customFormat="1" ht="16.5" customHeight="1">
      <c r="B110" s="47"/>
      <c r="C110" s="238" t="s">
        <v>254</v>
      </c>
      <c r="D110" s="238" t="s">
        <v>206</v>
      </c>
      <c r="E110" s="239" t="s">
        <v>573</v>
      </c>
      <c r="F110" s="240" t="s">
        <v>574</v>
      </c>
      <c r="G110" s="241" t="s">
        <v>533</v>
      </c>
      <c r="H110" s="242">
        <v>1</v>
      </c>
      <c r="I110" s="243"/>
      <c r="J110" s="244">
        <f>ROUND(I110*H110,2)</f>
        <v>0</v>
      </c>
      <c r="K110" s="240" t="s">
        <v>534</v>
      </c>
      <c r="L110" s="73"/>
      <c r="M110" s="245" t="s">
        <v>21</v>
      </c>
      <c r="N110" s="251" t="s">
        <v>47</v>
      </c>
      <c r="O110" s="252"/>
      <c r="P110" s="253">
        <f>O110*H110</f>
        <v>0</v>
      </c>
      <c r="Q110" s="253">
        <v>0</v>
      </c>
      <c r="R110" s="253">
        <f>Q110*H110</f>
        <v>0</v>
      </c>
      <c r="S110" s="253">
        <v>0</v>
      </c>
      <c r="T110" s="254">
        <f>S110*H110</f>
        <v>0</v>
      </c>
      <c r="AR110" s="25" t="s">
        <v>535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535</v>
      </c>
      <c r="BM110" s="25" t="s">
        <v>575</v>
      </c>
    </row>
    <row r="111" spans="2:12" s="1" customFormat="1" ht="6.95" customHeight="1">
      <c r="B111" s="68"/>
      <c r="C111" s="69"/>
      <c r="D111" s="69"/>
      <c r="E111" s="69"/>
      <c r="F111" s="69"/>
      <c r="G111" s="69"/>
      <c r="H111" s="69"/>
      <c r="I111" s="180"/>
      <c r="J111" s="69"/>
      <c r="K111" s="69"/>
      <c r="L111" s="73"/>
    </row>
  </sheetData>
  <sheetProtection password="CC35" sheet="1" objects="1" scenarios="1" formatColumns="0" formatRows="0" autoFilter="0"/>
  <autoFilter ref="C92:K110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9:H79"/>
    <mergeCell ref="E83:H83"/>
    <mergeCell ref="E81:H81"/>
    <mergeCell ref="E85:H85"/>
    <mergeCell ref="G1:H1"/>
    <mergeCell ref="L2:V2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576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ROUND(J103,2)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ROUND(SUM(BE103:BE312),2)</f>
        <v>0</v>
      </c>
      <c r="G34" s="48"/>
      <c r="H34" s="48"/>
      <c r="I34" s="172">
        <v>0.21</v>
      </c>
      <c r="J34" s="171">
        <f>ROUND(ROUND((SUM(BE103:BE312)),2)*I34,2)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ROUND(SUM(BF103:BF312),2)</f>
        <v>0</v>
      </c>
      <c r="G35" s="48"/>
      <c r="H35" s="48"/>
      <c r="I35" s="172">
        <v>0.15</v>
      </c>
      <c r="J35" s="171">
        <f>ROUND(ROUND((SUM(BF103:BF312)),2)*I35,2)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ROUND(SUM(BG103:BG312),2)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ROUND(SUM(BH103:BH312),2)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ROUND(SUM(BI103:BI312),2)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172121ZT - Zdravotní technika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J103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J104</f>
        <v>0</v>
      </c>
      <c r="K65" s="197"/>
    </row>
    <row r="66" spans="2:11" s="9" customFormat="1" ht="19.9" customHeight="1">
      <c r="B66" s="198"/>
      <c r="C66" s="199"/>
      <c r="D66" s="200" t="s">
        <v>577</v>
      </c>
      <c r="E66" s="201"/>
      <c r="F66" s="201"/>
      <c r="G66" s="201"/>
      <c r="H66" s="201"/>
      <c r="I66" s="202"/>
      <c r="J66" s="203">
        <f>J105</f>
        <v>0</v>
      </c>
      <c r="K66" s="204"/>
    </row>
    <row r="67" spans="2:11" s="9" customFormat="1" ht="19.9" customHeight="1">
      <c r="B67" s="198"/>
      <c r="C67" s="199"/>
      <c r="D67" s="200" t="s">
        <v>578</v>
      </c>
      <c r="E67" s="201"/>
      <c r="F67" s="201"/>
      <c r="G67" s="201"/>
      <c r="H67" s="201"/>
      <c r="I67" s="202"/>
      <c r="J67" s="203">
        <f>J130</f>
        <v>0</v>
      </c>
      <c r="K67" s="204"/>
    </row>
    <row r="68" spans="2:11" s="9" customFormat="1" ht="19.9" customHeight="1">
      <c r="B68" s="198"/>
      <c r="C68" s="199"/>
      <c r="D68" s="200" t="s">
        <v>579</v>
      </c>
      <c r="E68" s="201"/>
      <c r="F68" s="201"/>
      <c r="G68" s="201"/>
      <c r="H68" s="201"/>
      <c r="I68" s="202"/>
      <c r="J68" s="203">
        <f>J135</f>
        <v>0</v>
      </c>
      <c r="K68" s="204"/>
    </row>
    <row r="69" spans="2:11" s="9" customFormat="1" ht="19.9" customHeight="1">
      <c r="B69" s="198"/>
      <c r="C69" s="199"/>
      <c r="D69" s="200" t="s">
        <v>580</v>
      </c>
      <c r="E69" s="201"/>
      <c r="F69" s="201"/>
      <c r="G69" s="201"/>
      <c r="H69" s="201"/>
      <c r="I69" s="202"/>
      <c r="J69" s="203">
        <f>J137</f>
        <v>0</v>
      </c>
      <c r="K69" s="204"/>
    </row>
    <row r="70" spans="2:11" s="9" customFormat="1" ht="19.9" customHeight="1">
      <c r="B70" s="198"/>
      <c r="C70" s="199"/>
      <c r="D70" s="200" t="s">
        <v>581</v>
      </c>
      <c r="E70" s="201"/>
      <c r="F70" s="201"/>
      <c r="G70" s="201"/>
      <c r="H70" s="201"/>
      <c r="I70" s="202"/>
      <c r="J70" s="203">
        <f>J139</f>
        <v>0</v>
      </c>
      <c r="K70" s="204"/>
    </row>
    <row r="71" spans="2:11" s="9" customFormat="1" ht="19.9" customHeight="1">
      <c r="B71" s="198"/>
      <c r="C71" s="199"/>
      <c r="D71" s="200" t="s">
        <v>582</v>
      </c>
      <c r="E71" s="201"/>
      <c r="F71" s="201"/>
      <c r="G71" s="201"/>
      <c r="H71" s="201"/>
      <c r="I71" s="202"/>
      <c r="J71" s="203">
        <f>J174</f>
        <v>0</v>
      </c>
      <c r="K71" s="204"/>
    </row>
    <row r="72" spans="2:11" s="9" customFormat="1" ht="14.85" customHeight="1">
      <c r="B72" s="198"/>
      <c r="C72" s="199"/>
      <c r="D72" s="200" t="s">
        <v>583</v>
      </c>
      <c r="E72" s="201"/>
      <c r="F72" s="201"/>
      <c r="G72" s="201"/>
      <c r="H72" s="201"/>
      <c r="I72" s="202"/>
      <c r="J72" s="203">
        <f>J178</f>
        <v>0</v>
      </c>
      <c r="K72" s="204"/>
    </row>
    <row r="73" spans="2:11" s="8" customFormat="1" ht="24.95" customHeight="1">
      <c r="B73" s="191"/>
      <c r="C73" s="192"/>
      <c r="D73" s="193" t="s">
        <v>183</v>
      </c>
      <c r="E73" s="194"/>
      <c r="F73" s="194"/>
      <c r="G73" s="194"/>
      <c r="H73" s="194"/>
      <c r="I73" s="195"/>
      <c r="J73" s="196">
        <f>J180</f>
        <v>0</v>
      </c>
      <c r="K73" s="197"/>
    </row>
    <row r="74" spans="2:11" s="9" customFormat="1" ht="19.9" customHeight="1">
      <c r="B74" s="198"/>
      <c r="C74" s="199"/>
      <c r="D74" s="200" t="s">
        <v>272</v>
      </c>
      <c r="E74" s="201"/>
      <c r="F74" s="201"/>
      <c r="G74" s="201"/>
      <c r="H74" s="201"/>
      <c r="I74" s="202"/>
      <c r="J74" s="203">
        <f>J181</f>
        <v>0</v>
      </c>
      <c r="K74" s="204"/>
    </row>
    <row r="75" spans="2:11" s="9" customFormat="1" ht="19.9" customHeight="1">
      <c r="B75" s="198"/>
      <c r="C75" s="199"/>
      <c r="D75" s="200" t="s">
        <v>584</v>
      </c>
      <c r="E75" s="201"/>
      <c r="F75" s="201"/>
      <c r="G75" s="201"/>
      <c r="H75" s="201"/>
      <c r="I75" s="202"/>
      <c r="J75" s="203">
        <f>J194</f>
        <v>0</v>
      </c>
      <c r="K75" s="204"/>
    </row>
    <row r="76" spans="2:11" s="9" customFormat="1" ht="19.9" customHeight="1">
      <c r="B76" s="198"/>
      <c r="C76" s="199"/>
      <c r="D76" s="200" t="s">
        <v>585</v>
      </c>
      <c r="E76" s="201"/>
      <c r="F76" s="201"/>
      <c r="G76" s="201"/>
      <c r="H76" s="201"/>
      <c r="I76" s="202"/>
      <c r="J76" s="203">
        <f>J222</f>
        <v>0</v>
      </c>
      <c r="K76" s="204"/>
    </row>
    <row r="77" spans="2:11" s="9" customFormat="1" ht="19.9" customHeight="1">
      <c r="B77" s="198"/>
      <c r="C77" s="199"/>
      <c r="D77" s="200" t="s">
        <v>586</v>
      </c>
      <c r="E77" s="201"/>
      <c r="F77" s="201"/>
      <c r="G77" s="201"/>
      <c r="H77" s="201"/>
      <c r="I77" s="202"/>
      <c r="J77" s="203">
        <f>J264</f>
        <v>0</v>
      </c>
      <c r="K77" s="204"/>
    </row>
    <row r="78" spans="2:11" s="9" customFormat="1" ht="19.9" customHeight="1">
      <c r="B78" s="198"/>
      <c r="C78" s="199"/>
      <c r="D78" s="200" t="s">
        <v>587</v>
      </c>
      <c r="E78" s="201"/>
      <c r="F78" s="201"/>
      <c r="G78" s="201"/>
      <c r="H78" s="201"/>
      <c r="I78" s="202"/>
      <c r="J78" s="203">
        <f>J267</f>
        <v>0</v>
      </c>
      <c r="K78" s="204"/>
    </row>
    <row r="79" spans="2:11" s="9" customFormat="1" ht="19.9" customHeight="1">
      <c r="B79" s="198"/>
      <c r="C79" s="199"/>
      <c r="D79" s="200" t="s">
        <v>273</v>
      </c>
      <c r="E79" s="201"/>
      <c r="F79" s="201"/>
      <c r="G79" s="201"/>
      <c r="H79" s="201"/>
      <c r="I79" s="202"/>
      <c r="J79" s="203">
        <f>J310</f>
        <v>0</v>
      </c>
      <c r="K79" s="204"/>
    </row>
    <row r="80" spans="2:11" s="1" customFormat="1" ht="21.8" customHeight="1">
      <c r="B80" s="47"/>
      <c r="C80" s="48"/>
      <c r="D80" s="48"/>
      <c r="E80" s="48"/>
      <c r="F80" s="48"/>
      <c r="G80" s="48"/>
      <c r="H80" s="48"/>
      <c r="I80" s="158"/>
      <c r="J80" s="48"/>
      <c r="K80" s="52"/>
    </row>
    <row r="81" spans="2:11" s="1" customFormat="1" ht="6.95" customHeight="1">
      <c r="B81" s="68"/>
      <c r="C81" s="69"/>
      <c r="D81" s="69"/>
      <c r="E81" s="69"/>
      <c r="F81" s="69"/>
      <c r="G81" s="69"/>
      <c r="H81" s="69"/>
      <c r="I81" s="180"/>
      <c r="J81" s="69"/>
      <c r="K81" s="70"/>
    </row>
    <row r="85" spans="2:12" s="1" customFormat="1" ht="6.95" customHeight="1">
      <c r="B85" s="71"/>
      <c r="C85" s="72"/>
      <c r="D85" s="72"/>
      <c r="E85" s="72"/>
      <c r="F85" s="72"/>
      <c r="G85" s="72"/>
      <c r="H85" s="72"/>
      <c r="I85" s="183"/>
      <c r="J85" s="72"/>
      <c r="K85" s="72"/>
      <c r="L85" s="73"/>
    </row>
    <row r="86" spans="2:12" s="1" customFormat="1" ht="36.95" customHeight="1">
      <c r="B86" s="47"/>
      <c r="C86" s="74" t="s">
        <v>187</v>
      </c>
      <c r="D86" s="75"/>
      <c r="E86" s="75"/>
      <c r="F86" s="75"/>
      <c r="G86" s="75"/>
      <c r="H86" s="75"/>
      <c r="I86" s="205"/>
      <c r="J86" s="75"/>
      <c r="K86" s="75"/>
      <c r="L86" s="73"/>
    </row>
    <row r="87" spans="2:12" s="1" customFormat="1" ht="6.95" customHeight="1">
      <c r="B87" s="47"/>
      <c r="C87" s="75"/>
      <c r="D87" s="75"/>
      <c r="E87" s="75"/>
      <c r="F87" s="75"/>
      <c r="G87" s="75"/>
      <c r="H87" s="75"/>
      <c r="I87" s="205"/>
      <c r="J87" s="75"/>
      <c r="K87" s="75"/>
      <c r="L87" s="73"/>
    </row>
    <row r="88" spans="2:12" s="1" customFormat="1" ht="14.4" customHeight="1">
      <c r="B88" s="47"/>
      <c r="C88" s="77" t="s">
        <v>18</v>
      </c>
      <c r="D88" s="75"/>
      <c r="E88" s="75"/>
      <c r="F88" s="75"/>
      <c r="G88" s="75"/>
      <c r="H88" s="75"/>
      <c r="I88" s="205"/>
      <c r="J88" s="75"/>
      <c r="K88" s="75"/>
      <c r="L88" s="73"/>
    </row>
    <row r="89" spans="2:12" s="1" customFormat="1" ht="16.5" customHeight="1">
      <c r="B89" s="47"/>
      <c r="C89" s="75"/>
      <c r="D89" s="75"/>
      <c r="E89" s="206" t="str">
        <f>E7</f>
        <v>Revitalizace NKP Vlašský dvůr stavba</v>
      </c>
      <c r="F89" s="77"/>
      <c r="G89" s="77"/>
      <c r="H89" s="77"/>
      <c r="I89" s="205"/>
      <c r="J89" s="75"/>
      <c r="K89" s="75"/>
      <c r="L89" s="73"/>
    </row>
    <row r="90" spans="2:12" ht="13.5">
      <c r="B90" s="29"/>
      <c r="C90" s="77" t="s">
        <v>171</v>
      </c>
      <c r="D90" s="207"/>
      <c r="E90" s="207"/>
      <c r="F90" s="207"/>
      <c r="G90" s="207"/>
      <c r="H90" s="207"/>
      <c r="I90" s="150"/>
      <c r="J90" s="207"/>
      <c r="K90" s="207"/>
      <c r="L90" s="208"/>
    </row>
    <row r="91" spans="2:12" ht="16.5" customHeight="1">
      <c r="B91" s="29"/>
      <c r="C91" s="207"/>
      <c r="D91" s="207"/>
      <c r="E91" s="206" t="s">
        <v>172</v>
      </c>
      <c r="F91" s="207"/>
      <c r="G91" s="207"/>
      <c r="H91" s="207"/>
      <c r="I91" s="150"/>
      <c r="J91" s="207"/>
      <c r="K91" s="207"/>
      <c r="L91" s="208"/>
    </row>
    <row r="92" spans="2:12" ht="13.5">
      <c r="B92" s="29"/>
      <c r="C92" s="77" t="s">
        <v>173</v>
      </c>
      <c r="D92" s="207"/>
      <c r="E92" s="207"/>
      <c r="F92" s="207"/>
      <c r="G92" s="207"/>
      <c r="H92" s="207"/>
      <c r="I92" s="150"/>
      <c r="J92" s="207"/>
      <c r="K92" s="207"/>
      <c r="L92" s="208"/>
    </row>
    <row r="93" spans="2:12" s="1" customFormat="1" ht="16.5" customHeight="1">
      <c r="B93" s="47"/>
      <c r="C93" s="75"/>
      <c r="D93" s="75"/>
      <c r="E93" s="209" t="s">
        <v>174</v>
      </c>
      <c r="F93" s="75"/>
      <c r="G93" s="75"/>
      <c r="H93" s="75"/>
      <c r="I93" s="205"/>
      <c r="J93" s="75"/>
      <c r="K93" s="75"/>
      <c r="L93" s="73"/>
    </row>
    <row r="94" spans="2:12" s="1" customFormat="1" ht="14.4" customHeight="1">
      <c r="B94" s="47"/>
      <c r="C94" s="77" t="s">
        <v>175</v>
      </c>
      <c r="D94" s="75"/>
      <c r="E94" s="75"/>
      <c r="F94" s="75"/>
      <c r="G94" s="75"/>
      <c r="H94" s="75"/>
      <c r="I94" s="205"/>
      <c r="J94" s="75"/>
      <c r="K94" s="75"/>
      <c r="L94" s="73"/>
    </row>
    <row r="95" spans="2:12" s="1" customFormat="1" ht="17.25" customHeight="1">
      <c r="B95" s="47"/>
      <c r="C95" s="75"/>
      <c r="D95" s="75"/>
      <c r="E95" s="83" t="str">
        <f>E13</f>
        <v>172121ZT - Zdravotní technika</v>
      </c>
      <c r="F95" s="75"/>
      <c r="G95" s="75"/>
      <c r="H95" s="75"/>
      <c r="I95" s="205"/>
      <c r="J95" s="75"/>
      <c r="K95" s="75"/>
      <c r="L95" s="73"/>
    </row>
    <row r="96" spans="2:12" s="1" customFormat="1" ht="6.95" customHeight="1">
      <c r="B96" s="47"/>
      <c r="C96" s="75"/>
      <c r="D96" s="75"/>
      <c r="E96" s="75"/>
      <c r="F96" s="75"/>
      <c r="G96" s="75"/>
      <c r="H96" s="75"/>
      <c r="I96" s="205"/>
      <c r="J96" s="75"/>
      <c r="K96" s="75"/>
      <c r="L96" s="73"/>
    </row>
    <row r="97" spans="2:12" s="1" customFormat="1" ht="18" customHeight="1">
      <c r="B97" s="47"/>
      <c r="C97" s="77" t="s">
        <v>23</v>
      </c>
      <c r="D97" s="75"/>
      <c r="E97" s="75"/>
      <c r="F97" s="210" t="str">
        <f>F16</f>
        <v>Kutná Hora</v>
      </c>
      <c r="G97" s="75"/>
      <c r="H97" s="75"/>
      <c r="I97" s="211" t="s">
        <v>25</v>
      </c>
      <c r="J97" s="86" t="str">
        <f>IF(J16="","",J16)</f>
        <v>22. 2. 2018</v>
      </c>
      <c r="K97" s="75"/>
      <c r="L97" s="73"/>
    </row>
    <row r="98" spans="2:12" s="1" customFormat="1" ht="6.95" customHeight="1">
      <c r="B98" s="47"/>
      <c r="C98" s="75"/>
      <c r="D98" s="75"/>
      <c r="E98" s="75"/>
      <c r="F98" s="75"/>
      <c r="G98" s="75"/>
      <c r="H98" s="75"/>
      <c r="I98" s="205"/>
      <c r="J98" s="75"/>
      <c r="K98" s="75"/>
      <c r="L98" s="73"/>
    </row>
    <row r="99" spans="2:12" s="1" customFormat="1" ht="13.5">
      <c r="B99" s="47"/>
      <c r="C99" s="77" t="s">
        <v>27</v>
      </c>
      <c r="D99" s="75"/>
      <c r="E99" s="75"/>
      <c r="F99" s="210" t="str">
        <f>E19</f>
        <v>Město Kutná Hora,Havlíčkovo nám. 552</v>
      </c>
      <c r="G99" s="75"/>
      <c r="H99" s="75"/>
      <c r="I99" s="211" t="s">
        <v>35</v>
      </c>
      <c r="J99" s="210" t="str">
        <f>E25</f>
        <v>Kutnohorská stavební s.r.o</v>
      </c>
      <c r="K99" s="75"/>
      <c r="L99" s="73"/>
    </row>
    <row r="100" spans="2:12" s="1" customFormat="1" ht="14.4" customHeight="1">
      <c r="B100" s="47"/>
      <c r="C100" s="77" t="s">
        <v>33</v>
      </c>
      <c r="D100" s="75"/>
      <c r="E100" s="75"/>
      <c r="F100" s="210" t="str">
        <f>IF(E22="","",E22)</f>
        <v/>
      </c>
      <c r="G100" s="75"/>
      <c r="H100" s="75"/>
      <c r="I100" s="205"/>
      <c r="J100" s="75"/>
      <c r="K100" s="75"/>
      <c r="L100" s="73"/>
    </row>
    <row r="101" spans="2:12" s="1" customFormat="1" ht="10.3" customHeight="1">
      <c r="B101" s="47"/>
      <c r="C101" s="75"/>
      <c r="D101" s="75"/>
      <c r="E101" s="75"/>
      <c r="F101" s="75"/>
      <c r="G101" s="75"/>
      <c r="H101" s="75"/>
      <c r="I101" s="205"/>
      <c r="J101" s="75"/>
      <c r="K101" s="75"/>
      <c r="L101" s="73"/>
    </row>
    <row r="102" spans="2:20" s="10" customFormat="1" ht="29.25" customHeight="1">
      <c r="B102" s="212"/>
      <c r="C102" s="213" t="s">
        <v>188</v>
      </c>
      <c r="D102" s="214" t="s">
        <v>61</v>
      </c>
      <c r="E102" s="214" t="s">
        <v>57</v>
      </c>
      <c r="F102" s="214" t="s">
        <v>189</v>
      </c>
      <c r="G102" s="214" t="s">
        <v>190</v>
      </c>
      <c r="H102" s="214" t="s">
        <v>191</v>
      </c>
      <c r="I102" s="215" t="s">
        <v>192</v>
      </c>
      <c r="J102" s="214" t="s">
        <v>180</v>
      </c>
      <c r="K102" s="216" t="s">
        <v>193</v>
      </c>
      <c r="L102" s="217"/>
      <c r="M102" s="103" t="s">
        <v>194</v>
      </c>
      <c r="N102" s="104" t="s">
        <v>46</v>
      </c>
      <c r="O102" s="104" t="s">
        <v>195</v>
      </c>
      <c r="P102" s="104" t="s">
        <v>196</v>
      </c>
      <c r="Q102" s="104" t="s">
        <v>197</v>
      </c>
      <c r="R102" s="104" t="s">
        <v>198</v>
      </c>
      <c r="S102" s="104" t="s">
        <v>199</v>
      </c>
      <c r="T102" s="105" t="s">
        <v>200</v>
      </c>
    </row>
    <row r="103" spans="2:63" s="1" customFormat="1" ht="29.25" customHeight="1">
      <c r="B103" s="47"/>
      <c r="C103" s="109" t="s">
        <v>181</v>
      </c>
      <c r="D103" s="75"/>
      <c r="E103" s="75"/>
      <c r="F103" s="75"/>
      <c r="G103" s="75"/>
      <c r="H103" s="75"/>
      <c r="I103" s="205"/>
      <c r="J103" s="218">
        <f>BK103</f>
        <v>0</v>
      </c>
      <c r="K103" s="75"/>
      <c r="L103" s="73"/>
      <c r="M103" s="106"/>
      <c r="N103" s="107"/>
      <c r="O103" s="107"/>
      <c r="P103" s="219">
        <f>P104+P180</f>
        <v>0</v>
      </c>
      <c r="Q103" s="107"/>
      <c r="R103" s="219">
        <f>R104+R180</f>
        <v>60.101776199999996</v>
      </c>
      <c r="S103" s="107"/>
      <c r="T103" s="220">
        <f>T104+T180</f>
        <v>38.894178999999994</v>
      </c>
      <c r="AT103" s="25" t="s">
        <v>75</v>
      </c>
      <c r="AU103" s="25" t="s">
        <v>182</v>
      </c>
      <c r="BK103" s="221">
        <f>BK104+BK180</f>
        <v>0</v>
      </c>
    </row>
    <row r="104" spans="2:63" s="11" customFormat="1" ht="37.4" customHeight="1">
      <c r="B104" s="222"/>
      <c r="C104" s="223"/>
      <c r="D104" s="224" t="s">
        <v>75</v>
      </c>
      <c r="E104" s="225" t="s">
        <v>277</v>
      </c>
      <c r="F104" s="225" t="s">
        <v>278</v>
      </c>
      <c r="G104" s="223"/>
      <c r="H104" s="223"/>
      <c r="I104" s="226"/>
      <c r="J104" s="227">
        <f>BK104</f>
        <v>0</v>
      </c>
      <c r="K104" s="223"/>
      <c r="L104" s="228"/>
      <c r="M104" s="229"/>
      <c r="N104" s="230"/>
      <c r="O104" s="230"/>
      <c r="P104" s="231">
        <f>P105+P130+P135+P137+P139+P174</f>
        <v>0</v>
      </c>
      <c r="Q104" s="230"/>
      <c r="R104" s="231">
        <f>R105+R130+R135+R137+R139+R174</f>
        <v>58.445896</v>
      </c>
      <c r="S104" s="230"/>
      <c r="T104" s="232">
        <f>T105+T130+T135+T137+T139+T174</f>
        <v>36.51543899999999</v>
      </c>
      <c r="AR104" s="233" t="s">
        <v>83</v>
      </c>
      <c r="AT104" s="234" t="s">
        <v>75</v>
      </c>
      <c r="AU104" s="234" t="s">
        <v>76</v>
      </c>
      <c r="AY104" s="233" t="s">
        <v>203</v>
      </c>
      <c r="BK104" s="235">
        <f>BK105+BK130+BK135+BK137+BK139+BK174</f>
        <v>0</v>
      </c>
    </row>
    <row r="105" spans="2:63" s="11" customFormat="1" ht="19.9" customHeight="1">
      <c r="B105" s="222"/>
      <c r="C105" s="223"/>
      <c r="D105" s="224" t="s">
        <v>75</v>
      </c>
      <c r="E105" s="236" t="s">
        <v>83</v>
      </c>
      <c r="F105" s="236" t="s">
        <v>588</v>
      </c>
      <c r="G105" s="223"/>
      <c r="H105" s="223"/>
      <c r="I105" s="226"/>
      <c r="J105" s="237">
        <f>BK105</f>
        <v>0</v>
      </c>
      <c r="K105" s="223"/>
      <c r="L105" s="228"/>
      <c r="M105" s="229"/>
      <c r="N105" s="230"/>
      <c r="O105" s="230"/>
      <c r="P105" s="231">
        <f>SUM(P106:P129)</f>
        <v>0</v>
      </c>
      <c r="Q105" s="230"/>
      <c r="R105" s="231">
        <f>SUM(R106:R129)</f>
        <v>0</v>
      </c>
      <c r="S105" s="230"/>
      <c r="T105" s="232">
        <f>SUM(T106:T129)</f>
        <v>36.51543899999999</v>
      </c>
      <c r="AR105" s="233" t="s">
        <v>83</v>
      </c>
      <c r="AT105" s="234" t="s">
        <v>75</v>
      </c>
      <c r="AU105" s="234" t="s">
        <v>83</v>
      </c>
      <c r="AY105" s="233" t="s">
        <v>203</v>
      </c>
      <c r="BK105" s="235">
        <f>SUM(BK106:BK129)</f>
        <v>0</v>
      </c>
    </row>
    <row r="106" spans="2:65" s="1" customFormat="1" ht="25.5" customHeight="1">
      <c r="B106" s="47"/>
      <c r="C106" s="238" t="s">
        <v>83</v>
      </c>
      <c r="D106" s="238" t="s">
        <v>206</v>
      </c>
      <c r="E106" s="239" t="s">
        <v>589</v>
      </c>
      <c r="F106" s="240" t="s">
        <v>590</v>
      </c>
      <c r="G106" s="241" t="s">
        <v>463</v>
      </c>
      <c r="H106" s="242">
        <v>87.567</v>
      </c>
      <c r="I106" s="243"/>
      <c r="J106" s="244">
        <f>ROUND(I106*H106,2)</f>
        <v>0</v>
      </c>
      <c r="K106" s="240" t="s">
        <v>210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0.417</v>
      </c>
      <c r="T106" s="248">
        <f>S106*H106</f>
        <v>36.51543899999999</v>
      </c>
      <c r="AR106" s="25" t="s">
        <v>98</v>
      </c>
      <c r="AT106" s="25" t="s">
        <v>206</v>
      </c>
      <c r="AU106" s="25" t="s">
        <v>85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591</v>
      </c>
    </row>
    <row r="107" spans="2:51" s="12" customFormat="1" ht="13.5">
      <c r="B107" s="265"/>
      <c r="C107" s="266"/>
      <c r="D107" s="267" t="s">
        <v>592</v>
      </c>
      <c r="E107" s="268" t="s">
        <v>21</v>
      </c>
      <c r="F107" s="269" t="s">
        <v>593</v>
      </c>
      <c r="G107" s="266"/>
      <c r="H107" s="270">
        <v>87.567</v>
      </c>
      <c r="I107" s="271"/>
      <c r="J107" s="266"/>
      <c r="K107" s="266"/>
      <c r="L107" s="272"/>
      <c r="M107" s="273"/>
      <c r="N107" s="274"/>
      <c r="O107" s="274"/>
      <c r="P107" s="274"/>
      <c r="Q107" s="274"/>
      <c r="R107" s="274"/>
      <c r="S107" s="274"/>
      <c r="T107" s="275"/>
      <c r="AT107" s="276" t="s">
        <v>592</v>
      </c>
      <c r="AU107" s="276" t="s">
        <v>85</v>
      </c>
      <c r="AV107" s="12" t="s">
        <v>85</v>
      </c>
      <c r="AW107" s="12" t="s">
        <v>39</v>
      </c>
      <c r="AX107" s="12" t="s">
        <v>83</v>
      </c>
      <c r="AY107" s="276" t="s">
        <v>203</v>
      </c>
    </row>
    <row r="108" spans="2:65" s="1" customFormat="1" ht="16.5" customHeight="1">
      <c r="B108" s="47"/>
      <c r="C108" s="238" t="s">
        <v>85</v>
      </c>
      <c r="D108" s="238" t="s">
        <v>206</v>
      </c>
      <c r="E108" s="239" t="s">
        <v>594</v>
      </c>
      <c r="F108" s="240" t="s">
        <v>595</v>
      </c>
      <c r="G108" s="241" t="s">
        <v>596</v>
      </c>
      <c r="H108" s="242">
        <v>132.52</v>
      </c>
      <c r="I108" s="243"/>
      <c r="J108" s="244">
        <f>ROUND(I108*H108,2)</f>
        <v>0</v>
      </c>
      <c r="K108" s="240" t="s">
        <v>210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85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597</v>
      </c>
    </row>
    <row r="109" spans="2:51" s="12" customFormat="1" ht="13.5">
      <c r="B109" s="265"/>
      <c r="C109" s="266"/>
      <c r="D109" s="267" t="s">
        <v>592</v>
      </c>
      <c r="E109" s="268" t="s">
        <v>21</v>
      </c>
      <c r="F109" s="269" t="s">
        <v>598</v>
      </c>
      <c r="G109" s="266"/>
      <c r="H109" s="270">
        <v>132.52</v>
      </c>
      <c r="I109" s="271"/>
      <c r="J109" s="266"/>
      <c r="K109" s="266"/>
      <c r="L109" s="272"/>
      <c r="M109" s="273"/>
      <c r="N109" s="274"/>
      <c r="O109" s="274"/>
      <c r="P109" s="274"/>
      <c r="Q109" s="274"/>
      <c r="R109" s="274"/>
      <c r="S109" s="274"/>
      <c r="T109" s="275"/>
      <c r="AT109" s="276" t="s">
        <v>592</v>
      </c>
      <c r="AU109" s="276" t="s">
        <v>85</v>
      </c>
      <c r="AV109" s="12" t="s">
        <v>85</v>
      </c>
      <c r="AW109" s="12" t="s">
        <v>39</v>
      </c>
      <c r="AX109" s="12" t="s">
        <v>83</v>
      </c>
      <c r="AY109" s="276" t="s">
        <v>203</v>
      </c>
    </row>
    <row r="110" spans="2:65" s="1" customFormat="1" ht="16.5" customHeight="1">
      <c r="B110" s="47"/>
      <c r="C110" s="238" t="s">
        <v>92</v>
      </c>
      <c r="D110" s="238" t="s">
        <v>206</v>
      </c>
      <c r="E110" s="239" t="s">
        <v>599</v>
      </c>
      <c r="F110" s="240" t="s">
        <v>600</v>
      </c>
      <c r="G110" s="241" t="s">
        <v>596</v>
      </c>
      <c r="H110" s="242">
        <v>132.52</v>
      </c>
      <c r="I110" s="243"/>
      <c r="J110" s="244">
        <f>ROUND(I110*H110,2)</f>
        <v>0</v>
      </c>
      <c r="K110" s="240" t="s">
        <v>210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85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601</v>
      </c>
    </row>
    <row r="111" spans="2:65" s="1" customFormat="1" ht="16.5" customHeight="1">
      <c r="B111" s="47"/>
      <c r="C111" s="238" t="s">
        <v>98</v>
      </c>
      <c r="D111" s="238" t="s">
        <v>206</v>
      </c>
      <c r="E111" s="239" t="s">
        <v>602</v>
      </c>
      <c r="F111" s="240" t="s">
        <v>603</v>
      </c>
      <c r="G111" s="241" t="s">
        <v>596</v>
      </c>
      <c r="H111" s="242">
        <v>10.301</v>
      </c>
      <c r="I111" s="243"/>
      <c r="J111" s="244">
        <f>ROUND(I111*H111,2)</f>
        <v>0</v>
      </c>
      <c r="K111" s="240" t="s">
        <v>210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85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604</v>
      </c>
    </row>
    <row r="112" spans="2:51" s="12" customFormat="1" ht="13.5">
      <c r="B112" s="265"/>
      <c r="C112" s="266"/>
      <c r="D112" s="267" t="s">
        <v>592</v>
      </c>
      <c r="E112" s="268" t="s">
        <v>21</v>
      </c>
      <c r="F112" s="269" t="s">
        <v>605</v>
      </c>
      <c r="G112" s="266"/>
      <c r="H112" s="270">
        <v>10.301</v>
      </c>
      <c r="I112" s="271"/>
      <c r="J112" s="266"/>
      <c r="K112" s="266"/>
      <c r="L112" s="272"/>
      <c r="M112" s="273"/>
      <c r="N112" s="274"/>
      <c r="O112" s="274"/>
      <c r="P112" s="274"/>
      <c r="Q112" s="274"/>
      <c r="R112" s="274"/>
      <c r="S112" s="274"/>
      <c r="T112" s="275"/>
      <c r="AT112" s="276" t="s">
        <v>592</v>
      </c>
      <c r="AU112" s="276" t="s">
        <v>85</v>
      </c>
      <c r="AV112" s="12" t="s">
        <v>85</v>
      </c>
      <c r="AW112" s="12" t="s">
        <v>39</v>
      </c>
      <c r="AX112" s="12" t="s">
        <v>83</v>
      </c>
      <c r="AY112" s="276" t="s">
        <v>203</v>
      </c>
    </row>
    <row r="113" spans="2:65" s="1" customFormat="1" ht="16.5" customHeight="1">
      <c r="B113" s="47"/>
      <c r="C113" s="238" t="s">
        <v>121</v>
      </c>
      <c r="D113" s="238" t="s">
        <v>206</v>
      </c>
      <c r="E113" s="239" t="s">
        <v>606</v>
      </c>
      <c r="F113" s="240" t="s">
        <v>607</v>
      </c>
      <c r="G113" s="241" t="s">
        <v>596</v>
      </c>
      <c r="H113" s="242">
        <v>10.301</v>
      </c>
      <c r="I113" s="243"/>
      <c r="J113" s="244">
        <f>ROUND(I113*H113,2)</f>
        <v>0</v>
      </c>
      <c r="K113" s="240" t="s">
        <v>210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85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608</v>
      </c>
    </row>
    <row r="114" spans="2:65" s="1" customFormat="1" ht="16.5" customHeight="1">
      <c r="B114" s="47"/>
      <c r="C114" s="238" t="s">
        <v>226</v>
      </c>
      <c r="D114" s="238" t="s">
        <v>206</v>
      </c>
      <c r="E114" s="239" t="s">
        <v>609</v>
      </c>
      <c r="F114" s="240" t="s">
        <v>610</v>
      </c>
      <c r="G114" s="241" t="s">
        <v>596</v>
      </c>
      <c r="H114" s="242">
        <v>48.517</v>
      </c>
      <c r="I114" s="243"/>
      <c r="J114" s="244">
        <f>ROUND(I114*H114,2)</f>
        <v>0</v>
      </c>
      <c r="K114" s="240" t="s">
        <v>210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85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611</v>
      </c>
    </row>
    <row r="115" spans="2:51" s="12" customFormat="1" ht="13.5">
      <c r="B115" s="265"/>
      <c r="C115" s="266"/>
      <c r="D115" s="267" t="s">
        <v>592</v>
      </c>
      <c r="E115" s="268" t="s">
        <v>21</v>
      </c>
      <c r="F115" s="269" t="s">
        <v>612</v>
      </c>
      <c r="G115" s="266"/>
      <c r="H115" s="270">
        <v>48.517</v>
      </c>
      <c r="I115" s="271"/>
      <c r="J115" s="266"/>
      <c r="K115" s="266"/>
      <c r="L115" s="272"/>
      <c r="M115" s="273"/>
      <c r="N115" s="274"/>
      <c r="O115" s="274"/>
      <c r="P115" s="274"/>
      <c r="Q115" s="274"/>
      <c r="R115" s="274"/>
      <c r="S115" s="274"/>
      <c r="T115" s="275"/>
      <c r="AT115" s="276" t="s">
        <v>592</v>
      </c>
      <c r="AU115" s="276" t="s">
        <v>85</v>
      </c>
      <c r="AV115" s="12" t="s">
        <v>85</v>
      </c>
      <c r="AW115" s="12" t="s">
        <v>39</v>
      </c>
      <c r="AX115" s="12" t="s">
        <v>83</v>
      </c>
      <c r="AY115" s="276" t="s">
        <v>203</v>
      </c>
    </row>
    <row r="116" spans="2:65" s="1" customFormat="1" ht="16.5" customHeight="1">
      <c r="B116" s="47"/>
      <c r="C116" s="238" t="s">
        <v>230</v>
      </c>
      <c r="D116" s="238" t="s">
        <v>206</v>
      </c>
      <c r="E116" s="239" t="s">
        <v>613</v>
      </c>
      <c r="F116" s="240" t="s">
        <v>614</v>
      </c>
      <c r="G116" s="241" t="s">
        <v>596</v>
      </c>
      <c r="H116" s="242">
        <v>14.591</v>
      </c>
      <c r="I116" s="243"/>
      <c r="J116" s="244">
        <f>ROUND(I116*H116,2)</f>
        <v>0</v>
      </c>
      <c r="K116" s="240" t="s">
        <v>210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85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615</v>
      </c>
    </row>
    <row r="117" spans="2:51" s="12" customFormat="1" ht="13.5">
      <c r="B117" s="265"/>
      <c r="C117" s="266"/>
      <c r="D117" s="267" t="s">
        <v>592</v>
      </c>
      <c r="E117" s="268" t="s">
        <v>21</v>
      </c>
      <c r="F117" s="269" t="s">
        <v>616</v>
      </c>
      <c r="G117" s="266"/>
      <c r="H117" s="270">
        <v>8.031</v>
      </c>
      <c r="I117" s="271"/>
      <c r="J117" s="266"/>
      <c r="K117" s="266"/>
      <c r="L117" s="272"/>
      <c r="M117" s="273"/>
      <c r="N117" s="274"/>
      <c r="O117" s="274"/>
      <c r="P117" s="274"/>
      <c r="Q117" s="274"/>
      <c r="R117" s="274"/>
      <c r="S117" s="274"/>
      <c r="T117" s="275"/>
      <c r="AT117" s="276" t="s">
        <v>592</v>
      </c>
      <c r="AU117" s="276" t="s">
        <v>85</v>
      </c>
      <c r="AV117" s="12" t="s">
        <v>85</v>
      </c>
      <c r="AW117" s="12" t="s">
        <v>39</v>
      </c>
      <c r="AX117" s="12" t="s">
        <v>76</v>
      </c>
      <c r="AY117" s="276" t="s">
        <v>203</v>
      </c>
    </row>
    <row r="118" spans="2:51" s="12" customFormat="1" ht="13.5">
      <c r="B118" s="265"/>
      <c r="C118" s="266"/>
      <c r="D118" s="267" t="s">
        <v>592</v>
      </c>
      <c r="E118" s="268" t="s">
        <v>21</v>
      </c>
      <c r="F118" s="269" t="s">
        <v>617</v>
      </c>
      <c r="G118" s="266"/>
      <c r="H118" s="270">
        <v>6.56</v>
      </c>
      <c r="I118" s="271"/>
      <c r="J118" s="266"/>
      <c r="K118" s="266"/>
      <c r="L118" s="272"/>
      <c r="M118" s="273"/>
      <c r="N118" s="274"/>
      <c r="O118" s="274"/>
      <c r="P118" s="274"/>
      <c r="Q118" s="274"/>
      <c r="R118" s="274"/>
      <c r="S118" s="274"/>
      <c r="T118" s="275"/>
      <c r="AT118" s="276" t="s">
        <v>592</v>
      </c>
      <c r="AU118" s="276" t="s">
        <v>85</v>
      </c>
      <c r="AV118" s="12" t="s">
        <v>85</v>
      </c>
      <c r="AW118" s="12" t="s">
        <v>39</v>
      </c>
      <c r="AX118" s="12" t="s">
        <v>76</v>
      </c>
      <c r="AY118" s="276" t="s">
        <v>203</v>
      </c>
    </row>
    <row r="119" spans="2:51" s="13" customFormat="1" ht="13.5">
      <c r="B119" s="277"/>
      <c r="C119" s="278"/>
      <c r="D119" s="267" t="s">
        <v>592</v>
      </c>
      <c r="E119" s="279" t="s">
        <v>21</v>
      </c>
      <c r="F119" s="280" t="s">
        <v>618</v>
      </c>
      <c r="G119" s="278"/>
      <c r="H119" s="281">
        <v>14.591</v>
      </c>
      <c r="I119" s="282"/>
      <c r="J119" s="278"/>
      <c r="K119" s="278"/>
      <c r="L119" s="283"/>
      <c r="M119" s="284"/>
      <c r="N119" s="285"/>
      <c r="O119" s="285"/>
      <c r="P119" s="285"/>
      <c r="Q119" s="285"/>
      <c r="R119" s="285"/>
      <c r="S119" s="285"/>
      <c r="T119" s="286"/>
      <c r="AT119" s="287" t="s">
        <v>592</v>
      </c>
      <c r="AU119" s="287" t="s">
        <v>85</v>
      </c>
      <c r="AV119" s="13" t="s">
        <v>98</v>
      </c>
      <c r="AW119" s="13" t="s">
        <v>39</v>
      </c>
      <c r="AX119" s="13" t="s">
        <v>83</v>
      </c>
      <c r="AY119" s="287" t="s">
        <v>203</v>
      </c>
    </row>
    <row r="120" spans="2:65" s="1" customFormat="1" ht="16.5" customHeight="1">
      <c r="B120" s="47"/>
      <c r="C120" s="238" t="s">
        <v>234</v>
      </c>
      <c r="D120" s="238" t="s">
        <v>206</v>
      </c>
      <c r="E120" s="239" t="s">
        <v>619</v>
      </c>
      <c r="F120" s="240" t="s">
        <v>620</v>
      </c>
      <c r="G120" s="241" t="s">
        <v>596</v>
      </c>
      <c r="H120" s="242">
        <v>14.591</v>
      </c>
      <c r="I120" s="243"/>
      <c r="J120" s="244">
        <f>ROUND(I120*H120,2)</f>
        <v>0</v>
      </c>
      <c r="K120" s="240" t="s">
        <v>210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85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621</v>
      </c>
    </row>
    <row r="121" spans="2:65" s="1" customFormat="1" ht="16.5" customHeight="1">
      <c r="B121" s="47"/>
      <c r="C121" s="238" t="s">
        <v>238</v>
      </c>
      <c r="D121" s="238" t="s">
        <v>206</v>
      </c>
      <c r="E121" s="239" t="s">
        <v>622</v>
      </c>
      <c r="F121" s="240" t="s">
        <v>623</v>
      </c>
      <c r="G121" s="241" t="s">
        <v>596</v>
      </c>
      <c r="H121" s="242">
        <v>66.477</v>
      </c>
      <c r="I121" s="243"/>
      <c r="J121" s="244">
        <f>ROUND(I121*H121,2)</f>
        <v>0</v>
      </c>
      <c r="K121" s="240" t="s">
        <v>210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624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625</v>
      </c>
      <c r="G122" s="266"/>
      <c r="H122" s="270">
        <v>66.477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85</v>
      </c>
      <c r="AV122" s="12" t="s">
        <v>85</v>
      </c>
      <c r="AW122" s="12" t="s">
        <v>39</v>
      </c>
      <c r="AX122" s="12" t="s">
        <v>83</v>
      </c>
      <c r="AY122" s="276" t="s">
        <v>203</v>
      </c>
    </row>
    <row r="123" spans="2:65" s="1" customFormat="1" ht="16.5" customHeight="1">
      <c r="B123" s="47"/>
      <c r="C123" s="238" t="s">
        <v>243</v>
      </c>
      <c r="D123" s="238" t="s">
        <v>206</v>
      </c>
      <c r="E123" s="239" t="s">
        <v>626</v>
      </c>
      <c r="F123" s="240" t="s">
        <v>627</v>
      </c>
      <c r="G123" s="241" t="s">
        <v>596</v>
      </c>
      <c r="H123" s="242">
        <v>55.742</v>
      </c>
      <c r="I123" s="243"/>
      <c r="J123" s="244">
        <f>ROUND(I123*H123,2)</f>
        <v>0</v>
      </c>
      <c r="K123" s="240" t="s">
        <v>210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628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629</v>
      </c>
      <c r="G124" s="266"/>
      <c r="H124" s="270">
        <v>20.674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85</v>
      </c>
      <c r="AV124" s="12" t="s">
        <v>85</v>
      </c>
      <c r="AW124" s="12" t="s">
        <v>39</v>
      </c>
      <c r="AX124" s="12" t="s">
        <v>76</v>
      </c>
      <c r="AY124" s="276" t="s">
        <v>203</v>
      </c>
    </row>
    <row r="125" spans="2:51" s="12" customFormat="1" ht="13.5">
      <c r="B125" s="265"/>
      <c r="C125" s="266"/>
      <c r="D125" s="267" t="s">
        <v>592</v>
      </c>
      <c r="E125" s="268" t="s">
        <v>21</v>
      </c>
      <c r="F125" s="269" t="s">
        <v>630</v>
      </c>
      <c r="G125" s="266"/>
      <c r="H125" s="270">
        <v>35.068</v>
      </c>
      <c r="I125" s="271"/>
      <c r="J125" s="266"/>
      <c r="K125" s="266"/>
      <c r="L125" s="272"/>
      <c r="M125" s="273"/>
      <c r="N125" s="274"/>
      <c r="O125" s="274"/>
      <c r="P125" s="274"/>
      <c r="Q125" s="274"/>
      <c r="R125" s="274"/>
      <c r="S125" s="274"/>
      <c r="T125" s="275"/>
      <c r="AT125" s="276" t="s">
        <v>592</v>
      </c>
      <c r="AU125" s="276" t="s">
        <v>85</v>
      </c>
      <c r="AV125" s="12" t="s">
        <v>85</v>
      </c>
      <c r="AW125" s="12" t="s">
        <v>39</v>
      </c>
      <c r="AX125" s="12" t="s">
        <v>76</v>
      </c>
      <c r="AY125" s="276" t="s">
        <v>203</v>
      </c>
    </row>
    <row r="126" spans="2:51" s="13" customFormat="1" ht="13.5">
      <c r="B126" s="277"/>
      <c r="C126" s="278"/>
      <c r="D126" s="267" t="s">
        <v>592</v>
      </c>
      <c r="E126" s="279" t="s">
        <v>21</v>
      </c>
      <c r="F126" s="280" t="s">
        <v>618</v>
      </c>
      <c r="G126" s="278"/>
      <c r="H126" s="281">
        <v>55.742</v>
      </c>
      <c r="I126" s="282"/>
      <c r="J126" s="278"/>
      <c r="K126" s="278"/>
      <c r="L126" s="283"/>
      <c r="M126" s="284"/>
      <c r="N126" s="285"/>
      <c r="O126" s="285"/>
      <c r="P126" s="285"/>
      <c r="Q126" s="285"/>
      <c r="R126" s="285"/>
      <c r="S126" s="285"/>
      <c r="T126" s="286"/>
      <c r="AT126" s="287" t="s">
        <v>592</v>
      </c>
      <c r="AU126" s="287" t="s">
        <v>85</v>
      </c>
      <c r="AV126" s="13" t="s">
        <v>98</v>
      </c>
      <c r="AW126" s="13" t="s">
        <v>39</v>
      </c>
      <c r="AX126" s="13" t="s">
        <v>83</v>
      </c>
      <c r="AY126" s="287" t="s">
        <v>203</v>
      </c>
    </row>
    <row r="127" spans="2:65" s="1" customFormat="1" ht="16.5" customHeight="1">
      <c r="B127" s="47"/>
      <c r="C127" s="238" t="s">
        <v>250</v>
      </c>
      <c r="D127" s="238" t="s">
        <v>206</v>
      </c>
      <c r="E127" s="239" t="s">
        <v>631</v>
      </c>
      <c r="F127" s="240" t="s">
        <v>632</v>
      </c>
      <c r="G127" s="241" t="s">
        <v>596</v>
      </c>
      <c r="H127" s="242">
        <v>55.742</v>
      </c>
      <c r="I127" s="243"/>
      <c r="J127" s="244">
        <f>ROUND(I127*H127,2)</f>
        <v>0</v>
      </c>
      <c r="K127" s="240" t="s">
        <v>210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633</v>
      </c>
    </row>
    <row r="128" spans="2:65" s="1" customFormat="1" ht="16.5" customHeight="1">
      <c r="B128" s="47"/>
      <c r="C128" s="238" t="s">
        <v>254</v>
      </c>
      <c r="D128" s="238" t="s">
        <v>206</v>
      </c>
      <c r="E128" s="239" t="s">
        <v>634</v>
      </c>
      <c r="F128" s="240" t="s">
        <v>635</v>
      </c>
      <c r="G128" s="241" t="s">
        <v>463</v>
      </c>
      <c r="H128" s="242">
        <v>64</v>
      </c>
      <c r="I128" s="243"/>
      <c r="J128" s="244">
        <f>ROUND(I128*H128,2)</f>
        <v>0</v>
      </c>
      <c r="K128" s="240" t="s">
        <v>210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85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636</v>
      </c>
    </row>
    <row r="129" spans="2:51" s="12" customFormat="1" ht="13.5">
      <c r="B129" s="265"/>
      <c r="C129" s="266"/>
      <c r="D129" s="267" t="s">
        <v>592</v>
      </c>
      <c r="E129" s="268" t="s">
        <v>21</v>
      </c>
      <c r="F129" s="269" t="s">
        <v>637</v>
      </c>
      <c r="G129" s="266"/>
      <c r="H129" s="270">
        <v>64</v>
      </c>
      <c r="I129" s="271"/>
      <c r="J129" s="266"/>
      <c r="K129" s="266"/>
      <c r="L129" s="272"/>
      <c r="M129" s="273"/>
      <c r="N129" s="274"/>
      <c r="O129" s="274"/>
      <c r="P129" s="274"/>
      <c r="Q129" s="274"/>
      <c r="R129" s="274"/>
      <c r="S129" s="274"/>
      <c r="T129" s="275"/>
      <c r="AT129" s="276" t="s">
        <v>592</v>
      </c>
      <c r="AU129" s="276" t="s">
        <v>85</v>
      </c>
      <c r="AV129" s="12" t="s">
        <v>85</v>
      </c>
      <c r="AW129" s="12" t="s">
        <v>39</v>
      </c>
      <c r="AX129" s="12" t="s">
        <v>83</v>
      </c>
      <c r="AY129" s="276" t="s">
        <v>203</v>
      </c>
    </row>
    <row r="130" spans="2:63" s="11" customFormat="1" ht="29.85" customHeight="1">
      <c r="B130" s="222"/>
      <c r="C130" s="223"/>
      <c r="D130" s="224" t="s">
        <v>75</v>
      </c>
      <c r="E130" s="236" t="s">
        <v>98</v>
      </c>
      <c r="F130" s="236" t="s">
        <v>638</v>
      </c>
      <c r="G130" s="223"/>
      <c r="H130" s="223"/>
      <c r="I130" s="226"/>
      <c r="J130" s="237">
        <f>BK130</f>
        <v>0</v>
      </c>
      <c r="K130" s="223"/>
      <c r="L130" s="228"/>
      <c r="M130" s="229"/>
      <c r="N130" s="230"/>
      <c r="O130" s="230"/>
      <c r="P130" s="231">
        <f>SUM(P131:P134)</f>
        <v>0</v>
      </c>
      <c r="Q130" s="230"/>
      <c r="R130" s="231">
        <f>SUM(R131:R134)</f>
        <v>18.3519335</v>
      </c>
      <c r="S130" s="230"/>
      <c r="T130" s="232">
        <f>SUM(T131:T134)</f>
        <v>0</v>
      </c>
      <c r="AR130" s="233" t="s">
        <v>83</v>
      </c>
      <c r="AT130" s="234" t="s">
        <v>75</v>
      </c>
      <c r="AU130" s="234" t="s">
        <v>83</v>
      </c>
      <c r="AY130" s="233" t="s">
        <v>203</v>
      </c>
      <c r="BK130" s="235">
        <f>SUM(BK131:BK134)</f>
        <v>0</v>
      </c>
    </row>
    <row r="131" spans="2:65" s="1" customFormat="1" ht="16.5" customHeight="1">
      <c r="B131" s="47"/>
      <c r="C131" s="238" t="s">
        <v>260</v>
      </c>
      <c r="D131" s="238" t="s">
        <v>206</v>
      </c>
      <c r="E131" s="239" t="s">
        <v>639</v>
      </c>
      <c r="F131" s="240" t="s">
        <v>640</v>
      </c>
      <c r="G131" s="241" t="s">
        <v>596</v>
      </c>
      <c r="H131" s="242">
        <v>9.55</v>
      </c>
      <c r="I131" s="243"/>
      <c r="J131" s="244">
        <f>ROUND(I131*H131,2)</f>
        <v>0</v>
      </c>
      <c r="K131" s="240" t="s">
        <v>210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1.89077</v>
      </c>
      <c r="R131" s="247">
        <f>Q131*H131</f>
        <v>18.056853500000003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85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641</v>
      </c>
    </row>
    <row r="132" spans="2:51" s="12" customFormat="1" ht="13.5">
      <c r="B132" s="265"/>
      <c r="C132" s="266"/>
      <c r="D132" s="267" t="s">
        <v>592</v>
      </c>
      <c r="E132" s="268" t="s">
        <v>21</v>
      </c>
      <c r="F132" s="269" t="s">
        <v>642</v>
      </c>
      <c r="G132" s="266"/>
      <c r="H132" s="270">
        <v>9.55</v>
      </c>
      <c r="I132" s="271"/>
      <c r="J132" s="266"/>
      <c r="K132" s="266"/>
      <c r="L132" s="272"/>
      <c r="M132" s="273"/>
      <c r="N132" s="274"/>
      <c r="O132" s="274"/>
      <c r="P132" s="274"/>
      <c r="Q132" s="274"/>
      <c r="R132" s="274"/>
      <c r="S132" s="274"/>
      <c r="T132" s="275"/>
      <c r="AT132" s="276" t="s">
        <v>592</v>
      </c>
      <c r="AU132" s="276" t="s">
        <v>85</v>
      </c>
      <c r="AV132" s="12" t="s">
        <v>85</v>
      </c>
      <c r="AW132" s="12" t="s">
        <v>39</v>
      </c>
      <c r="AX132" s="12" t="s">
        <v>83</v>
      </c>
      <c r="AY132" s="276" t="s">
        <v>203</v>
      </c>
    </row>
    <row r="133" spans="2:65" s="1" customFormat="1" ht="16.5" customHeight="1">
      <c r="B133" s="47"/>
      <c r="C133" s="238" t="s">
        <v>266</v>
      </c>
      <c r="D133" s="238" t="s">
        <v>206</v>
      </c>
      <c r="E133" s="239" t="s">
        <v>643</v>
      </c>
      <c r="F133" s="240" t="s">
        <v>644</v>
      </c>
      <c r="G133" s="241" t="s">
        <v>596</v>
      </c>
      <c r="H133" s="242">
        <v>0.12</v>
      </c>
      <c r="I133" s="243"/>
      <c r="J133" s="244">
        <f>ROUND(I133*H133,2)</f>
        <v>0</v>
      </c>
      <c r="K133" s="240" t="s">
        <v>210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2.459</v>
      </c>
      <c r="R133" s="247">
        <f>Q133*H133</f>
        <v>0.29508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85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645</v>
      </c>
    </row>
    <row r="134" spans="2:51" s="12" customFormat="1" ht="13.5">
      <c r="B134" s="265"/>
      <c r="C134" s="266"/>
      <c r="D134" s="267" t="s">
        <v>592</v>
      </c>
      <c r="E134" s="268" t="s">
        <v>21</v>
      </c>
      <c r="F134" s="269" t="s">
        <v>646</v>
      </c>
      <c r="G134" s="266"/>
      <c r="H134" s="270">
        <v>0.12</v>
      </c>
      <c r="I134" s="271"/>
      <c r="J134" s="266"/>
      <c r="K134" s="266"/>
      <c r="L134" s="272"/>
      <c r="M134" s="273"/>
      <c r="N134" s="274"/>
      <c r="O134" s="274"/>
      <c r="P134" s="274"/>
      <c r="Q134" s="274"/>
      <c r="R134" s="274"/>
      <c r="S134" s="274"/>
      <c r="T134" s="275"/>
      <c r="AT134" s="276" t="s">
        <v>592</v>
      </c>
      <c r="AU134" s="276" t="s">
        <v>85</v>
      </c>
      <c r="AV134" s="12" t="s">
        <v>85</v>
      </c>
      <c r="AW134" s="12" t="s">
        <v>39</v>
      </c>
      <c r="AX134" s="12" t="s">
        <v>83</v>
      </c>
      <c r="AY134" s="276" t="s">
        <v>203</v>
      </c>
    </row>
    <row r="135" spans="2:63" s="11" customFormat="1" ht="29.85" customHeight="1">
      <c r="B135" s="222"/>
      <c r="C135" s="223"/>
      <c r="D135" s="224" t="s">
        <v>75</v>
      </c>
      <c r="E135" s="236" t="s">
        <v>121</v>
      </c>
      <c r="F135" s="236" t="s">
        <v>647</v>
      </c>
      <c r="G135" s="223"/>
      <c r="H135" s="223"/>
      <c r="I135" s="226"/>
      <c r="J135" s="237">
        <f>BK135</f>
        <v>0</v>
      </c>
      <c r="K135" s="223"/>
      <c r="L135" s="228"/>
      <c r="M135" s="229"/>
      <c r="N135" s="230"/>
      <c r="O135" s="230"/>
      <c r="P135" s="231">
        <f>P136</f>
        <v>0</v>
      </c>
      <c r="Q135" s="230"/>
      <c r="R135" s="231">
        <f>R136</f>
        <v>15.0634</v>
      </c>
      <c r="S135" s="230"/>
      <c r="T135" s="232">
        <f>T136</f>
        <v>0</v>
      </c>
      <c r="AR135" s="233" t="s">
        <v>83</v>
      </c>
      <c r="AT135" s="234" t="s">
        <v>75</v>
      </c>
      <c r="AU135" s="234" t="s">
        <v>83</v>
      </c>
      <c r="AY135" s="233" t="s">
        <v>203</v>
      </c>
      <c r="BK135" s="235">
        <f>BK136</f>
        <v>0</v>
      </c>
    </row>
    <row r="136" spans="2:65" s="1" customFormat="1" ht="25.5" customHeight="1">
      <c r="B136" s="47"/>
      <c r="C136" s="238" t="s">
        <v>10</v>
      </c>
      <c r="D136" s="238" t="s">
        <v>206</v>
      </c>
      <c r="E136" s="239" t="s">
        <v>648</v>
      </c>
      <c r="F136" s="240" t="s">
        <v>649</v>
      </c>
      <c r="G136" s="241" t="s">
        <v>463</v>
      </c>
      <c r="H136" s="242">
        <v>82</v>
      </c>
      <c r="I136" s="243"/>
      <c r="J136" s="244">
        <f>ROUND(I136*H136,2)</f>
        <v>0</v>
      </c>
      <c r="K136" s="240" t="s">
        <v>210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0.1837</v>
      </c>
      <c r="R136" s="247">
        <f>Q136*H136</f>
        <v>15.0634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650</v>
      </c>
    </row>
    <row r="137" spans="2:63" s="11" customFormat="1" ht="29.85" customHeight="1">
      <c r="B137" s="222"/>
      <c r="C137" s="223"/>
      <c r="D137" s="224" t="s">
        <v>75</v>
      </c>
      <c r="E137" s="236" t="s">
        <v>226</v>
      </c>
      <c r="F137" s="236" t="s">
        <v>651</v>
      </c>
      <c r="G137" s="223"/>
      <c r="H137" s="223"/>
      <c r="I137" s="226"/>
      <c r="J137" s="237">
        <f>BK137</f>
        <v>0</v>
      </c>
      <c r="K137" s="223"/>
      <c r="L137" s="228"/>
      <c r="M137" s="229"/>
      <c r="N137" s="230"/>
      <c r="O137" s="230"/>
      <c r="P137" s="231">
        <f>P138</f>
        <v>0</v>
      </c>
      <c r="Q137" s="230"/>
      <c r="R137" s="231">
        <f>R138</f>
        <v>0.013917500000000001</v>
      </c>
      <c r="S137" s="230"/>
      <c r="T137" s="232">
        <f>T138</f>
        <v>0</v>
      </c>
      <c r="AR137" s="233" t="s">
        <v>83</v>
      </c>
      <c r="AT137" s="234" t="s">
        <v>75</v>
      </c>
      <c r="AU137" s="234" t="s">
        <v>83</v>
      </c>
      <c r="AY137" s="233" t="s">
        <v>203</v>
      </c>
      <c r="BK137" s="235">
        <f>BK138</f>
        <v>0</v>
      </c>
    </row>
    <row r="138" spans="2:65" s="1" customFormat="1" ht="25.5" customHeight="1">
      <c r="B138" s="47"/>
      <c r="C138" s="238" t="s">
        <v>211</v>
      </c>
      <c r="D138" s="238" t="s">
        <v>206</v>
      </c>
      <c r="E138" s="239" t="s">
        <v>652</v>
      </c>
      <c r="F138" s="240" t="s">
        <v>653</v>
      </c>
      <c r="G138" s="241" t="s">
        <v>463</v>
      </c>
      <c r="H138" s="242">
        <v>5.567</v>
      </c>
      <c r="I138" s="243"/>
      <c r="J138" s="244">
        <f>ROUND(I138*H138,2)</f>
        <v>0</v>
      </c>
      <c r="K138" s="240" t="s">
        <v>210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0.0025</v>
      </c>
      <c r="R138" s="247">
        <f>Q138*H138</f>
        <v>0.013917500000000001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654</v>
      </c>
    </row>
    <row r="139" spans="2:63" s="11" customFormat="1" ht="29.85" customHeight="1">
      <c r="B139" s="222"/>
      <c r="C139" s="223"/>
      <c r="D139" s="224" t="s">
        <v>75</v>
      </c>
      <c r="E139" s="236" t="s">
        <v>234</v>
      </c>
      <c r="F139" s="236" t="s">
        <v>655</v>
      </c>
      <c r="G139" s="223"/>
      <c r="H139" s="223"/>
      <c r="I139" s="226"/>
      <c r="J139" s="237">
        <f>BK139</f>
        <v>0</v>
      </c>
      <c r="K139" s="223"/>
      <c r="L139" s="228"/>
      <c r="M139" s="229"/>
      <c r="N139" s="230"/>
      <c r="O139" s="230"/>
      <c r="P139" s="231">
        <f>SUM(P140:P173)</f>
        <v>0</v>
      </c>
      <c r="Q139" s="230"/>
      <c r="R139" s="231">
        <f>SUM(R140:R173)</f>
        <v>25.016644999999997</v>
      </c>
      <c r="S139" s="230"/>
      <c r="T139" s="232">
        <f>SUM(T140:T173)</f>
        <v>0</v>
      </c>
      <c r="AR139" s="233" t="s">
        <v>83</v>
      </c>
      <c r="AT139" s="234" t="s">
        <v>75</v>
      </c>
      <c r="AU139" s="234" t="s">
        <v>83</v>
      </c>
      <c r="AY139" s="233" t="s">
        <v>203</v>
      </c>
      <c r="BK139" s="235">
        <f>SUM(BK140:BK173)</f>
        <v>0</v>
      </c>
    </row>
    <row r="140" spans="2:65" s="1" customFormat="1" ht="16.5" customHeight="1">
      <c r="B140" s="47"/>
      <c r="C140" s="238" t="s">
        <v>336</v>
      </c>
      <c r="D140" s="238" t="s">
        <v>206</v>
      </c>
      <c r="E140" s="239" t="s">
        <v>656</v>
      </c>
      <c r="F140" s="240" t="s">
        <v>657</v>
      </c>
      <c r="G140" s="241" t="s">
        <v>209</v>
      </c>
      <c r="H140" s="242">
        <v>8</v>
      </c>
      <c r="I140" s="243"/>
      <c r="J140" s="244">
        <f>ROUND(I140*H140,2)</f>
        <v>0</v>
      </c>
      <c r="K140" s="240" t="s">
        <v>210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0.00273</v>
      </c>
      <c r="R140" s="247">
        <f>Q140*H140</f>
        <v>0.02184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85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658</v>
      </c>
    </row>
    <row r="141" spans="2:65" s="1" customFormat="1" ht="16.5" customHeight="1">
      <c r="B141" s="47"/>
      <c r="C141" s="238" t="s">
        <v>340</v>
      </c>
      <c r="D141" s="238" t="s">
        <v>206</v>
      </c>
      <c r="E141" s="239" t="s">
        <v>659</v>
      </c>
      <c r="F141" s="240" t="s">
        <v>660</v>
      </c>
      <c r="G141" s="241" t="s">
        <v>209</v>
      </c>
      <c r="H141" s="242">
        <v>5</v>
      </c>
      <c r="I141" s="243"/>
      <c r="J141" s="244">
        <f>ROUND(I141*H141,2)</f>
        <v>0</v>
      </c>
      <c r="K141" s="240" t="s">
        <v>210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0.00318</v>
      </c>
      <c r="R141" s="247">
        <f>Q141*H141</f>
        <v>0.0159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85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661</v>
      </c>
    </row>
    <row r="142" spans="2:65" s="1" customFormat="1" ht="16.5" customHeight="1">
      <c r="B142" s="47"/>
      <c r="C142" s="238" t="s">
        <v>344</v>
      </c>
      <c r="D142" s="238" t="s">
        <v>206</v>
      </c>
      <c r="E142" s="239" t="s">
        <v>662</v>
      </c>
      <c r="F142" s="240" t="s">
        <v>663</v>
      </c>
      <c r="G142" s="241" t="s">
        <v>209</v>
      </c>
      <c r="H142" s="242">
        <v>1</v>
      </c>
      <c r="I142" s="243"/>
      <c r="J142" s="244">
        <f>ROUND(I142*H142,2)</f>
        <v>0</v>
      </c>
      <c r="K142" s="240" t="s">
        <v>210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0.06864</v>
      </c>
      <c r="R142" s="247">
        <f>Q142*H142</f>
        <v>0.06864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664</v>
      </c>
    </row>
    <row r="143" spans="2:65" s="1" customFormat="1" ht="16.5" customHeight="1">
      <c r="B143" s="47"/>
      <c r="C143" s="238" t="s">
        <v>348</v>
      </c>
      <c r="D143" s="238" t="s">
        <v>206</v>
      </c>
      <c r="E143" s="239" t="s">
        <v>665</v>
      </c>
      <c r="F143" s="240" t="s">
        <v>666</v>
      </c>
      <c r="G143" s="241" t="s">
        <v>215</v>
      </c>
      <c r="H143" s="242">
        <v>113</v>
      </c>
      <c r="I143" s="243"/>
      <c r="J143" s="244">
        <f>ROUND(I143*H143,2)</f>
        <v>0</v>
      </c>
      <c r="K143" s="240" t="s">
        <v>210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85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667</v>
      </c>
    </row>
    <row r="144" spans="2:65" s="1" customFormat="1" ht="16.5" customHeight="1">
      <c r="B144" s="47"/>
      <c r="C144" s="255" t="s">
        <v>9</v>
      </c>
      <c r="D144" s="255" t="s">
        <v>284</v>
      </c>
      <c r="E144" s="256" t="s">
        <v>668</v>
      </c>
      <c r="F144" s="257" t="s">
        <v>669</v>
      </c>
      <c r="G144" s="258" t="s">
        <v>215</v>
      </c>
      <c r="H144" s="259">
        <v>44</v>
      </c>
      <c r="I144" s="260"/>
      <c r="J144" s="261">
        <f>ROUND(I144*H144,2)</f>
        <v>0</v>
      </c>
      <c r="K144" s="257" t="s">
        <v>210</v>
      </c>
      <c r="L144" s="262"/>
      <c r="M144" s="263" t="s">
        <v>21</v>
      </c>
      <c r="N144" s="264" t="s">
        <v>47</v>
      </c>
      <c r="O144" s="48"/>
      <c r="P144" s="247">
        <f>O144*H144</f>
        <v>0</v>
      </c>
      <c r="Q144" s="247">
        <v>0.00017</v>
      </c>
      <c r="R144" s="247">
        <f>Q144*H144</f>
        <v>0.0074800000000000005</v>
      </c>
      <c r="S144" s="247">
        <v>0</v>
      </c>
      <c r="T144" s="248">
        <f>S144*H144</f>
        <v>0</v>
      </c>
      <c r="AR144" s="25" t="s">
        <v>234</v>
      </c>
      <c r="AT144" s="25" t="s">
        <v>284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670</v>
      </c>
    </row>
    <row r="145" spans="2:65" s="1" customFormat="1" ht="25.5" customHeight="1">
      <c r="B145" s="47"/>
      <c r="C145" s="238" t="s">
        <v>356</v>
      </c>
      <c r="D145" s="238" t="s">
        <v>206</v>
      </c>
      <c r="E145" s="239" t="s">
        <v>671</v>
      </c>
      <c r="F145" s="240" t="s">
        <v>672</v>
      </c>
      <c r="G145" s="241" t="s">
        <v>215</v>
      </c>
      <c r="H145" s="242">
        <v>44</v>
      </c>
      <c r="I145" s="243"/>
      <c r="J145" s="244">
        <f>ROUND(I145*H145,2)</f>
        <v>0</v>
      </c>
      <c r="K145" s="240" t="s">
        <v>210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673</v>
      </c>
    </row>
    <row r="146" spans="2:65" s="1" customFormat="1" ht="16.5" customHeight="1">
      <c r="B146" s="47"/>
      <c r="C146" s="255" t="s">
        <v>361</v>
      </c>
      <c r="D146" s="255" t="s">
        <v>284</v>
      </c>
      <c r="E146" s="256" t="s">
        <v>674</v>
      </c>
      <c r="F146" s="257" t="s">
        <v>675</v>
      </c>
      <c r="G146" s="258" t="s">
        <v>209</v>
      </c>
      <c r="H146" s="259">
        <v>1</v>
      </c>
      <c r="I146" s="260"/>
      <c r="J146" s="261">
        <f>ROUND(I146*H146,2)</f>
        <v>0</v>
      </c>
      <c r="K146" s="257" t="s">
        <v>210</v>
      </c>
      <c r="L146" s="262"/>
      <c r="M146" s="263" t="s">
        <v>21</v>
      </c>
      <c r="N146" s="264" t="s">
        <v>47</v>
      </c>
      <c r="O146" s="48"/>
      <c r="P146" s="247">
        <f>O146*H146</f>
        <v>0</v>
      </c>
      <c r="Q146" s="247">
        <v>0.00013</v>
      </c>
      <c r="R146" s="247">
        <f>Q146*H146</f>
        <v>0.00013</v>
      </c>
      <c r="S146" s="247">
        <v>0</v>
      </c>
      <c r="T146" s="248">
        <f>S146*H146</f>
        <v>0</v>
      </c>
      <c r="AR146" s="25" t="s">
        <v>234</v>
      </c>
      <c r="AT146" s="25" t="s">
        <v>284</v>
      </c>
      <c r="AU146" s="25" t="s">
        <v>85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676</v>
      </c>
    </row>
    <row r="147" spans="2:65" s="1" customFormat="1" ht="16.5" customHeight="1">
      <c r="B147" s="47"/>
      <c r="C147" s="255" t="s">
        <v>365</v>
      </c>
      <c r="D147" s="255" t="s">
        <v>284</v>
      </c>
      <c r="E147" s="256" t="s">
        <v>677</v>
      </c>
      <c r="F147" s="257" t="s">
        <v>678</v>
      </c>
      <c r="G147" s="258" t="s">
        <v>215</v>
      </c>
      <c r="H147" s="259">
        <v>56</v>
      </c>
      <c r="I147" s="260"/>
      <c r="J147" s="261">
        <f>ROUND(I147*H147,2)</f>
        <v>0</v>
      </c>
      <c r="K147" s="257" t="s">
        <v>210</v>
      </c>
      <c r="L147" s="262"/>
      <c r="M147" s="263" t="s">
        <v>21</v>
      </c>
      <c r="N147" s="264" t="s">
        <v>47</v>
      </c>
      <c r="O147" s="48"/>
      <c r="P147" s="247">
        <f>O147*H147</f>
        <v>0</v>
      </c>
      <c r="Q147" s="247">
        <v>0.00027</v>
      </c>
      <c r="R147" s="247">
        <f>Q147*H147</f>
        <v>0.01512</v>
      </c>
      <c r="S147" s="247">
        <v>0</v>
      </c>
      <c r="T147" s="248">
        <f>S147*H147</f>
        <v>0</v>
      </c>
      <c r="AR147" s="25" t="s">
        <v>234</v>
      </c>
      <c r="AT147" s="25" t="s">
        <v>284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679</v>
      </c>
    </row>
    <row r="148" spans="2:65" s="1" customFormat="1" ht="25.5" customHeight="1">
      <c r="B148" s="47"/>
      <c r="C148" s="238" t="s">
        <v>369</v>
      </c>
      <c r="D148" s="238" t="s">
        <v>206</v>
      </c>
      <c r="E148" s="239" t="s">
        <v>680</v>
      </c>
      <c r="F148" s="240" t="s">
        <v>681</v>
      </c>
      <c r="G148" s="241" t="s">
        <v>215</v>
      </c>
      <c r="H148" s="242">
        <v>56</v>
      </c>
      <c r="I148" s="243"/>
      <c r="J148" s="244">
        <f>ROUND(I148*H148,2)</f>
        <v>0</v>
      </c>
      <c r="K148" s="240" t="s">
        <v>210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85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682</v>
      </c>
    </row>
    <row r="149" spans="2:65" s="1" customFormat="1" ht="16.5" customHeight="1">
      <c r="B149" s="47"/>
      <c r="C149" s="255" t="s">
        <v>373</v>
      </c>
      <c r="D149" s="255" t="s">
        <v>284</v>
      </c>
      <c r="E149" s="256" t="s">
        <v>683</v>
      </c>
      <c r="F149" s="257" t="s">
        <v>684</v>
      </c>
      <c r="G149" s="258" t="s">
        <v>209</v>
      </c>
      <c r="H149" s="259">
        <v>2</v>
      </c>
      <c r="I149" s="260"/>
      <c r="J149" s="261">
        <f>ROUND(I149*H149,2)</f>
        <v>0</v>
      </c>
      <c r="K149" s="257" t="s">
        <v>210</v>
      </c>
      <c r="L149" s="262"/>
      <c r="M149" s="263" t="s">
        <v>21</v>
      </c>
      <c r="N149" s="264" t="s">
        <v>47</v>
      </c>
      <c r="O149" s="48"/>
      <c r="P149" s="247">
        <f>O149*H149</f>
        <v>0</v>
      </c>
      <c r="Q149" s="247">
        <v>0.00019</v>
      </c>
      <c r="R149" s="247">
        <f>Q149*H149</f>
        <v>0.00038</v>
      </c>
      <c r="S149" s="247">
        <v>0</v>
      </c>
      <c r="T149" s="248">
        <f>S149*H149</f>
        <v>0</v>
      </c>
      <c r="AR149" s="25" t="s">
        <v>234</v>
      </c>
      <c r="AT149" s="25" t="s">
        <v>284</v>
      </c>
      <c r="AU149" s="25" t="s">
        <v>85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685</v>
      </c>
    </row>
    <row r="150" spans="2:65" s="1" customFormat="1" ht="16.5" customHeight="1">
      <c r="B150" s="47"/>
      <c r="C150" s="255" t="s">
        <v>377</v>
      </c>
      <c r="D150" s="255" t="s">
        <v>284</v>
      </c>
      <c r="E150" s="256" t="s">
        <v>686</v>
      </c>
      <c r="F150" s="257" t="s">
        <v>687</v>
      </c>
      <c r="G150" s="258" t="s">
        <v>209</v>
      </c>
      <c r="H150" s="259">
        <v>1</v>
      </c>
      <c r="I150" s="260"/>
      <c r="J150" s="261">
        <f>ROUND(I150*H150,2)</f>
        <v>0</v>
      </c>
      <c r="K150" s="257" t="s">
        <v>210</v>
      </c>
      <c r="L150" s="262"/>
      <c r="M150" s="263" t="s">
        <v>21</v>
      </c>
      <c r="N150" s="264" t="s">
        <v>47</v>
      </c>
      <c r="O150" s="48"/>
      <c r="P150" s="247">
        <f>O150*H150</f>
        <v>0</v>
      </c>
      <c r="Q150" s="247">
        <v>0.00024</v>
      </c>
      <c r="R150" s="247">
        <f>Q150*H150</f>
        <v>0.00024</v>
      </c>
      <c r="S150" s="247">
        <v>0</v>
      </c>
      <c r="T150" s="248">
        <f>S150*H150</f>
        <v>0</v>
      </c>
      <c r="AR150" s="25" t="s">
        <v>234</v>
      </c>
      <c r="AT150" s="25" t="s">
        <v>284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688</v>
      </c>
    </row>
    <row r="151" spans="2:65" s="1" customFormat="1" ht="25.5" customHeight="1">
      <c r="B151" s="47"/>
      <c r="C151" s="238" t="s">
        <v>381</v>
      </c>
      <c r="D151" s="238" t="s">
        <v>206</v>
      </c>
      <c r="E151" s="239" t="s">
        <v>689</v>
      </c>
      <c r="F151" s="240" t="s">
        <v>690</v>
      </c>
      <c r="G151" s="241" t="s">
        <v>215</v>
      </c>
      <c r="H151" s="242">
        <v>10</v>
      </c>
      <c r="I151" s="243"/>
      <c r="J151" s="244">
        <f>ROUND(I151*H151,2)</f>
        <v>0</v>
      </c>
      <c r="K151" s="240" t="s">
        <v>210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85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691</v>
      </c>
    </row>
    <row r="152" spans="2:65" s="1" customFormat="1" ht="16.5" customHeight="1">
      <c r="B152" s="47"/>
      <c r="C152" s="255" t="s">
        <v>385</v>
      </c>
      <c r="D152" s="255" t="s">
        <v>284</v>
      </c>
      <c r="E152" s="256" t="s">
        <v>692</v>
      </c>
      <c r="F152" s="257" t="s">
        <v>693</v>
      </c>
      <c r="G152" s="258" t="s">
        <v>215</v>
      </c>
      <c r="H152" s="259">
        <v>10</v>
      </c>
      <c r="I152" s="260"/>
      <c r="J152" s="261">
        <f>ROUND(I152*H152,2)</f>
        <v>0</v>
      </c>
      <c r="K152" s="257" t="s">
        <v>210</v>
      </c>
      <c r="L152" s="262"/>
      <c r="M152" s="263" t="s">
        <v>21</v>
      </c>
      <c r="N152" s="264" t="s">
        <v>47</v>
      </c>
      <c r="O152" s="48"/>
      <c r="P152" s="247">
        <f>O152*H152</f>
        <v>0</v>
      </c>
      <c r="Q152" s="247">
        <v>0.00067</v>
      </c>
      <c r="R152" s="247">
        <f>Q152*H152</f>
        <v>0.0067</v>
      </c>
      <c r="S152" s="247">
        <v>0</v>
      </c>
      <c r="T152" s="248">
        <f>S152*H152</f>
        <v>0</v>
      </c>
      <c r="AR152" s="25" t="s">
        <v>234</v>
      </c>
      <c r="AT152" s="25" t="s">
        <v>284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694</v>
      </c>
    </row>
    <row r="153" spans="2:65" s="1" customFormat="1" ht="16.5" customHeight="1">
      <c r="B153" s="47"/>
      <c r="C153" s="255" t="s">
        <v>389</v>
      </c>
      <c r="D153" s="255" t="s">
        <v>284</v>
      </c>
      <c r="E153" s="256" t="s">
        <v>695</v>
      </c>
      <c r="F153" s="257" t="s">
        <v>696</v>
      </c>
      <c r="G153" s="258" t="s">
        <v>209</v>
      </c>
      <c r="H153" s="259">
        <v>1</v>
      </c>
      <c r="I153" s="260"/>
      <c r="J153" s="261">
        <f>ROUND(I153*H153,2)</f>
        <v>0</v>
      </c>
      <c r="K153" s="257" t="s">
        <v>210</v>
      </c>
      <c r="L153" s="262"/>
      <c r="M153" s="263" t="s">
        <v>21</v>
      </c>
      <c r="N153" s="264" t="s">
        <v>47</v>
      </c>
      <c r="O153" s="48"/>
      <c r="P153" s="247">
        <f>O153*H153</f>
        <v>0</v>
      </c>
      <c r="Q153" s="247">
        <v>0.00044</v>
      </c>
      <c r="R153" s="247">
        <f>Q153*H153</f>
        <v>0.00044</v>
      </c>
      <c r="S153" s="247">
        <v>0</v>
      </c>
      <c r="T153" s="248">
        <f>S153*H153</f>
        <v>0</v>
      </c>
      <c r="AR153" s="25" t="s">
        <v>234</v>
      </c>
      <c r="AT153" s="25" t="s">
        <v>284</v>
      </c>
      <c r="AU153" s="25" t="s">
        <v>85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697</v>
      </c>
    </row>
    <row r="154" spans="2:65" s="1" customFormat="1" ht="16.5" customHeight="1">
      <c r="B154" s="47"/>
      <c r="C154" s="255" t="s">
        <v>393</v>
      </c>
      <c r="D154" s="255" t="s">
        <v>284</v>
      </c>
      <c r="E154" s="256" t="s">
        <v>698</v>
      </c>
      <c r="F154" s="257" t="s">
        <v>699</v>
      </c>
      <c r="G154" s="258" t="s">
        <v>215</v>
      </c>
      <c r="H154" s="259">
        <v>10</v>
      </c>
      <c r="I154" s="260"/>
      <c r="J154" s="261">
        <f>ROUND(I154*H154,2)</f>
        <v>0</v>
      </c>
      <c r="K154" s="257" t="s">
        <v>210</v>
      </c>
      <c r="L154" s="262"/>
      <c r="M154" s="263" t="s">
        <v>21</v>
      </c>
      <c r="N154" s="264" t="s">
        <v>47</v>
      </c>
      <c r="O154" s="48"/>
      <c r="P154" s="247">
        <f>O154*H154</f>
        <v>0</v>
      </c>
      <c r="Q154" s="247">
        <v>0.00059</v>
      </c>
      <c r="R154" s="247">
        <f>Q154*H154</f>
        <v>0.005900000000000001</v>
      </c>
      <c r="S154" s="247">
        <v>0</v>
      </c>
      <c r="T154" s="248">
        <f>S154*H154</f>
        <v>0</v>
      </c>
      <c r="AR154" s="25" t="s">
        <v>234</v>
      </c>
      <c r="AT154" s="25" t="s">
        <v>284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700</v>
      </c>
    </row>
    <row r="155" spans="2:65" s="1" customFormat="1" ht="25.5" customHeight="1">
      <c r="B155" s="47"/>
      <c r="C155" s="238" t="s">
        <v>287</v>
      </c>
      <c r="D155" s="238" t="s">
        <v>206</v>
      </c>
      <c r="E155" s="239" t="s">
        <v>701</v>
      </c>
      <c r="F155" s="240" t="s">
        <v>702</v>
      </c>
      <c r="G155" s="241" t="s">
        <v>215</v>
      </c>
      <c r="H155" s="242">
        <v>39</v>
      </c>
      <c r="I155" s="243"/>
      <c r="J155" s="244">
        <f>ROUND(I155*H155,2)</f>
        <v>0</v>
      </c>
      <c r="K155" s="240" t="s">
        <v>210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85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703</v>
      </c>
    </row>
    <row r="156" spans="2:65" s="1" customFormat="1" ht="16.5" customHeight="1">
      <c r="B156" s="47"/>
      <c r="C156" s="255" t="s">
        <v>400</v>
      </c>
      <c r="D156" s="255" t="s">
        <v>284</v>
      </c>
      <c r="E156" s="256" t="s">
        <v>704</v>
      </c>
      <c r="F156" s="257" t="s">
        <v>705</v>
      </c>
      <c r="G156" s="258" t="s">
        <v>215</v>
      </c>
      <c r="H156" s="259">
        <v>39</v>
      </c>
      <c r="I156" s="260"/>
      <c r="J156" s="261">
        <f>ROUND(I156*H156,2)</f>
        <v>0</v>
      </c>
      <c r="K156" s="257" t="s">
        <v>210</v>
      </c>
      <c r="L156" s="262"/>
      <c r="M156" s="263" t="s">
        <v>21</v>
      </c>
      <c r="N156" s="264" t="s">
        <v>47</v>
      </c>
      <c r="O156" s="48"/>
      <c r="P156" s="247">
        <f>O156*H156</f>
        <v>0</v>
      </c>
      <c r="Q156" s="247">
        <v>0.00106</v>
      </c>
      <c r="R156" s="247">
        <f>Q156*H156</f>
        <v>0.04134</v>
      </c>
      <c r="S156" s="247">
        <v>0</v>
      </c>
      <c r="T156" s="248">
        <f>S156*H156</f>
        <v>0</v>
      </c>
      <c r="AR156" s="25" t="s">
        <v>234</v>
      </c>
      <c r="AT156" s="25" t="s">
        <v>284</v>
      </c>
      <c r="AU156" s="25" t="s">
        <v>85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706</v>
      </c>
    </row>
    <row r="157" spans="2:65" s="1" customFormat="1" ht="16.5" customHeight="1">
      <c r="B157" s="47"/>
      <c r="C157" s="255" t="s">
        <v>404</v>
      </c>
      <c r="D157" s="255" t="s">
        <v>284</v>
      </c>
      <c r="E157" s="256" t="s">
        <v>707</v>
      </c>
      <c r="F157" s="257" t="s">
        <v>708</v>
      </c>
      <c r="G157" s="258" t="s">
        <v>209</v>
      </c>
      <c r="H157" s="259">
        <v>2</v>
      </c>
      <c r="I157" s="260"/>
      <c r="J157" s="261">
        <f>ROUND(I157*H157,2)</f>
        <v>0</v>
      </c>
      <c r="K157" s="257" t="s">
        <v>210</v>
      </c>
      <c r="L157" s="262"/>
      <c r="M157" s="263" t="s">
        <v>21</v>
      </c>
      <c r="N157" s="264" t="s">
        <v>47</v>
      </c>
      <c r="O157" s="48"/>
      <c r="P157" s="247">
        <f>O157*H157</f>
        <v>0</v>
      </c>
      <c r="Q157" s="247">
        <v>0.00075</v>
      </c>
      <c r="R157" s="247">
        <f>Q157*H157</f>
        <v>0.0015</v>
      </c>
      <c r="S157" s="247">
        <v>0</v>
      </c>
      <c r="T157" s="248">
        <f>S157*H157</f>
        <v>0</v>
      </c>
      <c r="AR157" s="25" t="s">
        <v>234</v>
      </c>
      <c r="AT157" s="25" t="s">
        <v>284</v>
      </c>
      <c r="AU157" s="25" t="s">
        <v>85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709</v>
      </c>
    </row>
    <row r="158" spans="2:65" s="1" customFormat="1" ht="16.5" customHeight="1">
      <c r="B158" s="47"/>
      <c r="C158" s="238" t="s">
        <v>408</v>
      </c>
      <c r="D158" s="238" t="s">
        <v>206</v>
      </c>
      <c r="E158" s="239" t="s">
        <v>710</v>
      </c>
      <c r="F158" s="240" t="s">
        <v>711</v>
      </c>
      <c r="G158" s="241" t="s">
        <v>215</v>
      </c>
      <c r="H158" s="242">
        <v>14</v>
      </c>
      <c r="I158" s="243"/>
      <c r="J158" s="244">
        <f>ROUND(I158*H158,2)</f>
        <v>0</v>
      </c>
      <c r="K158" s="240" t="s">
        <v>210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0.00273</v>
      </c>
      <c r="R158" s="247">
        <f>Q158*H158</f>
        <v>0.03822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85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712</v>
      </c>
    </row>
    <row r="159" spans="2:65" s="1" customFormat="1" ht="16.5" customHeight="1">
      <c r="B159" s="47"/>
      <c r="C159" s="238" t="s">
        <v>412</v>
      </c>
      <c r="D159" s="238" t="s">
        <v>206</v>
      </c>
      <c r="E159" s="239" t="s">
        <v>713</v>
      </c>
      <c r="F159" s="240" t="s">
        <v>714</v>
      </c>
      <c r="G159" s="241" t="s">
        <v>215</v>
      </c>
      <c r="H159" s="242">
        <v>88.5</v>
      </c>
      <c r="I159" s="243"/>
      <c r="J159" s="244">
        <f>ROUND(I159*H159,2)</f>
        <v>0</v>
      </c>
      <c r="K159" s="240" t="s">
        <v>210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0.00427</v>
      </c>
      <c r="R159" s="247">
        <f>Q159*H159</f>
        <v>0.37789500000000004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85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715</v>
      </c>
    </row>
    <row r="160" spans="2:65" s="1" customFormat="1" ht="16.5" customHeight="1">
      <c r="B160" s="47"/>
      <c r="C160" s="238" t="s">
        <v>418</v>
      </c>
      <c r="D160" s="238" t="s">
        <v>206</v>
      </c>
      <c r="E160" s="239" t="s">
        <v>716</v>
      </c>
      <c r="F160" s="240" t="s">
        <v>717</v>
      </c>
      <c r="G160" s="241" t="s">
        <v>209</v>
      </c>
      <c r="H160" s="242">
        <v>1</v>
      </c>
      <c r="I160" s="243"/>
      <c r="J160" s="244">
        <f>ROUND(I160*H160,2)</f>
        <v>0</v>
      </c>
      <c r="K160" s="240" t="s">
        <v>210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0.00067</v>
      </c>
      <c r="R160" s="247">
        <f>Q160*H160</f>
        <v>0.00067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85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718</v>
      </c>
    </row>
    <row r="161" spans="2:65" s="1" customFormat="1" ht="16.5" customHeight="1">
      <c r="B161" s="47"/>
      <c r="C161" s="238" t="s">
        <v>422</v>
      </c>
      <c r="D161" s="238" t="s">
        <v>206</v>
      </c>
      <c r="E161" s="239" t="s">
        <v>719</v>
      </c>
      <c r="F161" s="240" t="s">
        <v>720</v>
      </c>
      <c r="G161" s="241" t="s">
        <v>209</v>
      </c>
      <c r="H161" s="242">
        <v>1</v>
      </c>
      <c r="I161" s="243"/>
      <c r="J161" s="244">
        <f>ROUND(I161*H161,2)</f>
        <v>0</v>
      </c>
      <c r="K161" s="240" t="s">
        <v>210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0.00163</v>
      </c>
      <c r="R161" s="247">
        <f>Q161*H161</f>
        <v>0.00163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721</v>
      </c>
    </row>
    <row r="162" spans="2:65" s="1" customFormat="1" ht="16.5" customHeight="1">
      <c r="B162" s="47"/>
      <c r="C162" s="238" t="s">
        <v>426</v>
      </c>
      <c r="D162" s="238" t="s">
        <v>206</v>
      </c>
      <c r="E162" s="239" t="s">
        <v>722</v>
      </c>
      <c r="F162" s="240" t="s">
        <v>723</v>
      </c>
      <c r="G162" s="241" t="s">
        <v>209</v>
      </c>
      <c r="H162" s="242">
        <v>1</v>
      </c>
      <c r="I162" s="243"/>
      <c r="J162" s="244">
        <f>ROUND(I162*H162,2)</f>
        <v>0</v>
      </c>
      <c r="K162" s="240" t="s">
        <v>210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0.00068</v>
      </c>
      <c r="R162" s="247">
        <f>Q162*H162</f>
        <v>0.00068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85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724</v>
      </c>
    </row>
    <row r="163" spans="2:65" s="1" customFormat="1" ht="16.5" customHeight="1">
      <c r="B163" s="47"/>
      <c r="C163" s="255" t="s">
        <v>430</v>
      </c>
      <c r="D163" s="255" t="s">
        <v>284</v>
      </c>
      <c r="E163" s="256" t="s">
        <v>725</v>
      </c>
      <c r="F163" s="257" t="s">
        <v>726</v>
      </c>
      <c r="G163" s="258" t="s">
        <v>209</v>
      </c>
      <c r="H163" s="259">
        <v>1</v>
      </c>
      <c r="I163" s="260"/>
      <c r="J163" s="261">
        <f>ROUND(I163*H163,2)</f>
        <v>0</v>
      </c>
      <c r="K163" s="257" t="s">
        <v>210</v>
      </c>
      <c r="L163" s="262"/>
      <c r="M163" s="263" t="s">
        <v>21</v>
      </c>
      <c r="N163" s="264" t="s">
        <v>47</v>
      </c>
      <c r="O163" s="48"/>
      <c r="P163" s="247">
        <f>O163*H163</f>
        <v>0</v>
      </c>
      <c r="Q163" s="247">
        <v>0.011</v>
      </c>
      <c r="R163" s="247">
        <f>Q163*H163</f>
        <v>0.011</v>
      </c>
      <c r="S163" s="247">
        <v>0</v>
      </c>
      <c r="T163" s="248">
        <f>S163*H163</f>
        <v>0</v>
      </c>
      <c r="AR163" s="25" t="s">
        <v>234</v>
      </c>
      <c r="AT163" s="25" t="s">
        <v>284</v>
      </c>
      <c r="AU163" s="25" t="s">
        <v>85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727</v>
      </c>
    </row>
    <row r="164" spans="2:65" s="1" customFormat="1" ht="16.5" customHeight="1">
      <c r="B164" s="47"/>
      <c r="C164" s="255" t="s">
        <v>434</v>
      </c>
      <c r="D164" s="255" t="s">
        <v>284</v>
      </c>
      <c r="E164" s="256" t="s">
        <v>728</v>
      </c>
      <c r="F164" s="257" t="s">
        <v>729</v>
      </c>
      <c r="G164" s="258" t="s">
        <v>209</v>
      </c>
      <c r="H164" s="259">
        <v>1</v>
      </c>
      <c r="I164" s="260"/>
      <c r="J164" s="261">
        <f>ROUND(I164*H164,2)</f>
        <v>0</v>
      </c>
      <c r="K164" s="257" t="s">
        <v>210</v>
      </c>
      <c r="L164" s="262"/>
      <c r="M164" s="263" t="s">
        <v>21</v>
      </c>
      <c r="N164" s="264" t="s">
        <v>47</v>
      </c>
      <c r="O164" s="48"/>
      <c r="P164" s="247">
        <f>O164*H164</f>
        <v>0</v>
      </c>
      <c r="Q164" s="247">
        <v>0.0035</v>
      </c>
      <c r="R164" s="247">
        <f>Q164*H164</f>
        <v>0.0035</v>
      </c>
      <c r="S164" s="247">
        <v>0</v>
      </c>
      <c r="T164" s="248">
        <f>S164*H164</f>
        <v>0</v>
      </c>
      <c r="AR164" s="25" t="s">
        <v>234</v>
      </c>
      <c r="AT164" s="25" t="s">
        <v>284</v>
      </c>
      <c r="AU164" s="25" t="s">
        <v>85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730</v>
      </c>
    </row>
    <row r="165" spans="2:65" s="1" customFormat="1" ht="16.5" customHeight="1">
      <c r="B165" s="47"/>
      <c r="C165" s="255" t="s">
        <v>438</v>
      </c>
      <c r="D165" s="255" t="s">
        <v>284</v>
      </c>
      <c r="E165" s="256" t="s">
        <v>731</v>
      </c>
      <c r="F165" s="257" t="s">
        <v>732</v>
      </c>
      <c r="G165" s="258" t="s">
        <v>209</v>
      </c>
      <c r="H165" s="259">
        <v>1</v>
      </c>
      <c r="I165" s="260"/>
      <c r="J165" s="261">
        <f>ROUND(I165*H165,2)</f>
        <v>0</v>
      </c>
      <c r="K165" s="257" t="s">
        <v>210</v>
      </c>
      <c r="L165" s="262"/>
      <c r="M165" s="263" t="s">
        <v>21</v>
      </c>
      <c r="N165" s="264" t="s">
        <v>47</v>
      </c>
      <c r="O165" s="48"/>
      <c r="P165" s="247">
        <f>O165*H165</f>
        <v>0</v>
      </c>
      <c r="Q165" s="247">
        <v>0.0133</v>
      </c>
      <c r="R165" s="247">
        <f>Q165*H165</f>
        <v>0.0133</v>
      </c>
      <c r="S165" s="247">
        <v>0</v>
      </c>
      <c r="T165" s="248">
        <f>S165*H165</f>
        <v>0</v>
      </c>
      <c r="AR165" s="25" t="s">
        <v>234</v>
      </c>
      <c r="AT165" s="25" t="s">
        <v>284</v>
      </c>
      <c r="AU165" s="25" t="s">
        <v>85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733</v>
      </c>
    </row>
    <row r="166" spans="2:65" s="1" customFormat="1" ht="16.5" customHeight="1">
      <c r="B166" s="47"/>
      <c r="C166" s="238" t="s">
        <v>442</v>
      </c>
      <c r="D166" s="238" t="s">
        <v>206</v>
      </c>
      <c r="E166" s="239" t="s">
        <v>734</v>
      </c>
      <c r="F166" s="240" t="s">
        <v>735</v>
      </c>
      <c r="G166" s="241" t="s">
        <v>209</v>
      </c>
      <c r="H166" s="242">
        <v>1</v>
      </c>
      <c r="I166" s="243"/>
      <c r="J166" s="244">
        <f>ROUND(I166*H166,2)</f>
        <v>0</v>
      </c>
      <c r="K166" s="240" t="s">
        <v>210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85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736</v>
      </c>
    </row>
    <row r="167" spans="2:65" s="1" customFormat="1" ht="25.5" customHeight="1">
      <c r="B167" s="47"/>
      <c r="C167" s="255" t="s">
        <v>446</v>
      </c>
      <c r="D167" s="255" t="s">
        <v>284</v>
      </c>
      <c r="E167" s="256" t="s">
        <v>737</v>
      </c>
      <c r="F167" s="257" t="s">
        <v>738</v>
      </c>
      <c r="G167" s="258" t="s">
        <v>209</v>
      </c>
      <c r="H167" s="259">
        <v>1</v>
      </c>
      <c r="I167" s="260"/>
      <c r="J167" s="261">
        <f>ROUND(I167*H167,2)</f>
        <v>0</v>
      </c>
      <c r="K167" s="257" t="s">
        <v>210</v>
      </c>
      <c r="L167" s="262"/>
      <c r="M167" s="263" t="s">
        <v>21</v>
      </c>
      <c r="N167" s="264" t="s">
        <v>47</v>
      </c>
      <c r="O167" s="48"/>
      <c r="P167" s="247">
        <f>O167*H167</f>
        <v>0</v>
      </c>
      <c r="Q167" s="247">
        <v>0.0019</v>
      </c>
      <c r="R167" s="247">
        <f>Q167*H167</f>
        <v>0.0019</v>
      </c>
      <c r="S167" s="247">
        <v>0</v>
      </c>
      <c r="T167" s="248">
        <f>S167*H167</f>
        <v>0</v>
      </c>
      <c r="AR167" s="25" t="s">
        <v>234</v>
      </c>
      <c r="AT167" s="25" t="s">
        <v>284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739</v>
      </c>
    </row>
    <row r="168" spans="2:65" s="1" customFormat="1" ht="16.5" customHeight="1">
      <c r="B168" s="47"/>
      <c r="C168" s="238" t="s">
        <v>450</v>
      </c>
      <c r="D168" s="238" t="s">
        <v>206</v>
      </c>
      <c r="E168" s="239" t="s">
        <v>740</v>
      </c>
      <c r="F168" s="240" t="s">
        <v>741</v>
      </c>
      <c r="G168" s="241" t="s">
        <v>215</v>
      </c>
      <c r="H168" s="242">
        <v>149</v>
      </c>
      <c r="I168" s="243"/>
      <c r="J168" s="244">
        <f>ROUND(I168*H168,2)</f>
        <v>0</v>
      </c>
      <c r="K168" s="240" t="s">
        <v>210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85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742</v>
      </c>
    </row>
    <row r="169" spans="2:65" s="1" customFormat="1" ht="16.5" customHeight="1">
      <c r="B169" s="47"/>
      <c r="C169" s="238" t="s">
        <v>456</v>
      </c>
      <c r="D169" s="238" t="s">
        <v>206</v>
      </c>
      <c r="E169" s="239" t="s">
        <v>743</v>
      </c>
      <c r="F169" s="240" t="s">
        <v>744</v>
      </c>
      <c r="G169" s="241" t="s">
        <v>215</v>
      </c>
      <c r="H169" s="242">
        <v>149</v>
      </c>
      <c r="I169" s="243"/>
      <c r="J169" s="244">
        <f>ROUND(I169*H169,2)</f>
        <v>0</v>
      </c>
      <c r="K169" s="240" t="s">
        <v>210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85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745</v>
      </c>
    </row>
    <row r="170" spans="2:65" s="1" customFormat="1" ht="25.5" customHeight="1">
      <c r="B170" s="47"/>
      <c r="C170" s="238" t="s">
        <v>460</v>
      </c>
      <c r="D170" s="238" t="s">
        <v>206</v>
      </c>
      <c r="E170" s="239" t="s">
        <v>746</v>
      </c>
      <c r="F170" s="240" t="s">
        <v>747</v>
      </c>
      <c r="G170" s="241" t="s">
        <v>209</v>
      </c>
      <c r="H170" s="242">
        <v>1</v>
      </c>
      <c r="I170" s="243"/>
      <c r="J170" s="244">
        <f>ROUND(I170*H170,2)</f>
        <v>0</v>
      </c>
      <c r="K170" s="240" t="s">
        <v>210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11.03051</v>
      </c>
      <c r="R170" s="247">
        <f>Q170*H170</f>
        <v>11.03051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85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748</v>
      </c>
    </row>
    <row r="171" spans="2:65" s="1" customFormat="1" ht="25.5" customHeight="1">
      <c r="B171" s="47"/>
      <c r="C171" s="238" t="s">
        <v>465</v>
      </c>
      <c r="D171" s="238" t="s">
        <v>206</v>
      </c>
      <c r="E171" s="239" t="s">
        <v>749</v>
      </c>
      <c r="F171" s="240" t="s">
        <v>750</v>
      </c>
      <c r="G171" s="241" t="s">
        <v>209</v>
      </c>
      <c r="H171" s="242">
        <v>1</v>
      </c>
      <c r="I171" s="243"/>
      <c r="J171" s="244">
        <f>ROUND(I171*H171,2)</f>
        <v>0</v>
      </c>
      <c r="K171" s="240" t="s">
        <v>210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13.18755</v>
      </c>
      <c r="R171" s="247">
        <f>Q171*H171</f>
        <v>13.18755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85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751</v>
      </c>
    </row>
    <row r="172" spans="2:65" s="1" customFormat="1" ht="16.5" customHeight="1">
      <c r="B172" s="47"/>
      <c r="C172" s="238" t="s">
        <v>469</v>
      </c>
      <c r="D172" s="238" t="s">
        <v>206</v>
      </c>
      <c r="E172" s="239" t="s">
        <v>752</v>
      </c>
      <c r="F172" s="240" t="s">
        <v>753</v>
      </c>
      <c r="G172" s="241" t="s">
        <v>209</v>
      </c>
      <c r="H172" s="242">
        <v>2</v>
      </c>
      <c r="I172" s="243"/>
      <c r="J172" s="244">
        <f>ROUND(I172*H172,2)</f>
        <v>0</v>
      </c>
      <c r="K172" s="240" t="s">
        <v>210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0.07489</v>
      </c>
      <c r="R172" s="247">
        <f>Q172*H172</f>
        <v>0.14978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85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754</v>
      </c>
    </row>
    <row r="173" spans="2:65" s="1" customFormat="1" ht="16.5" customHeight="1">
      <c r="B173" s="47"/>
      <c r="C173" s="255" t="s">
        <v>473</v>
      </c>
      <c r="D173" s="255" t="s">
        <v>284</v>
      </c>
      <c r="E173" s="256" t="s">
        <v>755</v>
      </c>
      <c r="F173" s="257" t="s">
        <v>756</v>
      </c>
      <c r="G173" s="258" t="s">
        <v>209</v>
      </c>
      <c r="H173" s="259">
        <v>2</v>
      </c>
      <c r="I173" s="260"/>
      <c r="J173" s="261">
        <f>ROUND(I173*H173,2)</f>
        <v>0</v>
      </c>
      <c r="K173" s="257" t="s">
        <v>210</v>
      </c>
      <c r="L173" s="262"/>
      <c r="M173" s="263" t="s">
        <v>21</v>
      </c>
      <c r="N173" s="264" t="s">
        <v>47</v>
      </c>
      <c r="O173" s="48"/>
      <c r="P173" s="247">
        <f>O173*H173</f>
        <v>0</v>
      </c>
      <c r="Q173" s="247">
        <v>0.0072</v>
      </c>
      <c r="R173" s="247">
        <f>Q173*H173</f>
        <v>0.0144</v>
      </c>
      <c r="S173" s="247">
        <v>0</v>
      </c>
      <c r="T173" s="248">
        <f>S173*H173</f>
        <v>0</v>
      </c>
      <c r="AR173" s="25" t="s">
        <v>234</v>
      </c>
      <c r="AT173" s="25" t="s">
        <v>284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757</v>
      </c>
    </row>
    <row r="174" spans="2:63" s="11" customFormat="1" ht="29.85" customHeight="1">
      <c r="B174" s="222"/>
      <c r="C174" s="223"/>
      <c r="D174" s="224" t="s">
        <v>75</v>
      </c>
      <c r="E174" s="236" t="s">
        <v>238</v>
      </c>
      <c r="F174" s="236" t="s">
        <v>758</v>
      </c>
      <c r="G174" s="223"/>
      <c r="H174" s="223"/>
      <c r="I174" s="226"/>
      <c r="J174" s="237">
        <f>BK174</f>
        <v>0</v>
      </c>
      <c r="K174" s="223"/>
      <c r="L174" s="228"/>
      <c r="M174" s="229"/>
      <c r="N174" s="230"/>
      <c r="O174" s="230"/>
      <c r="P174" s="231">
        <f>P175+SUM(P176:P178)</f>
        <v>0</v>
      </c>
      <c r="Q174" s="230"/>
      <c r="R174" s="231">
        <f>R175+SUM(R176:R178)</f>
        <v>0</v>
      </c>
      <c r="S174" s="230"/>
      <c r="T174" s="232">
        <f>T175+SUM(T176:T178)</f>
        <v>0</v>
      </c>
      <c r="AR174" s="233" t="s">
        <v>83</v>
      </c>
      <c r="AT174" s="234" t="s">
        <v>75</v>
      </c>
      <c r="AU174" s="234" t="s">
        <v>83</v>
      </c>
      <c r="AY174" s="233" t="s">
        <v>203</v>
      </c>
      <c r="BK174" s="235">
        <f>BK175+SUM(BK176:BK178)</f>
        <v>0</v>
      </c>
    </row>
    <row r="175" spans="2:65" s="1" customFormat="1" ht="51" customHeight="1">
      <c r="B175" s="47"/>
      <c r="C175" s="238" t="s">
        <v>759</v>
      </c>
      <c r="D175" s="238" t="s">
        <v>206</v>
      </c>
      <c r="E175" s="239" t="s">
        <v>267</v>
      </c>
      <c r="F175" s="240" t="s">
        <v>760</v>
      </c>
      <c r="G175" s="241" t="s">
        <v>263</v>
      </c>
      <c r="H175" s="242">
        <v>193</v>
      </c>
      <c r="I175" s="243"/>
      <c r="J175" s="244">
        <f>ROUND(I175*H175,2)</f>
        <v>0</v>
      </c>
      <c r="K175" s="240" t="s">
        <v>761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762</v>
      </c>
      <c r="AT175" s="25" t="s">
        <v>206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762</v>
      </c>
      <c r="BM175" s="25" t="s">
        <v>763</v>
      </c>
    </row>
    <row r="176" spans="2:65" s="1" customFormat="1" ht="38.25" customHeight="1">
      <c r="B176" s="47"/>
      <c r="C176" s="238" t="s">
        <v>764</v>
      </c>
      <c r="D176" s="238" t="s">
        <v>206</v>
      </c>
      <c r="E176" s="239" t="s">
        <v>765</v>
      </c>
      <c r="F176" s="240" t="s">
        <v>766</v>
      </c>
      <c r="G176" s="241" t="s">
        <v>263</v>
      </c>
      <c r="H176" s="242">
        <v>36</v>
      </c>
      <c r="I176" s="243"/>
      <c r="J176" s="244">
        <f>ROUND(I176*H176,2)</f>
        <v>0</v>
      </c>
      <c r="K176" s="240" t="s">
        <v>761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264</v>
      </c>
      <c r="AT176" s="25" t="s">
        <v>206</v>
      </c>
      <c r="AU176" s="25" t="s">
        <v>85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264</v>
      </c>
      <c r="BM176" s="25" t="s">
        <v>767</v>
      </c>
    </row>
    <row r="177" spans="2:65" s="1" customFormat="1" ht="38.25" customHeight="1">
      <c r="B177" s="47"/>
      <c r="C177" s="238" t="s">
        <v>768</v>
      </c>
      <c r="D177" s="238" t="s">
        <v>206</v>
      </c>
      <c r="E177" s="239" t="s">
        <v>769</v>
      </c>
      <c r="F177" s="240" t="s">
        <v>770</v>
      </c>
      <c r="G177" s="241" t="s">
        <v>263</v>
      </c>
      <c r="H177" s="242">
        <v>16</v>
      </c>
      <c r="I177" s="243"/>
      <c r="J177" s="244">
        <f>ROUND(I177*H177,2)</f>
        <v>0</v>
      </c>
      <c r="K177" s="240" t="s">
        <v>761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264</v>
      </c>
      <c r="AT177" s="25" t="s">
        <v>206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264</v>
      </c>
      <c r="BM177" s="25" t="s">
        <v>771</v>
      </c>
    </row>
    <row r="178" spans="2:63" s="11" customFormat="1" ht="22.3" customHeight="1">
      <c r="B178" s="222"/>
      <c r="C178" s="223"/>
      <c r="D178" s="224" t="s">
        <v>75</v>
      </c>
      <c r="E178" s="236" t="s">
        <v>772</v>
      </c>
      <c r="F178" s="236" t="s">
        <v>773</v>
      </c>
      <c r="G178" s="223"/>
      <c r="H178" s="223"/>
      <c r="I178" s="226"/>
      <c r="J178" s="237">
        <f>BK178</f>
        <v>0</v>
      </c>
      <c r="K178" s="223"/>
      <c r="L178" s="228"/>
      <c r="M178" s="229"/>
      <c r="N178" s="230"/>
      <c r="O178" s="230"/>
      <c r="P178" s="231">
        <f>P179</f>
        <v>0</v>
      </c>
      <c r="Q178" s="230"/>
      <c r="R178" s="231">
        <f>R179</f>
        <v>0</v>
      </c>
      <c r="S178" s="230"/>
      <c r="T178" s="232">
        <f>T179</f>
        <v>0</v>
      </c>
      <c r="AR178" s="233" t="s">
        <v>83</v>
      </c>
      <c r="AT178" s="234" t="s">
        <v>75</v>
      </c>
      <c r="AU178" s="234" t="s">
        <v>85</v>
      </c>
      <c r="AY178" s="233" t="s">
        <v>203</v>
      </c>
      <c r="BK178" s="235">
        <f>BK179</f>
        <v>0</v>
      </c>
    </row>
    <row r="179" spans="2:65" s="1" customFormat="1" ht="16.5" customHeight="1">
      <c r="B179" s="47"/>
      <c r="C179" s="238" t="s">
        <v>489</v>
      </c>
      <c r="D179" s="238" t="s">
        <v>206</v>
      </c>
      <c r="E179" s="239" t="s">
        <v>774</v>
      </c>
      <c r="F179" s="240" t="s">
        <v>775</v>
      </c>
      <c r="G179" s="241" t="s">
        <v>241</v>
      </c>
      <c r="H179" s="242">
        <v>57.48</v>
      </c>
      <c r="I179" s="243"/>
      <c r="J179" s="244">
        <f>ROUND(I179*H179,2)</f>
        <v>0</v>
      </c>
      <c r="K179" s="240" t="s">
        <v>210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92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776</v>
      </c>
    </row>
    <row r="180" spans="2:63" s="11" customFormat="1" ht="37.4" customHeight="1">
      <c r="B180" s="222"/>
      <c r="C180" s="223"/>
      <c r="D180" s="224" t="s">
        <v>75</v>
      </c>
      <c r="E180" s="225" t="s">
        <v>201</v>
      </c>
      <c r="F180" s="225" t="s">
        <v>202</v>
      </c>
      <c r="G180" s="223"/>
      <c r="H180" s="223"/>
      <c r="I180" s="226"/>
      <c r="J180" s="227">
        <f>BK180</f>
        <v>0</v>
      </c>
      <c r="K180" s="223"/>
      <c r="L180" s="228"/>
      <c r="M180" s="229"/>
      <c r="N180" s="230"/>
      <c r="O180" s="230"/>
      <c r="P180" s="231">
        <f>P181+P194+P222+P264+P267+P310</f>
        <v>0</v>
      </c>
      <c r="Q180" s="230"/>
      <c r="R180" s="231">
        <f>R181+R194+R222+R264+R267+R310</f>
        <v>1.6558802</v>
      </c>
      <c r="S180" s="230"/>
      <c r="T180" s="232">
        <f>T181+T194+T222+T264+T267+T310</f>
        <v>2.37874</v>
      </c>
      <c r="AR180" s="233" t="s">
        <v>85</v>
      </c>
      <c r="AT180" s="234" t="s">
        <v>75</v>
      </c>
      <c r="AU180" s="234" t="s">
        <v>76</v>
      </c>
      <c r="AY180" s="233" t="s">
        <v>203</v>
      </c>
      <c r="BK180" s="235">
        <f>BK181+BK194+BK222+BK264+BK267+BK310</f>
        <v>0</v>
      </c>
    </row>
    <row r="181" spans="2:63" s="11" customFormat="1" ht="19.9" customHeight="1">
      <c r="B181" s="222"/>
      <c r="C181" s="223"/>
      <c r="D181" s="224" t="s">
        <v>75</v>
      </c>
      <c r="E181" s="236" t="s">
        <v>279</v>
      </c>
      <c r="F181" s="236" t="s">
        <v>280</v>
      </c>
      <c r="G181" s="223"/>
      <c r="H181" s="223"/>
      <c r="I181" s="226"/>
      <c r="J181" s="237">
        <f>BK181</f>
        <v>0</v>
      </c>
      <c r="K181" s="223"/>
      <c r="L181" s="228"/>
      <c r="M181" s="229"/>
      <c r="N181" s="230"/>
      <c r="O181" s="230"/>
      <c r="P181" s="231">
        <f>SUM(P182:P193)</f>
        <v>0</v>
      </c>
      <c r="Q181" s="230"/>
      <c r="R181" s="231">
        <f>SUM(R182:R193)</f>
        <v>0.03098</v>
      </c>
      <c r="S181" s="230"/>
      <c r="T181" s="232">
        <f>SUM(T182:T193)</f>
        <v>0</v>
      </c>
      <c r="AR181" s="233" t="s">
        <v>85</v>
      </c>
      <c r="AT181" s="234" t="s">
        <v>75</v>
      </c>
      <c r="AU181" s="234" t="s">
        <v>83</v>
      </c>
      <c r="AY181" s="233" t="s">
        <v>203</v>
      </c>
      <c r="BK181" s="235">
        <f>SUM(BK182:BK193)</f>
        <v>0</v>
      </c>
    </row>
    <row r="182" spans="2:65" s="1" customFormat="1" ht="16.5" customHeight="1">
      <c r="B182" s="47"/>
      <c r="C182" s="238" t="s">
        <v>493</v>
      </c>
      <c r="D182" s="238" t="s">
        <v>206</v>
      </c>
      <c r="E182" s="239" t="s">
        <v>281</v>
      </c>
      <c r="F182" s="240" t="s">
        <v>282</v>
      </c>
      <c r="G182" s="241" t="s">
        <v>215</v>
      </c>
      <c r="H182" s="242">
        <v>400</v>
      </c>
      <c r="I182" s="243"/>
      <c r="J182" s="244">
        <f>ROUND(I182*H182,2)</f>
        <v>0</v>
      </c>
      <c r="K182" s="240" t="s">
        <v>210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211</v>
      </c>
      <c r="AT182" s="25" t="s">
        <v>206</v>
      </c>
      <c r="AU182" s="25" t="s">
        <v>85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211</v>
      </c>
      <c r="BM182" s="25" t="s">
        <v>777</v>
      </c>
    </row>
    <row r="183" spans="2:65" s="1" customFormat="1" ht="16.5" customHeight="1">
      <c r="B183" s="47"/>
      <c r="C183" s="255" t="s">
        <v>497</v>
      </c>
      <c r="D183" s="255" t="s">
        <v>284</v>
      </c>
      <c r="E183" s="256" t="s">
        <v>778</v>
      </c>
      <c r="F183" s="257" t="s">
        <v>779</v>
      </c>
      <c r="G183" s="258" t="s">
        <v>215</v>
      </c>
      <c r="H183" s="259">
        <v>15</v>
      </c>
      <c r="I183" s="260"/>
      <c r="J183" s="261">
        <f>ROUND(I183*H183,2)</f>
        <v>0</v>
      </c>
      <c r="K183" s="257" t="s">
        <v>210</v>
      </c>
      <c r="L183" s="262"/>
      <c r="M183" s="263" t="s">
        <v>21</v>
      </c>
      <c r="N183" s="264" t="s">
        <v>47</v>
      </c>
      <c r="O183" s="48"/>
      <c r="P183" s="247">
        <f>O183*H183</f>
        <v>0</v>
      </c>
      <c r="Q183" s="247">
        <v>2E-05</v>
      </c>
      <c r="R183" s="247">
        <f>Q183*H183</f>
        <v>0.00030000000000000003</v>
      </c>
      <c r="S183" s="247">
        <v>0</v>
      </c>
      <c r="T183" s="248">
        <f>S183*H183</f>
        <v>0</v>
      </c>
      <c r="AR183" s="25" t="s">
        <v>287</v>
      </c>
      <c r="AT183" s="25" t="s">
        <v>284</v>
      </c>
      <c r="AU183" s="25" t="s">
        <v>85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211</v>
      </c>
      <c r="BM183" s="25" t="s">
        <v>780</v>
      </c>
    </row>
    <row r="184" spans="2:65" s="1" customFormat="1" ht="16.5" customHeight="1">
      <c r="B184" s="47"/>
      <c r="C184" s="255" t="s">
        <v>501</v>
      </c>
      <c r="D184" s="255" t="s">
        <v>284</v>
      </c>
      <c r="E184" s="256" t="s">
        <v>781</v>
      </c>
      <c r="F184" s="257" t="s">
        <v>782</v>
      </c>
      <c r="G184" s="258" t="s">
        <v>215</v>
      </c>
      <c r="H184" s="259">
        <v>13</v>
      </c>
      <c r="I184" s="260"/>
      <c r="J184" s="261">
        <f>ROUND(I184*H184,2)</f>
        <v>0</v>
      </c>
      <c r="K184" s="257" t="s">
        <v>210</v>
      </c>
      <c r="L184" s="262"/>
      <c r="M184" s="263" t="s">
        <v>21</v>
      </c>
      <c r="N184" s="264" t="s">
        <v>47</v>
      </c>
      <c r="O184" s="48"/>
      <c r="P184" s="247">
        <f>O184*H184</f>
        <v>0</v>
      </c>
      <c r="Q184" s="247">
        <v>2E-05</v>
      </c>
      <c r="R184" s="247">
        <f>Q184*H184</f>
        <v>0.00026000000000000003</v>
      </c>
      <c r="S184" s="247">
        <v>0</v>
      </c>
      <c r="T184" s="248">
        <f>S184*H184</f>
        <v>0</v>
      </c>
      <c r="AR184" s="25" t="s">
        <v>287</v>
      </c>
      <c r="AT184" s="25" t="s">
        <v>284</v>
      </c>
      <c r="AU184" s="25" t="s">
        <v>85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211</v>
      </c>
      <c r="BM184" s="25" t="s">
        <v>783</v>
      </c>
    </row>
    <row r="185" spans="2:65" s="1" customFormat="1" ht="16.5" customHeight="1">
      <c r="B185" s="47"/>
      <c r="C185" s="255" t="s">
        <v>505</v>
      </c>
      <c r="D185" s="255" t="s">
        <v>284</v>
      </c>
      <c r="E185" s="256" t="s">
        <v>784</v>
      </c>
      <c r="F185" s="257" t="s">
        <v>785</v>
      </c>
      <c r="G185" s="258" t="s">
        <v>215</v>
      </c>
      <c r="H185" s="259">
        <v>9</v>
      </c>
      <c r="I185" s="260"/>
      <c r="J185" s="261">
        <f>ROUND(I185*H185,2)</f>
        <v>0</v>
      </c>
      <c r="K185" s="257" t="s">
        <v>210</v>
      </c>
      <c r="L185" s="262"/>
      <c r="M185" s="263" t="s">
        <v>21</v>
      </c>
      <c r="N185" s="264" t="s">
        <v>47</v>
      </c>
      <c r="O185" s="48"/>
      <c r="P185" s="247">
        <f>O185*H185</f>
        <v>0</v>
      </c>
      <c r="Q185" s="247">
        <v>0.00013</v>
      </c>
      <c r="R185" s="247">
        <f>Q185*H185</f>
        <v>0.0011699999999999998</v>
      </c>
      <c r="S185" s="247">
        <v>0</v>
      </c>
      <c r="T185" s="248">
        <f>S185*H185</f>
        <v>0</v>
      </c>
      <c r="AR185" s="25" t="s">
        <v>287</v>
      </c>
      <c r="AT185" s="25" t="s">
        <v>284</v>
      </c>
      <c r="AU185" s="25" t="s">
        <v>85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211</v>
      </c>
      <c r="BM185" s="25" t="s">
        <v>786</v>
      </c>
    </row>
    <row r="186" spans="2:65" s="1" customFormat="1" ht="16.5" customHeight="1">
      <c r="B186" s="47"/>
      <c r="C186" s="255" t="s">
        <v>509</v>
      </c>
      <c r="D186" s="255" t="s">
        <v>284</v>
      </c>
      <c r="E186" s="256" t="s">
        <v>787</v>
      </c>
      <c r="F186" s="257" t="s">
        <v>788</v>
      </c>
      <c r="G186" s="258" t="s">
        <v>215</v>
      </c>
      <c r="H186" s="259">
        <v>73</v>
      </c>
      <c r="I186" s="260"/>
      <c r="J186" s="261">
        <f>ROUND(I186*H186,2)</f>
        <v>0</v>
      </c>
      <c r="K186" s="257" t="s">
        <v>210</v>
      </c>
      <c r="L186" s="262"/>
      <c r="M186" s="263" t="s">
        <v>21</v>
      </c>
      <c r="N186" s="264" t="s">
        <v>47</v>
      </c>
      <c r="O186" s="48"/>
      <c r="P186" s="247">
        <f>O186*H186</f>
        <v>0</v>
      </c>
      <c r="Q186" s="247">
        <v>2E-05</v>
      </c>
      <c r="R186" s="247">
        <f>Q186*H186</f>
        <v>0.0014600000000000001</v>
      </c>
      <c r="S186" s="247">
        <v>0</v>
      </c>
      <c r="T186" s="248">
        <f>S186*H186</f>
        <v>0</v>
      </c>
      <c r="AR186" s="25" t="s">
        <v>287</v>
      </c>
      <c r="AT186" s="25" t="s">
        <v>284</v>
      </c>
      <c r="AU186" s="25" t="s">
        <v>85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211</v>
      </c>
      <c r="BM186" s="25" t="s">
        <v>789</v>
      </c>
    </row>
    <row r="187" spans="2:65" s="1" customFormat="1" ht="16.5" customHeight="1">
      <c r="B187" s="47"/>
      <c r="C187" s="255" t="s">
        <v>513</v>
      </c>
      <c r="D187" s="255" t="s">
        <v>284</v>
      </c>
      <c r="E187" s="256" t="s">
        <v>790</v>
      </c>
      <c r="F187" s="257" t="s">
        <v>791</v>
      </c>
      <c r="G187" s="258" t="s">
        <v>215</v>
      </c>
      <c r="H187" s="259">
        <v>65</v>
      </c>
      <c r="I187" s="260"/>
      <c r="J187" s="261">
        <f>ROUND(I187*H187,2)</f>
        <v>0</v>
      </c>
      <c r="K187" s="257" t="s">
        <v>210</v>
      </c>
      <c r="L187" s="262"/>
      <c r="M187" s="263" t="s">
        <v>21</v>
      </c>
      <c r="N187" s="264" t="s">
        <v>47</v>
      </c>
      <c r="O187" s="48"/>
      <c r="P187" s="247">
        <f>O187*H187</f>
        <v>0</v>
      </c>
      <c r="Q187" s="247">
        <v>0.00014</v>
      </c>
      <c r="R187" s="247">
        <f>Q187*H187</f>
        <v>0.009099999999999999</v>
      </c>
      <c r="S187" s="247">
        <v>0</v>
      </c>
      <c r="T187" s="248">
        <f>S187*H187</f>
        <v>0</v>
      </c>
      <c r="AR187" s="25" t="s">
        <v>287</v>
      </c>
      <c r="AT187" s="25" t="s">
        <v>284</v>
      </c>
      <c r="AU187" s="25" t="s">
        <v>85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211</v>
      </c>
      <c r="BM187" s="25" t="s">
        <v>792</v>
      </c>
    </row>
    <row r="188" spans="2:65" s="1" customFormat="1" ht="16.5" customHeight="1">
      <c r="B188" s="47"/>
      <c r="C188" s="255" t="s">
        <v>517</v>
      </c>
      <c r="D188" s="255" t="s">
        <v>284</v>
      </c>
      <c r="E188" s="256" t="s">
        <v>793</v>
      </c>
      <c r="F188" s="257" t="s">
        <v>794</v>
      </c>
      <c r="G188" s="258" t="s">
        <v>215</v>
      </c>
      <c r="H188" s="259">
        <v>17</v>
      </c>
      <c r="I188" s="260"/>
      <c r="J188" s="261">
        <f>ROUND(I188*H188,2)</f>
        <v>0</v>
      </c>
      <c r="K188" s="257" t="s">
        <v>210</v>
      </c>
      <c r="L188" s="262"/>
      <c r="M188" s="263" t="s">
        <v>21</v>
      </c>
      <c r="N188" s="264" t="s">
        <v>47</v>
      </c>
      <c r="O188" s="48"/>
      <c r="P188" s="247">
        <f>O188*H188</f>
        <v>0</v>
      </c>
      <c r="Q188" s="247">
        <v>7E-05</v>
      </c>
      <c r="R188" s="247">
        <f>Q188*H188</f>
        <v>0.0011899999999999999</v>
      </c>
      <c r="S188" s="247">
        <v>0</v>
      </c>
      <c r="T188" s="248">
        <f>S188*H188</f>
        <v>0</v>
      </c>
      <c r="AR188" s="25" t="s">
        <v>287</v>
      </c>
      <c r="AT188" s="25" t="s">
        <v>284</v>
      </c>
      <c r="AU188" s="25" t="s">
        <v>85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211</v>
      </c>
      <c r="BM188" s="25" t="s">
        <v>795</v>
      </c>
    </row>
    <row r="189" spans="2:65" s="1" customFormat="1" ht="16.5" customHeight="1">
      <c r="B189" s="47"/>
      <c r="C189" s="255" t="s">
        <v>519</v>
      </c>
      <c r="D189" s="255" t="s">
        <v>284</v>
      </c>
      <c r="E189" s="256" t="s">
        <v>796</v>
      </c>
      <c r="F189" s="257" t="s">
        <v>797</v>
      </c>
      <c r="G189" s="258" t="s">
        <v>215</v>
      </c>
      <c r="H189" s="259">
        <v>53</v>
      </c>
      <c r="I189" s="260"/>
      <c r="J189" s="261">
        <f>ROUND(I189*H189,2)</f>
        <v>0</v>
      </c>
      <c r="K189" s="257" t="s">
        <v>210</v>
      </c>
      <c r="L189" s="262"/>
      <c r="M189" s="263" t="s">
        <v>21</v>
      </c>
      <c r="N189" s="264" t="s">
        <v>47</v>
      </c>
      <c r="O189" s="48"/>
      <c r="P189" s="247">
        <f>O189*H189</f>
        <v>0</v>
      </c>
      <c r="Q189" s="247">
        <v>8E-05</v>
      </c>
      <c r="R189" s="247">
        <f>Q189*H189</f>
        <v>0.004240000000000001</v>
      </c>
      <c r="S189" s="247">
        <v>0</v>
      </c>
      <c r="T189" s="248">
        <f>S189*H189</f>
        <v>0</v>
      </c>
      <c r="AR189" s="25" t="s">
        <v>287</v>
      </c>
      <c r="AT189" s="25" t="s">
        <v>284</v>
      </c>
      <c r="AU189" s="25" t="s">
        <v>85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211</v>
      </c>
      <c r="BM189" s="25" t="s">
        <v>798</v>
      </c>
    </row>
    <row r="190" spans="2:65" s="1" customFormat="1" ht="16.5" customHeight="1">
      <c r="B190" s="47"/>
      <c r="C190" s="255" t="s">
        <v>799</v>
      </c>
      <c r="D190" s="255" t="s">
        <v>284</v>
      </c>
      <c r="E190" s="256" t="s">
        <v>800</v>
      </c>
      <c r="F190" s="257" t="s">
        <v>801</v>
      </c>
      <c r="G190" s="258" t="s">
        <v>215</v>
      </c>
      <c r="H190" s="259">
        <v>47</v>
      </c>
      <c r="I190" s="260"/>
      <c r="J190" s="261">
        <f>ROUND(I190*H190,2)</f>
        <v>0</v>
      </c>
      <c r="K190" s="257" t="s">
        <v>210</v>
      </c>
      <c r="L190" s="262"/>
      <c r="M190" s="263" t="s">
        <v>21</v>
      </c>
      <c r="N190" s="264" t="s">
        <v>47</v>
      </c>
      <c r="O190" s="48"/>
      <c r="P190" s="247">
        <f>O190*H190</f>
        <v>0</v>
      </c>
      <c r="Q190" s="247">
        <v>0.00018</v>
      </c>
      <c r="R190" s="247">
        <f>Q190*H190</f>
        <v>0.00846</v>
      </c>
      <c r="S190" s="247">
        <v>0</v>
      </c>
      <c r="T190" s="248">
        <f>S190*H190</f>
        <v>0</v>
      </c>
      <c r="AR190" s="25" t="s">
        <v>287</v>
      </c>
      <c r="AT190" s="25" t="s">
        <v>284</v>
      </c>
      <c r="AU190" s="25" t="s">
        <v>85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211</v>
      </c>
      <c r="BM190" s="25" t="s">
        <v>802</v>
      </c>
    </row>
    <row r="191" spans="2:65" s="1" customFormat="1" ht="16.5" customHeight="1">
      <c r="B191" s="47"/>
      <c r="C191" s="255" t="s">
        <v>762</v>
      </c>
      <c r="D191" s="255" t="s">
        <v>284</v>
      </c>
      <c r="E191" s="256" t="s">
        <v>803</v>
      </c>
      <c r="F191" s="257" t="s">
        <v>804</v>
      </c>
      <c r="G191" s="258" t="s">
        <v>215</v>
      </c>
      <c r="H191" s="259">
        <v>8</v>
      </c>
      <c r="I191" s="260"/>
      <c r="J191" s="261">
        <f>ROUND(I191*H191,2)</f>
        <v>0</v>
      </c>
      <c r="K191" s="257" t="s">
        <v>210</v>
      </c>
      <c r="L191" s="262"/>
      <c r="M191" s="263" t="s">
        <v>21</v>
      </c>
      <c r="N191" s="264" t="s">
        <v>47</v>
      </c>
      <c r="O191" s="48"/>
      <c r="P191" s="247">
        <f>O191*H191</f>
        <v>0</v>
      </c>
      <c r="Q191" s="247">
        <v>0.0001</v>
      </c>
      <c r="R191" s="247">
        <f>Q191*H191</f>
        <v>0.0008</v>
      </c>
      <c r="S191" s="247">
        <v>0</v>
      </c>
      <c r="T191" s="248">
        <f>S191*H191</f>
        <v>0</v>
      </c>
      <c r="AR191" s="25" t="s">
        <v>287</v>
      </c>
      <c r="AT191" s="25" t="s">
        <v>284</v>
      </c>
      <c r="AU191" s="25" t="s">
        <v>85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211</v>
      </c>
      <c r="BM191" s="25" t="s">
        <v>805</v>
      </c>
    </row>
    <row r="192" spans="2:65" s="1" customFormat="1" ht="16.5" customHeight="1">
      <c r="B192" s="47"/>
      <c r="C192" s="255" t="s">
        <v>806</v>
      </c>
      <c r="D192" s="255" t="s">
        <v>284</v>
      </c>
      <c r="E192" s="256" t="s">
        <v>295</v>
      </c>
      <c r="F192" s="257" t="s">
        <v>296</v>
      </c>
      <c r="G192" s="258" t="s">
        <v>209</v>
      </c>
      <c r="H192" s="259">
        <v>10</v>
      </c>
      <c r="I192" s="260"/>
      <c r="J192" s="261">
        <f>ROUND(I192*H192,2)</f>
        <v>0</v>
      </c>
      <c r="K192" s="257" t="s">
        <v>210</v>
      </c>
      <c r="L192" s="262"/>
      <c r="M192" s="263" t="s">
        <v>21</v>
      </c>
      <c r="N192" s="264" t="s">
        <v>47</v>
      </c>
      <c r="O192" s="48"/>
      <c r="P192" s="247">
        <f>O192*H192</f>
        <v>0</v>
      </c>
      <c r="Q192" s="247">
        <v>0.0004</v>
      </c>
      <c r="R192" s="247">
        <f>Q192*H192</f>
        <v>0.004</v>
      </c>
      <c r="S192" s="247">
        <v>0</v>
      </c>
      <c r="T192" s="248">
        <f>S192*H192</f>
        <v>0</v>
      </c>
      <c r="AR192" s="25" t="s">
        <v>287</v>
      </c>
      <c r="AT192" s="25" t="s">
        <v>284</v>
      </c>
      <c r="AU192" s="25" t="s">
        <v>85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211</v>
      </c>
      <c r="BM192" s="25" t="s">
        <v>807</v>
      </c>
    </row>
    <row r="193" spans="2:65" s="1" customFormat="1" ht="16.5" customHeight="1">
      <c r="B193" s="47"/>
      <c r="C193" s="238" t="s">
        <v>808</v>
      </c>
      <c r="D193" s="238" t="s">
        <v>206</v>
      </c>
      <c r="E193" s="239" t="s">
        <v>298</v>
      </c>
      <c r="F193" s="240" t="s">
        <v>299</v>
      </c>
      <c r="G193" s="241" t="s">
        <v>246</v>
      </c>
      <c r="H193" s="250"/>
      <c r="I193" s="243"/>
      <c r="J193" s="244">
        <f>ROUND(I193*H193,2)</f>
        <v>0</v>
      </c>
      <c r="K193" s="240" t="s">
        <v>210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211</v>
      </c>
      <c r="AT193" s="25" t="s">
        <v>206</v>
      </c>
      <c r="AU193" s="25" t="s">
        <v>85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211</v>
      </c>
      <c r="BM193" s="25" t="s">
        <v>809</v>
      </c>
    </row>
    <row r="194" spans="2:63" s="11" customFormat="1" ht="29.85" customHeight="1">
      <c r="B194" s="222"/>
      <c r="C194" s="223"/>
      <c r="D194" s="224" t="s">
        <v>75</v>
      </c>
      <c r="E194" s="236" t="s">
        <v>810</v>
      </c>
      <c r="F194" s="236" t="s">
        <v>811</v>
      </c>
      <c r="G194" s="223"/>
      <c r="H194" s="223"/>
      <c r="I194" s="226"/>
      <c r="J194" s="237">
        <f>BK194</f>
        <v>0</v>
      </c>
      <c r="K194" s="223"/>
      <c r="L194" s="228"/>
      <c r="M194" s="229"/>
      <c r="N194" s="230"/>
      <c r="O194" s="230"/>
      <c r="P194" s="231">
        <f>SUM(P195:P221)</f>
        <v>0</v>
      </c>
      <c r="Q194" s="230"/>
      <c r="R194" s="231">
        <f>SUM(R195:R221)</f>
        <v>0.19959000000000002</v>
      </c>
      <c r="S194" s="230"/>
      <c r="T194" s="232">
        <f>SUM(T195:T221)</f>
        <v>0.6155999999999999</v>
      </c>
      <c r="AR194" s="233" t="s">
        <v>85</v>
      </c>
      <c r="AT194" s="234" t="s">
        <v>75</v>
      </c>
      <c r="AU194" s="234" t="s">
        <v>83</v>
      </c>
      <c r="AY194" s="233" t="s">
        <v>203</v>
      </c>
      <c r="BK194" s="235">
        <f>SUM(BK195:BK221)</f>
        <v>0</v>
      </c>
    </row>
    <row r="195" spans="2:65" s="1" customFormat="1" ht="16.5" customHeight="1">
      <c r="B195" s="47"/>
      <c r="C195" s="238" t="s">
        <v>812</v>
      </c>
      <c r="D195" s="238" t="s">
        <v>206</v>
      </c>
      <c r="E195" s="239" t="s">
        <v>813</v>
      </c>
      <c r="F195" s="240" t="s">
        <v>814</v>
      </c>
      <c r="G195" s="241" t="s">
        <v>209</v>
      </c>
      <c r="H195" s="242">
        <v>4</v>
      </c>
      <c r="I195" s="243"/>
      <c r="J195" s="244">
        <f>ROUND(I195*H195,2)</f>
        <v>0</v>
      </c>
      <c r="K195" s="240" t="s">
        <v>210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0.00184</v>
      </c>
      <c r="R195" s="247">
        <f>Q195*H195</f>
        <v>0.00736</v>
      </c>
      <c r="S195" s="247">
        <v>0</v>
      </c>
      <c r="T195" s="248">
        <f>S195*H195</f>
        <v>0</v>
      </c>
      <c r="AR195" s="25" t="s">
        <v>211</v>
      </c>
      <c r="AT195" s="25" t="s">
        <v>206</v>
      </c>
      <c r="AU195" s="25" t="s">
        <v>85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211</v>
      </c>
      <c r="BM195" s="25" t="s">
        <v>815</v>
      </c>
    </row>
    <row r="196" spans="2:65" s="1" customFormat="1" ht="16.5" customHeight="1">
      <c r="B196" s="47"/>
      <c r="C196" s="238" t="s">
        <v>816</v>
      </c>
      <c r="D196" s="238" t="s">
        <v>206</v>
      </c>
      <c r="E196" s="239" t="s">
        <v>817</v>
      </c>
      <c r="F196" s="240" t="s">
        <v>818</v>
      </c>
      <c r="G196" s="241" t="s">
        <v>215</v>
      </c>
      <c r="H196" s="242">
        <v>30</v>
      </c>
      <c r="I196" s="243"/>
      <c r="J196" s="244">
        <f>ROUND(I196*H196,2)</f>
        <v>0</v>
      </c>
      <c r="K196" s="240" t="s">
        <v>210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0.01492</v>
      </c>
      <c r="T196" s="248">
        <f>S196*H196</f>
        <v>0.4476</v>
      </c>
      <c r="AR196" s="25" t="s">
        <v>211</v>
      </c>
      <c r="AT196" s="25" t="s">
        <v>206</v>
      </c>
      <c r="AU196" s="25" t="s">
        <v>85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211</v>
      </c>
      <c r="BM196" s="25" t="s">
        <v>819</v>
      </c>
    </row>
    <row r="197" spans="2:65" s="1" customFormat="1" ht="16.5" customHeight="1">
      <c r="B197" s="47"/>
      <c r="C197" s="238" t="s">
        <v>820</v>
      </c>
      <c r="D197" s="238" t="s">
        <v>206</v>
      </c>
      <c r="E197" s="239" t="s">
        <v>821</v>
      </c>
      <c r="F197" s="240" t="s">
        <v>822</v>
      </c>
      <c r="G197" s="241" t="s">
        <v>215</v>
      </c>
      <c r="H197" s="242">
        <v>80</v>
      </c>
      <c r="I197" s="243"/>
      <c r="J197" s="244">
        <f>ROUND(I197*H197,2)</f>
        <v>0</v>
      </c>
      <c r="K197" s="240" t="s">
        <v>210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0.0021</v>
      </c>
      <c r="T197" s="248">
        <f>S197*H197</f>
        <v>0.16799999999999998</v>
      </c>
      <c r="AR197" s="25" t="s">
        <v>211</v>
      </c>
      <c r="AT197" s="25" t="s">
        <v>206</v>
      </c>
      <c r="AU197" s="25" t="s">
        <v>85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211</v>
      </c>
      <c r="BM197" s="25" t="s">
        <v>823</v>
      </c>
    </row>
    <row r="198" spans="2:65" s="1" customFormat="1" ht="16.5" customHeight="1">
      <c r="B198" s="47"/>
      <c r="C198" s="238" t="s">
        <v>824</v>
      </c>
      <c r="D198" s="238" t="s">
        <v>206</v>
      </c>
      <c r="E198" s="239" t="s">
        <v>825</v>
      </c>
      <c r="F198" s="240" t="s">
        <v>826</v>
      </c>
      <c r="G198" s="241" t="s">
        <v>209</v>
      </c>
      <c r="H198" s="242">
        <v>1</v>
      </c>
      <c r="I198" s="243"/>
      <c r="J198" s="244">
        <f>ROUND(I198*H198,2)</f>
        <v>0</v>
      </c>
      <c r="K198" s="240" t="s">
        <v>210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0.0018</v>
      </c>
      <c r="R198" s="247">
        <f>Q198*H198</f>
        <v>0.0018</v>
      </c>
      <c r="S198" s="247">
        <v>0</v>
      </c>
      <c r="T198" s="248">
        <f>S198*H198</f>
        <v>0</v>
      </c>
      <c r="AR198" s="25" t="s">
        <v>211</v>
      </c>
      <c r="AT198" s="25" t="s">
        <v>206</v>
      </c>
      <c r="AU198" s="25" t="s">
        <v>85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211</v>
      </c>
      <c r="BM198" s="25" t="s">
        <v>827</v>
      </c>
    </row>
    <row r="199" spans="2:65" s="1" customFormat="1" ht="16.5" customHeight="1">
      <c r="B199" s="47"/>
      <c r="C199" s="238" t="s">
        <v>828</v>
      </c>
      <c r="D199" s="238" t="s">
        <v>206</v>
      </c>
      <c r="E199" s="239" t="s">
        <v>829</v>
      </c>
      <c r="F199" s="240" t="s">
        <v>830</v>
      </c>
      <c r="G199" s="241" t="s">
        <v>209</v>
      </c>
      <c r="H199" s="242">
        <v>1</v>
      </c>
      <c r="I199" s="243"/>
      <c r="J199" s="244">
        <f>ROUND(I199*H199,2)</f>
        <v>0</v>
      </c>
      <c r="K199" s="240" t="s">
        <v>210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0.00031</v>
      </c>
      <c r="R199" s="247">
        <f>Q199*H199</f>
        <v>0.00031</v>
      </c>
      <c r="S199" s="247">
        <v>0</v>
      </c>
      <c r="T199" s="248">
        <f>S199*H199</f>
        <v>0</v>
      </c>
      <c r="AR199" s="25" t="s">
        <v>211</v>
      </c>
      <c r="AT199" s="25" t="s">
        <v>206</v>
      </c>
      <c r="AU199" s="25" t="s">
        <v>85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211</v>
      </c>
      <c r="BM199" s="25" t="s">
        <v>831</v>
      </c>
    </row>
    <row r="200" spans="2:65" s="1" customFormat="1" ht="16.5" customHeight="1">
      <c r="B200" s="47"/>
      <c r="C200" s="238" t="s">
        <v>832</v>
      </c>
      <c r="D200" s="238" t="s">
        <v>206</v>
      </c>
      <c r="E200" s="239" t="s">
        <v>833</v>
      </c>
      <c r="F200" s="240" t="s">
        <v>834</v>
      </c>
      <c r="G200" s="241" t="s">
        <v>209</v>
      </c>
      <c r="H200" s="242">
        <v>3</v>
      </c>
      <c r="I200" s="243"/>
      <c r="J200" s="244">
        <f>ROUND(I200*H200,2)</f>
        <v>0</v>
      </c>
      <c r="K200" s="240" t="s">
        <v>210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0.00053</v>
      </c>
      <c r="R200" s="247">
        <f>Q200*H200</f>
        <v>0.0015899999999999998</v>
      </c>
      <c r="S200" s="247">
        <v>0</v>
      </c>
      <c r="T200" s="248">
        <f>S200*H200</f>
        <v>0</v>
      </c>
      <c r="AR200" s="25" t="s">
        <v>211</v>
      </c>
      <c r="AT200" s="25" t="s">
        <v>206</v>
      </c>
      <c r="AU200" s="25" t="s">
        <v>85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211</v>
      </c>
      <c r="BM200" s="25" t="s">
        <v>835</v>
      </c>
    </row>
    <row r="201" spans="2:65" s="1" customFormat="1" ht="16.5" customHeight="1">
      <c r="B201" s="47"/>
      <c r="C201" s="238" t="s">
        <v>836</v>
      </c>
      <c r="D201" s="238" t="s">
        <v>206</v>
      </c>
      <c r="E201" s="239" t="s">
        <v>837</v>
      </c>
      <c r="F201" s="240" t="s">
        <v>838</v>
      </c>
      <c r="G201" s="241" t="s">
        <v>209</v>
      </c>
      <c r="H201" s="242">
        <v>1</v>
      </c>
      <c r="I201" s="243"/>
      <c r="J201" s="244">
        <f>ROUND(I201*H201,2)</f>
        <v>0</v>
      </c>
      <c r="K201" s="240" t="s">
        <v>210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0.00101</v>
      </c>
      <c r="R201" s="247">
        <f>Q201*H201</f>
        <v>0.00101</v>
      </c>
      <c r="S201" s="247">
        <v>0</v>
      </c>
      <c r="T201" s="248">
        <f>S201*H201</f>
        <v>0</v>
      </c>
      <c r="AR201" s="25" t="s">
        <v>211</v>
      </c>
      <c r="AT201" s="25" t="s">
        <v>206</v>
      </c>
      <c r="AU201" s="25" t="s">
        <v>85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211</v>
      </c>
      <c r="BM201" s="25" t="s">
        <v>839</v>
      </c>
    </row>
    <row r="202" spans="2:65" s="1" customFormat="1" ht="16.5" customHeight="1">
      <c r="B202" s="47"/>
      <c r="C202" s="238" t="s">
        <v>840</v>
      </c>
      <c r="D202" s="238" t="s">
        <v>206</v>
      </c>
      <c r="E202" s="239" t="s">
        <v>841</v>
      </c>
      <c r="F202" s="240" t="s">
        <v>842</v>
      </c>
      <c r="G202" s="241" t="s">
        <v>209</v>
      </c>
      <c r="H202" s="242">
        <v>6</v>
      </c>
      <c r="I202" s="243"/>
      <c r="J202" s="244">
        <f>ROUND(I202*H202,2)</f>
        <v>0</v>
      </c>
      <c r="K202" s="240" t="s">
        <v>210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0.00204</v>
      </c>
      <c r="R202" s="247">
        <f>Q202*H202</f>
        <v>0.012240000000000001</v>
      </c>
      <c r="S202" s="247">
        <v>0</v>
      </c>
      <c r="T202" s="248">
        <f>S202*H202</f>
        <v>0</v>
      </c>
      <c r="AR202" s="25" t="s">
        <v>211</v>
      </c>
      <c r="AT202" s="25" t="s">
        <v>206</v>
      </c>
      <c r="AU202" s="25" t="s">
        <v>85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211</v>
      </c>
      <c r="BM202" s="25" t="s">
        <v>843</v>
      </c>
    </row>
    <row r="203" spans="2:65" s="1" customFormat="1" ht="16.5" customHeight="1">
      <c r="B203" s="47"/>
      <c r="C203" s="238" t="s">
        <v>844</v>
      </c>
      <c r="D203" s="238" t="s">
        <v>206</v>
      </c>
      <c r="E203" s="239" t="s">
        <v>845</v>
      </c>
      <c r="F203" s="240" t="s">
        <v>846</v>
      </c>
      <c r="G203" s="241" t="s">
        <v>209</v>
      </c>
      <c r="H203" s="242">
        <v>1</v>
      </c>
      <c r="I203" s="243"/>
      <c r="J203" s="244">
        <f>ROUND(I203*H203,2)</f>
        <v>0</v>
      </c>
      <c r="K203" s="240" t="s">
        <v>210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0.00772</v>
      </c>
      <c r="R203" s="247">
        <f>Q203*H203</f>
        <v>0.00772</v>
      </c>
      <c r="S203" s="247">
        <v>0</v>
      </c>
      <c r="T203" s="248">
        <f>S203*H203</f>
        <v>0</v>
      </c>
      <c r="AR203" s="25" t="s">
        <v>211</v>
      </c>
      <c r="AT203" s="25" t="s">
        <v>206</v>
      </c>
      <c r="AU203" s="25" t="s">
        <v>85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211</v>
      </c>
      <c r="BM203" s="25" t="s">
        <v>847</v>
      </c>
    </row>
    <row r="204" spans="2:65" s="1" customFormat="1" ht="16.5" customHeight="1">
      <c r="B204" s="47"/>
      <c r="C204" s="238" t="s">
        <v>848</v>
      </c>
      <c r="D204" s="238" t="s">
        <v>206</v>
      </c>
      <c r="E204" s="239" t="s">
        <v>849</v>
      </c>
      <c r="F204" s="240" t="s">
        <v>850</v>
      </c>
      <c r="G204" s="241" t="s">
        <v>215</v>
      </c>
      <c r="H204" s="242">
        <v>5</v>
      </c>
      <c r="I204" s="243"/>
      <c r="J204" s="244">
        <f>ROUND(I204*H204,2)</f>
        <v>0</v>
      </c>
      <c r="K204" s="240" t="s">
        <v>210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0.00177</v>
      </c>
      <c r="R204" s="247">
        <f>Q204*H204</f>
        <v>0.00885</v>
      </c>
      <c r="S204" s="247">
        <v>0</v>
      </c>
      <c r="T204" s="248">
        <f>S204*H204</f>
        <v>0</v>
      </c>
      <c r="AR204" s="25" t="s">
        <v>211</v>
      </c>
      <c r="AT204" s="25" t="s">
        <v>206</v>
      </c>
      <c r="AU204" s="25" t="s">
        <v>85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211</v>
      </c>
      <c r="BM204" s="25" t="s">
        <v>851</v>
      </c>
    </row>
    <row r="205" spans="2:65" s="1" customFormat="1" ht="16.5" customHeight="1">
      <c r="B205" s="47"/>
      <c r="C205" s="238" t="s">
        <v>852</v>
      </c>
      <c r="D205" s="238" t="s">
        <v>206</v>
      </c>
      <c r="E205" s="239" t="s">
        <v>853</v>
      </c>
      <c r="F205" s="240" t="s">
        <v>854</v>
      </c>
      <c r="G205" s="241" t="s">
        <v>215</v>
      </c>
      <c r="H205" s="242">
        <v>33</v>
      </c>
      <c r="I205" s="243"/>
      <c r="J205" s="244">
        <f>ROUND(I205*H205,2)</f>
        <v>0</v>
      </c>
      <c r="K205" s="240" t="s">
        <v>210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0.00277</v>
      </c>
      <c r="R205" s="247">
        <f>Q205*H205</f>
        <v>0.09140999999999999</v>
      </c>
      <c r="S205" s="247">
        <v>0</v>
      </c>
      <c r="T205" s="248">
        <f>S205*H205</f>
        <v>0</v>
      </c>
      <c r="AR205" s="25" t="s">
        <v>211</v>
      </c>
      <c r="AT205" s="25" t="s">
        <v>206</v>
      </c>
      <c r="AU205" s="25" t="s">
        <v>85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211</v>
      </c>
      <c r="BM205" s="25" t="s">
        <v>855</v>
      </c>
    </row>
    <row r="206" spans="2:65" s="1" customFormat="1" ht="16.5" customHeight="1">
      <c r="B206" s="47"/>
      <c r="C206" s="238" t="s">
        <v>856</v>
      </c>
      <c r="D206" s="238" t="s">
        <v>206</v>
      </c>
      <c r="E206" s="239" t="s">
        <v>857</v>
      </c>
      <c r="F206" s="240" t="s">
        <v>858</v>
      </c>
      <c r="G206" s="241" t="s">
        <v>215</v>
      </c>
      <c r="H206" s="242">
        <v>38</v>
      </c>
      <c r="I206" s="243"/>
      <c r="J206" s="244">
        <f>ROUND(I206*H206,2)</f>
        <v>0</v>
      </c>
      <c r="K206" s="240" t="s">
        <v>210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0.00059</v>
      </c>
      <c r="R206" s="247">
        <f>Q206*H206</f>
        <v>0.022420000000000002</v>
      </c>
      <c r="S206" s="247">
        <v>0</v>
      </c>
      <c r="T206" s="248">
        <f>S206*H206</f>
        <v>0</v>
      </c>
      <c r="AR206" s="25" t="s">
        <v>211</v>
      </c>
      <c r="AT206" s="25" t="s">
        <v>206</v>
      </c>
      <c r="AU206" s="25" t="s">
        <v>85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211</v>
      </c>
      <c r="BM206" s="25" t="s">
        <v>859</v>
      </c>
    </row>
    <row r="207" spans="2:65" s="1" customFormat="1" ht="16.5" customHeight="1">
      <c r="B207" s="47"/>
      <c r="C207" s="238" t="s">
        <v>860</v>
      </c>
      <c r="D207" s="238" t="s">
        <v>206</v>
      </c>
      <c r="E207" s="239" t="s">
        <v>861</v>
      </c>
      <c r="F207" s="240" t="s">
        <v>862</v>
      </c>
      <c r="G207" s="241" t="s">
        <v>215</v>
      </c>
      <c r="H207" s="242">
        <v>26</v>
      </c>
      <c r="I207" s="243"/>
      <c r="J207" s="244">
        <f>ROUND(I207*H207,2)</f>
        <v>0</v>
      </c>
      <c r="K207" s="240" t="s">
        <v>210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0.0012</v>
      </c>
      <c r="R207" s="247">
        <f>Q207*H207</f>
        <v>0.0312</v>
      </c>
      <c r="S207" s="247">
        <v>0</v>
      </c>
      <c r="T207" s="248">
        <f>S207*H207</f>
        <v>0</v>
      </c>
      <c r="AR207" s="25" t="s">
        <v>211</v>
      </c>
      <c r="AT207" s="25" t="s">
        <v>206</v>
      </c>
      <c r="AU207" s="25" t="s">
        <v>85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211</v>
      </c>
      <c r="BM207" s="25" t="s">
        <v>863</v>
      </c>
    </row>
    <row r="208" spans="2:65" s="1" customFormat="1" ht="16.5" customHeight="1">
      <c r="B208" s="47"/>
      <c r="C208" s="238" t="s">
        <v>864</v>
      </c>
      <c r="D208" s="238" t="s">
        <v>206</v>
      </c>
      <c r="E208" s="239" t="s">
        <v>865</v>
      </c>
      <c r="F208" s="240" t="s">
        <v>866</v>
      </c>
      <c r="G208" s="241" t="s">
        <v>215</v>
      </c>
      <c r="H208" s="242">
        <v>7</v>
      </c>
      <c r="I208" s="243"/>
      <c r="J208" s="244">
        <f>ROUND(I208*H208,2)</f>
        <v>0</v>
      </c>
      <c r="K208" s="240" t="s">
        <v>210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0.00029</v>
      </c>
      <c r="R208" s="247">
        <f>Q208*H208</f>
        <v>0.00203</v>
      </c>
      <c r="S208" s="247">
        <v>0</v>
      </c>
      <c r="T208" s="248">
        <f>S208*H208</f>
        <v>0</v>
      </c>
      <c r="AR208" s="25" t="s">
        <v>211</v>
      </c>
      <c r="AT208" s="25" t="s">
        <v>206</v>
      </c>
      <c r="AU208" s="25" t="s">
        <v>85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211</v>
      </c>
      <c r="BM208" s="25" t="s">
        <v>867</v>
      </c>
    </row>
    <row r="209" spans="2:65" s="1" customFormat="1" ht="16.5" customHeight="1">
      <c r="B209" s="47"/>
      <c r="C209" s="238" t="s">
        <v>868</v>
      </c>
      <c r="D209" s="238" t="s">
        <v>206</v>
      </c>
      <c r="E209" s="239" t="s">
        <v>869</v>
      </c>
      <c r="F209" s="240" t="s">
        <v>870</v>
      </c>
      <c r="G209" s="241" t="s">
        <v>215</v>
      </c>
      <c r="H209" s="242">
        <v>30</v>
      </c>
      <c r="I209" s="243"/>
      <c r="J209" s="244">
        <f>ROUND(I209*H209,2)</f>
        <v>0</v>
      </c>
      <c r="K209" s="240" t="s">
        <v>210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0.00035</v>
      </c>
      <c r="R209" s="247">
        <f>Q209*H209</f>
        <v>0.0105</v>
      </c>
      <c r="S209" s="247">
        <v>0</v>
      </c>
      <c r="T209" s="248">
        <f>S209*H209</f>
        <v>0</v>
      </c>
      <c r="AR209" s="25" t="s">
        <v>211</v>
      </c>
      <c r="AT209" s="25" t="s">
        <v>206</v>
      </c>
      <c r="AU209" s="25" t="s">
        <v>85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211</v>
      </c>
      <c r="BM209" s="25" t="s">
        <v>871</v>
      </c>
    </row>
    <row r="210" spans="2:65" s="1" customFormat="1" ht="16.5" customHeight="1">
      <c r="B210" s="47"/>
      <c r="C210" s="238" t="s">
        <v>872</v>
      </c>
      <c r="D210" s="238" t="s">
        <v>206</v>
      </c>
      <c r="E210" s="239" t="s">
        <v>873</v>
      </c>
      <c r="F210" s="240" t="s">
        <v>874</v>
      </c>
      <c r="G210" s="241" t="s">
        <v>215</v>
      </c>
      <c r="H210" s="242">
        <v>53</v>
      </c>
      <c r="I210" s="243"/>
      <c r="J210" s="244">
        <f>ROUND(I210*H210,2)</f>
        <v>0</v>
      </c>
      <c r="K210" s="240" t="s">
        <v>210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211</v>
      </c>
      <c r="AT210" s="25" t="s">
        <v>206</v>
      </c>
      <c r="AU210" s="25" t="s">
        <v>85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211</v>
      </c>
      <c r="BM210" s="25" t="s">
        <v>875</v>
      </c>
    </row>
    <row r="211" spans="2:65" s="1" customFormat="1" ht="16.5" customHeight="1">
      <c r="B211" s="47"/>
      <c r="C211" s="238" t="s">
        <v>876</v>
      </c>
      <c r="D211" s="238" t="s">
        <v>206</v>
      </c>
      <c r="E211" s="239" t="s">
        <v>877</v>
      </c>
      <c r="F211" s="240" t="s">
        <v>878</v>
      </c>
      <c r="G211" s="241" t="s">
        <v>209</v>
      </c>
      <c r="H211" s="242">
        <v>7</v>
      </c>
      <c r="I211" s="243"/>
      <c r="J211" s="244">
        <f>ROUND(I211*H211,2)</f>
        <v>0</v>
      </c>
      <c r="K211" s="240" t="s">
        <v>210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211</v>
      </c>
      <c r="AT211" s="25" t="s">
        <v>206</v>
      </c>
      <c r="AU211" s="25" t="s">
        <v>85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211</v>
      </c>
      <c r="BM211" s="25" t="s">
        <v>879</v>
      </c>
    </row>
    <row r="212" spans="2:65" s="1" customFormat="1" ht="16.5" customHeight="1">
      <c r="B212" s="47"/>
      <c r="C212" s="238" t="s">
        <v>880</v>
      </c>
      <c r="D212" s="238" t="s">
        <v>206</v>
      </c>
      <c r="E212" s="239" t="s">
        <v>881</v>
      </c>
      <c r="F212" s="240" t="s">
        <v>882</v>
      </c>
      <c r="G212" s="241" t="s">
        <v>209</v>
      </c>
      <c r="H212" s="242">
        <v>5</v>
      </c>
      <c r="I212" s="243"/>
      <c r="J212" s="244">
        <f>ROUND(I212*H212,2)</f>
        <v>0</v>
      </c>
      <c r="K212" s="240" t="s">
        <v>210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211</v>
      </c>
      <c r="AT212" s="25" t="s">
        <v>206</v>
      </c>
      <c r="AU212" s="25" t="s">
        <v>85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211</v>
      </c>
      <c r="BM212" s="25" t="s">
        <v>883</v>
      </c>
    </row>
    <row r="213" spans="2:65" s="1" customFormat="1" ht="16.5" customHeight="1">
      <c r="B213" s="47"/>
      <c r="C213" s="238" t="s">
        <v>884</v>
      </c>
      <c r="D213" s="238" t="s">
        <v>206</v>
      </c>
      <c r="E213" s="239" t="s">
        <v>885</v>
      </c>
      <c r="F213" s="240" t="s">
        <v>886</v>
      </c>
      <c r="G213" s="241" t="s">
        <v>209</v>
      </c>
      <c r="H213" s="242">
        <v>2</v>
      </c>
      <c r="I213" s="243"/>
      <c r="J213" s="244">
        <f>ROUND(I213*H213,2)</f>
        <v>0</v>
      </c>
      <c r="K213" s="240" t="s">
        <v>210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211</v>
      </c>
      <c r="AT213" s="25" t="s">
        <v>206</v>
      </c>
      <c r="AU213" s="25" t="s">
        <v>85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211</v>
      </c>
      <c r="BM213" s="25" t="s">
        <v>887</v>
      </c>
    </row>
    <row r="214" spans="2:65" s="1" customFormat="1" ht="16.5" customHeight="1">
      <c r="B214" s="47"/>
      <c r="C214" s="238" t="s">
        <v>888</v>
      </c>
      <c r="D214" s="238" t="s">
        <v>206</v>
      </c>
      <c r="E214" s="239" t="s">
        <v>889</v>
      </c>
      <c r="F214" s="240" t="s">
        <v>890</v>
      </c>
      <c r="G214" s="241" t="s">
        <v>209</v>
      </c>
      <c r="H214" s="242">
        <v>2</v>
      </c>
      <c r="I214" s="243"/>
      <c r="J214" s="244">
        <f>ROUND(I214*H214,2)</f>
        <v>0</v>
      </c>
      <c r="K214" s="240" t="s">
        <v>210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0.00029</v>
      </c>
      <c r="R214" s="247">
        <f>Q214*H214</f>
        <v>0.00058</v>
      </c>
      <c r="S214" s="247">
        <v>0</v>
      </c>
      <c r="T214" s="248">
        <f>S214*H214</f>
        <v>0</v>
      </c>
      <c r="AR214" s="25" t="s">
        <v>211</v>
      </c>
      <c r="AT214" s="25" t="s">
        <v>206</v>
      </c>
      <c r="AU214" s="25" t="s">
        <v>85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211</v>
      </c>
      <c r="BM214" s="25" t="s">
        <v>891</v>
      </c>
    </row>
    <row r="215" spans="2:65" s="1" customFormat="1" ht="16.5" customHeight="1">
      <c r="B215" s="47"/>
      <c r="C215" s="238" t="s">
        <v>892</v>
      </c>
      <c r="D215" s="238" t="s">
        <v>206</v>
      </c>
      <c r="E215" s="239" t="s">
        <v>893</v>
      </c>
      <c r="F215" s="240" t="s">
        <v>894</v>
      </c>
      <c r="G215" s="241" t="s">
        <v>209</v>
      </c>
      <c r="H215" s="242">
        <v>1</v>
      </c>
      <c r="I215" s="243"/>
      <c r="J215" s="244">
        <f>ROUND(I215*H215,2)</f>
        <v>0</v>
      </c>
      <c r="K215" s="240" t="s">
        <v>210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0.00051</v>
      </c>
      <c r="R215" s="247">
        <f>Q215*H215</f>
        <v>0.00051</v>
      </c>
      <c r="S215" s="247">
        <v>0</v>
      </c>
      <c r="T215" s="248">
        <f>S215*H215</f>
        <v>0</v>
      </c>
      <c r="AR215" s="25" t="s">
        <v>211</v>
      </c>
      <c r="AT215" s="25" t="s">
        <v>206</v>
      </c>
      <c r="AU215" s="25" t="s">
        <v>85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211</v>
      </c>
      <c r="BM215" s="25" t="s">
        <v>895</v>
      </c>
    </row>
    <row r="216" spans="2:65" s="1" customFormat="1" ht="16.5" customHeight="1">
      <c r="B216" s="47"/>
      <c r="C216" s="238" t="s">
        <v>896</v>
      </c>
      <c r="D216" s="238" t="s">
        <v>206</v>
      </c>
      <c r="E216" s="239" t="s">
        <v>897</v>
      </c>
      <c r="F216" s="240" t="s">
        <v>898</v>
      </c>
      <c r="G216" s="241" t="s">
        <v>209</v>
      </c>
      <c r="H216" s="242">
        <v>1</v>
      </c>
      <c r="I216" s="243"/>
      <c r="J216" s="244">
        <f>ROUND(I216*H216,2)</f>
        <v>0</v>
      </c>
      <c r="K216" s="240" t="s">
        <v>210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6E-05</v>
      </c>
      <c r="R216" s="247">
        <f>Q216*H216</f>
        <v>6E-05</v>
      </c>
      <c r="S216" s="247">
        <v>0</v>
      </c>
      <c r="T216" s="248">
        <f>S216*H216</f>
        <v>0</v>
      </c>
      <c r="AR216" s="25" t="s">
        <v>211</v>
      </c>
      <c r="AT216" s="25" t="s">
        <v>206</v>
      </c>
      <c r="AU216" s="25" t="s">
        <v>85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211</v>
      </c>
      <c r="BM216" s="25" t="s">
        <v>899</v>
      </c>
    </row>
    <row r="217" spans="2:65" s="1" customFormat="1" ht="16.5" customHeight="1">
      <c r="B217" s="47"/>
      <c r="C217" s="238" t="s">
        <v>900</v>
      </c>
      <c r="D217" s="238" t="s">
        <v>206</v>
      </c>
      <c r="E217" s="239" t="s">
        <v>901</v>
      </c>
      <c r="F217" s="240" t="s">
        <v>902</v>
      </c>
      <c r="G217" s="241" t="s">
        <v>215</v>
      </c>
      <c r="H217" s="242">
        <v>101</v>
      </c>
      <c r="I217" s="243"/>
      <c r="J217" s="244">
        <f>ROUND(I217*H217,2)</f>
        <v>0</v>
      </c>
      <c r="K217" s="240" t="s">
        <v>210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211</v>
      </c>
      <c r="AT217" s="25" t="s">
        <v>206</v>
      </c>
      <c r="AU217" s="25" t="s">
        <v>85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211</v>
      </c>
      <c r="BM217" s="25" t="s">
        <v>903</v>
      </c>
    </row>
    <row r="218" spans="2:65" s="1" customFormat="1" ht="16.5" customHeight="1">
      <c r="B218" s="47"/>
      <c r="C218" s="238" t="s">
        <v>904</v>
      </c>
      <c r="D218" s="238" t="s">
        <v>206</v>
      </c>
      <c r="E218" s="239" t="s">
        <v>905</v>
      </c>
      <c r="F218" s="240" t="s">
        <v>906</v>
      </c>
      <c r="G218" s="241" t="s">
        <v>215</v>
      </c>
      <c r="H218" s="242">
        <v>135.5</v>
      </c>
      <c r="I218" s="243"/>
      <c r="J218" s="244">
        <f>ROUND(I218*H218,2)</f>
        <v>0</v>
      </c>
      <c r="K218" s="240" t="s">
        <v>210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211</v>
      </c>
      <c r="AT218" s="25" t="s">
        <v>206</v>
      </c>
      <c r="AU218" s="25" t="s">
        <v>85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211</v>
      </c>
      <c r="BM218" s="25" t="s">
        <v>907</v>
      </c>
    </row>
    <row r="219" spans="2:65" s="1" customFormat="1" ht="25.5" customHeight="1">
      <c r="B219" s="47"/>
      <c r="C219" s="238" t="s">
        <v>908</v>
      </c>
      <c r="D219" s="238" t="s">
        <v>206</v>
      </c>
      <c r="E219" s="239" t="s">
        <v>909</v>
      </c>
      <c r="F219" s="240" t="s">
        <v>910</v>
      </c>
      <c r="G219" s="241" t="s">
        <v>241</v>
      </c>
      <c r="H219" s="242">
        <v>0.616</v>
      </c>
      <c r="I219" s="243"/>
      <c r="J219" s="244">
        <f>ROUND(I219*H219,2)</f>
        <v>0</v>
      </c>
      <c r="K219" s="240" t="s">
        <v>210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211</v>
      </c>
      <c r="AT219" s="25" t="s">
        <v>206</v>
      </c>
      <c r="AU219" s="25" t="s">
        <v>85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211</v>
      </c>
      <c r="BM219" s="25" t="s">
        <v>911</v>
      </c>
    </row>
    <row r="220" spans="2:65" s="1" customFormat="1" ht="16.5" customHeight="1">
      <c r="B220" s="47"/>
      <c r="C220" s="238" t="s">
        <v>912</v>
      </c>
      <c r="D220" s="238" t="s">
        <v>206</v>
      </c>
      <c r="E220" s="239" t="s">
        <v>913</v>
      </c>
      <c r="F220" s="240" t="s">
        <v>914</v>
      </c>
      <c r="G220" s="241" t="s">
        <v>215</v>
      </c>
      <c r="H220" s="242">
        <v>100</v>
      </c>
      <c r="I220" s="243"/>
      <c r="J220" s="244">
        <f>ROUND(I220*H220,2)</f>
        <v>0</v>
      </c>
      <c r="K220" s="240" t="s">
        <v>210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211</v>
      </c>
      <c r="AT220" s="25" t="s">
        <v>206</v>
      </c>
      <c r="AU220" s="25" t="s">
        <v>85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211</v>
      </c>
      <c r="BM220" s="25" t="s">
        <v>915</v>
      </c>
    </row>
    <row r="221" spans="2:65" s="1" customFormat="1" ht="16.5" customHeight="1">
      <c r="B221" s="47"/>
      <c r="C221" s="238" t="s">
        <v>916</v>
      </c>
      <c r="D221" s="238" t="s">
        <v>206</v>
      </c>
      <c r="E221" s="239" t="s">
        <v>917</v>
      </c>
      <c r="F221" s="240" t="s">
        <v>918</v>
      </c>
      <c r="G221" s="241" t="s">
        <v>246</v>
      </c>
      <c r="H221" s="250"/>
      <c r="I221" s="243"/>
      <c r="J221" s="244">
        <f>ROUND(I221*H221,2)</f>
        <v>0</v>
      </c>
      <c r="K221" s="240" t="s">
        <v>210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211</v>
      </c>
      <c r="AT221" s="25" t="s">
        <v>206</v>
      </c>
      <c r="AU221" s="25" t="s">
        <v>85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211</v>
      </c>
      <c r="BM221" s="25" t="s">
        <v>919</v>
      </c>
    </row>
    <row r="222" spans="2:63" s="11" customFormat="1" ht="29.85" customHeight="1">
      <c r="B222" s="222"/>
      <c r="C222" s="223"/>
      <c r="D222" s="224" t="s">
        <v>75</v>
      </c>
      <c r="E222" s="236" t="s">
        <v>920</v>
      </c>
      <c r="F222" s="236" t="s">
        <v>921</v>
      </c>
      <c r="G222" s="223"/>
      <c r="H222" s="223"/>
      <c r="I222" s="226"/>
      <c r="J222" s="237">
        <f>BK222</f>
        <v>0</v>
      </c>
      <c r="K222" s="223"/>
      <c r="L222" s="228"/>
      <c r="M222" s="229"/>
      <c r="N222" s="230"/>
      <c r="O222" s="230"/>
      <c r="P222" s="231">
        <f>SUM(P223:P263)</f>
        <v>0</v>
      </c>
      <c r="Q222" s="230"/>
      <c r="R222" s="231">
        <f>SUM(R223:R263)</f>
        <v>1.0992</v>
      </c>
      <c r="S222" s="230"/>
      <c r="T222" s="232">
        <f>SUM(T223:T263)</f>
        <v>1.6462100000000002</v>
      </c>
      <c r="AR222" s="233" t="s">
        <v>85</v>
      </c>
      <c r="AT222" s="234" t="s">
        <v>75</v>
      </c>
      <c r="AU222" s="234" t="s">
        <v>83</v>
      </c>
      <c r="AY222" s="233" t="s">
        <v>203</v>
      </c>
      <c r="BK222" s="235">
        <f>SUM(BK223:BK263)</f>
        <v>0</v>
      </c>
    </row>
    <row r="223" spans="2:65" s="1" customFormat="1" ht="16.5" customHeight="1">
      <c r="B223" s="47"/>
      <c r="C223" s="238" t="s">
        <v>922</v>
      </c>
      <c r="D223" s="238" t="s">
        <v>206</v>
      </c>
      <c r="E223" s="239" t="s">
        <v>923</v>
      </c>
      <c r="F223" s="240" t="s">
        <v>924</v>
      </c>
      <c r="G223" s="241" t="s">
        <v>215</v>
      </c>
      <c r="H223" s="242">
        <v>35</v>
      </c>
      <c r="I223" s="243"/>
      <c r="J223" s="244">
        <f>ROUND(I223*H223,2)</f>
        <v>0</v>
      </c>
      <c r="K223" s="240" t="s">
        <v>210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0</v>
      </c>
      <c r="R223" s="247">
        <f>Q223*H223</f>
        <v>0</v>
      </c>
      <c r="S223" s="247">
        <v>0.03592</v>
      </c>
      <c r="T223" s="248">
        <f>S223*H223</f>
        <v>1.2572</v>
      </c>
      <c r="AR223" s="25" t="s">
        <v>211</v>
      </c>
      <c r="AT223" s="25" t="s">
        <v>206</v>
      </c>
      <c r="AU223" s="25" t="s">
        <v>85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211</v>
      </c>
      <c r="BM223" s="25" t="s">
        <v>925</v>
      </c>
    </row>
    <row r="224" spans="2:65" s="1" customFormat="1" ht="16.5" customHeight="1">
      <c r="B224" s="47"/>
      <c r="C224" s="238" t="s">
        <v>926</v>
      </c>
      <c r="D224" s="238" t="s">
        <v>206</v>
      </c>
      <c r="E224" s="239" t="s">
        <v>927</v>
      </c>
      <c r="F224" s="240" t="s">
        <v>928</v>
      </c>
      <c r="G224" s="241" t="s">
        <v>215</v>
      </c>
      <c r="H224" s="242">
        <v>18</v>
      </c>
      <c r="I224" s="243"/>
      <c r="J224" s="244">
        <f>ROUND(I224*H224,2)</f>
        <v>0</v>
      </c>
      <c r="K224" s="240" t="s">
        <v>210</v>
      </c>
      <c r="L224" s="73"/>
      <c r="M224" s="245" t="s">
        <v>21</v>
      </c>
      <c r="N224" s="246" t="s">
        <v>47</v>
      </c>
      <c r="O224" s="48"/>
      <c r="P224" s="247">
        <f>O224*H224</f>
        <v>0</v>
      </c>
      <c r="Q224" s="247">
        <v>0.00309</v>
      </c>
      <c r="R224" s="247">
        <f>Q224*H224</f>
        <v>0.055619999999999996</v>
      </c>
      <c r="S224" s="247">
        <v>0</v>
      </c>
      <c r="T224" s="248">
        <f>S224*H224</f>
        <v>0</v>
      </c>
      <c r="AR224" s="25" t="s">
        <v>211</v>
      </c>
      <c r="AT224" s="25" t="s">
        <v>206</v>
      </c>
      <c r="AU224" s="25" t="s">
        <v>85</v>
      </c>
      <c r="AY224" s="25" t="s">
        <v>203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25" t="s">
        <v>83</v>
      </c>
      <c r="BK224" s="249">
        <f>ROUND(I224*H224,2)</f>
        <v>0</v>
      </c>
      <c r="BL224" s="25" t="s">
        <v>211</v>
      </c>
      <c r="BM224" s="25" t="s">
        <v>929</v>
      </c>
    </row>
    <row r="225" spans="2:65" s="1" customFormat="1" ht="16.5" customHeight="1">
      <c r="B225" s="47"/>
      <c r="C225" s="238" t="s">
        <v>930</v>
      </c>
      <c r="D225" s="238" t="s">
        <v>206</v>
      </c>
      <c r="E225" s="239" t="s">
        <v>931</v>
      </c>
      <c r="F225" s="240" t="s">
        <v>932</v>
      </c>
      <c r="G225" s="241" t="s">
        <v>215</v>
      </c>
      <c r="H225" s="242">
        <v>100</v>
      </c>
      <c r="I225" s="243"/>
      <c r="J225" s="244">
        <f>ROUND(I225*H225,2)</f>
        <v>0</v>
      </c>
      <c r="K225" s="240" t="s">
        <v>210</v>
      </c>
      <c r="L225" s="73"/>
      <c r="M225" s="245" t="s">
        <v>21</v>
      </c>
      <c r="N225" s="246" t="s">
        <v>47</v>
      </c>
      <c r="O225" s="48"/>
      <c r="P225" s="247">
        <f>O225*H225</f>
        <v>0</v>
      </c>
      <c r="Q225" s="247">
        <v>0</v>
      </c>
      <c r="R225" s="247">
        <f>Q225*H225</f>
        <v>0</v>
      </c>
      <c r="S225" s="247">
        <v>0.00213</v>
      </c>
      <c r="T225" s="248">
        <f>S225*H225</f>
        <v>0.213</v>
      </c>
      <c r="AR225" s="25" t="s">
        <v>211</v>
      </c>
      <c r="AT225" s="25" t="s">
        <v>206</v>
      </c>
      <c r="AU225" s="25" t="s">
        <v>85</v>
      </c>
      <c r="AY225" s="25" t="s">
        <v>203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25" t="s">
        <v>83</v>
      </c>
      <c r="BK225" s="249">
        <f>ROUND(I225*H225,2)</f>
        <v>0</v>
      </c>
      <c r="BL225" s="25" t="s">
        <v>211</v>
      </c>
      <c r="BM225" s="25" t="s">
        <v>933</v>
      </c>
    </row>
    <row r="226" spans="2:65" s="1" customFormat="1" ht="16.5" customHeight="1">
      <c r="B226" s="47"/>
      <c r="C226" s="238" t="s">
        <v>934</v>
      </c>
      <c r="D226" s="238" t="s">
        <v>206</v>
      </c>
      <c r="E226" s="239" t="s">
        <v>935</v>
      </c>
      <c r="F226" s="240" t="s">
        <v>936</v>
      </c>
      <c r="G226" s="241" t="s">
        <v>215</v>
      </c>
      <c r="H226" s="242">
        <v>12</v>
      </c>
      <c r="I226" s="243"/>
      <c r="J226" s="244">
        <f>ROUND(I226*H226,2)</f>
        <v>0</v>
      </c>
      <c r="K226" s="240" t="s">
        <v>210</v>
      </c>
      <c r="L226" s="73"/>
      <c r="M226" s="245" t="s">
        <v>21</v>
      </c>
      <c r="N226" s="246" t="s">
        <v>47</v>
      </c>
      <c r="O226" s="48"/>
      <c r="P226" s="247">
        <f>O226*H226</f>
        <v>0</v>
      </c>
      <c r="Q226" s="247">
        <v>0</v>
      </c>
      <c r="R226" s="247">
        <f>Q226*H226</f>
        <v>0</v>
      </c>
      <c r="S226" s="247">
        <v>0.0067</v>
      </c>
      <c r="T226" s="248">
        <f>S226*H226</f>
        <v>0.0804</v>
      </c>
      <c r="AR226" s="25" t="s">
        <v>211</v>
      </c>
      <c r="AT226" s="25" t="s">
        <v>206</v>
      </c>
      <c r="AU226" s="25" t="s">
        <v>85</v>
      </c>
      <c r="AY226" s="25" t="s">
        <v>203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25" t="s">
        <v>83</v>
      </c>
      <c r="BK226" s="249">
        <f>ROUND(I226*H226,2)</f>
        <v>0</v>
      </c>
      <c r="BL226" s="25" t="s">
        <v>211</v>
      </c>
      <c r="BM226" s="25" t="s">
        <v>937</v>
      </c>
    </row>
    <row r="227" spans="2:65" s="1" customFormat="1" ht="16.5" customHeight="1">
      <c r="B227" s="47"/>
      <c r="C227" s="238" t="s">
        <v>938</v>
      </c>
      <c r="D227" s="238" t="s">
        <v>206</v>
      </c>
      <c r="E227" s="239" t="s">
        <v>939</v>
      </c>
      <c r="F227" s="240" t="s">
        <v>940</v>
      </c>
      <c r="G227" s="241" t="s">
        <v>209</v>
      </c>
      <c r="H227" s="242">
        <v>50</v>
      </c>
      <c r="I227" s="243"/>
      <c r="J227" s="244">
        <f>ROUND(I227*H227,2)</f>
        <v>0</v>
      </c>
      <c r="K227" s="240" t="s">
        <v>210</v>
      </c>
      <c r="L227" s="73"/>
      <c r="M227" s="245" t="s">
        <v>21</v>
      </c>
      <c r="N227" s="246" t="s">
        <v>47</v>
      </c>
      <c r="O227" s="48"/>
      <c r="P227" s="247">
        <f>O227*H227</f>
        <v>0</v>
      </c>
      <c r="Q227" s="247">
        <v>0</v>
      </c>
      <c r="R227" s="247">
        <f>Q227*H227</f>
        <v>0</v>
      </c>
      <c r="S227" s="247">
        <v>0</v>
      </c>
      <c r="T227" s="248">
        <f>S227*H227</f>
        <v>0</v>
      </c>
      <c r="AR227" s="25" t="s">
        <v>211</v>
      </c>
      <c r="AT227" s="25" t="s">
        <v>206</v>
      </c>
      <c r="AU227" s="25" t="s">
        <v>85</v>
      </c>
      <c r="AY227" s="25" t="s">
        <v>203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25" t="s">
        <v>83</v>
      </c>
      <c r="BK227" s="249">
        <f>ROUND(I227*H227,2)</f>
        <v>0</v>
      </c>
      <c r="BL227" s="25" t="s">
        <v>211</v>
      </c>
      <c r="BM227" s="25" t="s">
        <v>941</v>
      </c>
    </row>
    <row r="228" spans="2:65" s="1" customFormat="1" ht="16.5" customHeight="1">
      <c r="B228" s="47"/>
      <c r="C228" s="238" t="s">
        <v>772</v>
      </c>
      <c r="D228" s="238" t="s">
        <v>206</v>
      </c>
      <c r="E228" s="239" t="s">
        <v>942</v>
      </c>
      <c r="F228" s="240" t="s">
        <v>943</v>
      </c>
      <c r="G228" s="241" t="s">
        <v>209</v>
      </c>
      <c r="H228" s="242">
        <v>6</v>
      </c>
      <c r="I228" s="243"/>
      <c r="J228" s="244">
        <f>ROUND(I228*H228,2)</f>
        <v>0</v>
      </c>
      <c r="K228" s="240" t="s">
        <v>210</v>
      </c>
      <c r="L228" s="73"/>
      <c r="M228" s="245" t="s">
        <v>21</v>
      </c>
      <c r="N228" s="246" t="s">
        <v>47</v>
      </c>
      <c r="O228" s="48"/>
      <c r="P228" s="247">
        <f>O228*H228</f>
        <v>0</v>
      </c>
      <c r="Q228" s="247">
        <v>0</v>
      </c>
      <c r="R228" s="247">
        <f>Q228*H228</f>
        <v>0</v>
      </c>
      <c r="S228" s="247">
        <v>0</v>
      </c>
      <c r="T228" s="248">
        <f>S228*H228</f>
        <v>0</v>
      </c>
      <c r="AR228" s="25" t="s">
        <v>211</v>
      </c>
      <c r="AT228" s="25" t="s">
        <v>206</v>
      </c>
      <c r="AU228" s="25" t="s">
        <v>85</v>
      </c>
      <c r="AY228" s="25" t="s">
        <v>203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25" t="s">
        <v>83</v>
      </c>
      <c r="BK228" s="249">
        <f>ROUND(I228*H228,2)</f>
        <v>0</v>
      </c>
      <c r="BL228" s="25" t="s">
        <v>211</v>
      </c>
      <c r="BM228" s="25" t="s">
        <v>944</v>
      </c>
    </row>
    <row r="229" spans="2:65" s="1" customFormat="1" ht="16.5" customHeight="1">
      <c r="B229" s="47"/>
      <c r="C229" s="238" t="s">
        <v>945</v>
      </c>
      <c r="D229" s="238" t="s">
        <v>206</v>
      </c>
      <c r="E229" s="239" t="s">
        <v>946</v>
      </c>
      <c r="F229" s="240" t="s">
        <v>947</v>
      </c>
      <c r="G229" s="241" t="s">
        <v>311</v>
      </c>
      <c r="H229" s="242">
        <v>1</v>
      </c>
      <c r="I229" s="243"/>
      <c r="J229" s="244">
        <f>ROUND(I229*H229,2)</f>
        <v>0</v>
      </c>
      <c r="K229" s="240" t="s">
        <v>210</v>
      </c>
      <c r="L229" s="73"/>
      <c r="M229" s="245" t="s">
        <v>21</v>
      </c>
      <c r="N229" s="246" t="s">
        <v>47</v>
      </c>
      <c r="O229" s="48"/>
      <c r="P229" s="247">
        <f>O229*H229</f>
        <v>0</v>
      </c>
      <c r="Q229" s="247">
        <v>0.00524</v>
      </c>
      <c r="R229" s="247">
        <f>Q229*H229</f>
        <v>0.00524</v>
      </c>
      <c r="S229" s="247">
        <v>0</v>
      </c>
      <c r="T229" s="248">
        <f>S229*H229</f>
        <v>0</v>
      </c>
      <c r="AR229" s="25" t="s">
        <v>211</v>
      </c>
      <c r="AT229" s="25" t="s">
        <v>206</v>
      </c>
      <c r="AU229" s="25" t="s">
        <v>85</v>
      </c>
      <c r="AY229" s="25" t="s">
        <v>203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25" t="s">
        <v>83</v>
      </c>
      <c r="BK229" s="249">
        <f>ROUND(I229*H229,2)</f>
        <v>0</v>
      </c>
      <c r="BL229" s="25" t="s">
        <v>211</v>
      </c>
      <c r="BM229" s="25" t="s">
        <v>948</v>
      </c>
    </row>
    <row r="230" spans="2:65" s="1" customFormat="1" ht="16.5" customHeight="1">
      <c r="B230" s="47"/>
      <c r="C230" s="238" t="s">
        <v>949</v>
      </c>
      <c r="D230" s="238" t="s">
        <v>206</v>
      </c>
      <c r="E230" s="239" t="s">
        <v>950</v>
      </c>
      <c r="F230" s="240" t="s">
        <v>951</v>
      </c>
      <c r="G230" s="241" t="s">
        <v>311</v>
      </c>
      <c r="H230" s="242">
        <v>1</v>
      </c>
      <c r="I230" s="243"/>
      <c r="J230" s="244">
        <f>ROUND(I230*H230,2)</f>
        <v>0</v>
      </c>
      <c r="K230" s="240" t="s">
        <v>210</v>
      </c>
      <c r="L230" s="73"/>
      <c r="M230" s="245" t="s">
        <v>21</v>
      </c>
      <c r="N230" s="246" t="s">
        <v>47</v>
      </c>
      <c r="O230" s="48"/>
      <c r="P230" s="247">
        <f>O230*H230</f>
        <v>0</v>
      </c>
      <c r="Q230" s="247">
        <v>0.0085</v>
      </c>
      <c r="R230" s="247">
        <f>Q230*H230</f>
        <v>0.0085</v>
      </c>
      <c r="S230" s="247">
        <v>0</v>
      </c>
      <c r="T230" s="248">
        <f>S230*H230</f>
        <v>0</v>
      </c>
      <c r="AR230" s="25" t="s">
        <v>211</v>
      </c>
      <c r="AT230" s="25" t="s">
        <v>206</v>
      </c>
      <c r="AU230" s="25" t="s">
        <v>85</v>
      </c>
      <c r="AY230" s="25" t="s">
        <v>203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25" t="s">
        <v>83</v>
      </c>
      <c r="BK230" s="249">
        <f>ROUND(I230*H230,2)</f>
        <v>0</v>
      </c>
      <c r="BL230" s="25" t="s">
        <v>211</v>
      </c>
      <c r="BM230" s="25" t="s">
        <v>952</v>
      </c>
    </row>
    <row r="231" spans="2:65" s="1" customFormat="1" ht="16.5" customHeight="1">
      <c r="B231" s="47"/>
      <c r="C231" s="238" t="s">
        <v>953</v>
      </c>
      <c r="D231" s="238" t="s">
        <v>206</v>
      </c>
      <c r="E231" s="239" t="s">
        <v>954</v>
      </c>
      <c r="F231" s="240" t="s">
        <v>955</v>
      </c>
      <c r="G231" s="241" t="s">
        <v>209</v>
      </c>
      <c r="H231" s="242">
        <v>3</v>
      </c>
      <c r="I231" s="243"/>
      <c r="J231" s="244">
        <f>ROUND(I231*H231,2)</f>
        <v>0</v>
      </c>
      <c r="K231" s="240" t="s">
        <v>210</v>
      </c>
      <c r="L231" s="73"/>
      <c r="M231" s="245" t="s">
        <v>21</v>
      </c>
      <c r="N231" s="246" t="s">
        <v>47</v>
      </c>
      <c r="O231" s="48"/>
      <c r="P231" s="247">
        <f>O231*H231</f>
        <v>0</v>
      </c>
      <c r="Q231" s="247">
        <v>0.0012</v>
      </c>
      <c r="R231" s="247">
        <f>Q231*H231</f>
        <v>0.0036</v>
      </c>
      <c r="S231" s="247">
        <v>0</v>
      </c>
      <c r="T231" s="248">
        <f>S231*H231</f>
        <v>0</v>
      </c>
      <c r="AR231" s="25" t="s">
        <v>211</v>
      </c>
      <c r="AT231" s="25" t="s">
        <v>206</v>
      </c>
      <c r="AU231" s="25" t="s">
        <v>85</v>
      </c>
      <c r="AY231" s="25" t="s">
        <v>203</v>
      </c>
      <c r="BE231" s="249">
        <f>IF(N231="základní",J231,0)</f>
        <v>0</v>
      </c>
      <c r="BF231" s="249">
        <f>IF(N231="snížená",J231,0)</f>
        <v>0</v>
      </c>
      <c r="BG231" s="249">
        <f>IF(N231="zákl. přenesená",J231,0)</f>
        <v>0</v>
      </c>
      <c r="BH231" s="249">
        <f>IF(N231="sníž. přenesená",J231,0)</f>
        <v>0</v>
      </c>
      <c r="BI231" s="249">
        <f>IF(N231="nulová",J231,0)</f>
        <v>0</v>
      </c>
      <c r="BJ231" s="25" t="s">
        <v>83</v>
      </c>
      <c r="BK231" s="249">
        <f>ROUND(I231*H231,2)</f>
        <v>0</v>
      </c>
      <c r="BL231" s="25" t="s">
        <v>211</v>
      </c>
      <c r="BM231" s="25" t="s">
        <v>956</v>
      </c>
    </row>
    <row r="232" spans="2:65" s="1" customFormat="1" ht="16.5" customHeight="1">
      <c r="B232" s="47"/>
      <c r="C232" s="238" t="s">
        <v>957</v>
      </c>
      <c r="D232" s="238" t="s">
        <v>206</v>
      </c>
      <c r="E232" s="239" t="s">
        <v>958</v>
      </c>
      <c r="F232" s="240" t="s">
        <v>959</v>
      </c>
      <c r="G232" s="241" t="s">
        <v>215</v>
      </c>
      <c r="H232" s="242">
        <v>2</v>
      </c>
      <c r="I232" s="243"/>
      <c r="J232" s="244">
        <f>ROUND(I232*H232,2)</f>
        <v>0</v>
      </c>
      <c r="K232" s="240" t="s">
        <v>210</v>
      </c>
      <c r="L232" s="73"/>
      <c r="M232" s="245" t="s">
        <v>21</v>
      </c>
      <c r="N232" s="246" t="s">
        <v>47</v>
      </c>
      <c r="O232" s="48"/>
      <c r="P232" s="247">
        <f>O232*H232</f>
        <v>0</v>
      </c>
      <c r="Q232" s="247">
        <v>0.00142</v>
      </c>
      <c r="R232" s="247">
        <f>Q232*H232</f>
        <v>0.00284</v>
      </c>
      <c r="S232" s="247">
        <v>0</v>
      </c>
      <c r="T232" s="248">
        <f>S232*H232</f>
        <v>0</v>
      </c>
      <c r="AR232" s="25" t="s">
        <v>211</v>
      </c>
      <c r="AT232" s="25" t="s">
        <v>206</v>
      </c>
      <c r="AU232" s="25" t="s">
        <v>85</v>
      </c>
      <c r="AY232" s="25" t="s">
        <v>203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25" t="s">
        <v>83</v>
      </c>
      <c r="BK232" s="249">
        <f>ROUND(I232*H232,2)</f>
        <v>0</v>
      </c>
      <c r="BL232" s="25" t="s">
        <v>211</v>
      </c>
      <c r="BM232" s="25" t="s">
        <v>960</v>
      </c>
    </row>
    <row r="233" spans="2:65" s="1" customFormat="1" ht="16.5" customHeight="1">
      <c r="B233" s="47"/>
      <c r="C233" s="238" t="s">
        <v>961</v>
      </c>
      <c r="D233" s="238" t="s">
        <v>206</v>
      </c>
      <c r="E233" s="239" t="s">
        <v>962</v>
      </c>
      <c r="F233" s="240" t="s">
        <v>963</v>
      </c>
      <c r="G233" s="241" t="s">
        <v>215</v>
      </c>
      <c r="H233" s="242">
        <v>90</v>
      </c>
      <c r="I233" s="243"/>
      <c r="J233" s="244">
        <f>ROUND(I233*H233,2)</f>
        <v>0</v>
      </c>
      <c r="K233" s="240" t="s">
        <v>210</v>
      </c>
      <c r="L233" s="73"/>
      <c r="M233" s="245" t="s">
        <v>21</v>
      </c>
      <c r="N233" s="246" t="s">
        <v>47</v>
      </c>
      <c r="O233" s="48"/>
      <c r="P233" s="247">
        <f>O233*H233</f>
        <v>0</v>
      </c>
      <c r="Q233" s="247">
        <v>0</v>
      </c>
      <c r="R233" s="247">
        <f>Q233*H233</f>
        <v>0</v>
      </c>
      <c r="S233" s="247">
        <v>0.00029</v>
      </c>
      <c r="T233" s="248">
        <f>S233*H233</f>
        <v>0.0261</v>
      </c>
      <c r="AR233" s="25" t="s">
        <v>211</v>
      </c>
      <c r="AT233" s="25" t="s">
        <v>206</v>
      </c>
      <c r="AU233" s="25" t="s">
        <v>85</v>
      </c>
      <c r="AY233" s="25" t="s">
        <v>203</v>
      </c>
      <c r="BE233" s="249">
        <f>IF(N233="základní",J233,0)</f>
        <v>0</v>
      </c>
      <c r="BF233" s="249">
        <f>IF(N233="snížená",J233,0)</f>
        <v>0</v>
      </c>
      <c r="BG233" s="249">
        <f>IF(N233="zákl. přenesená",J233,0)</f>
        <v>0</v>
      </c>
      <c r="BH233" s="249">
        <f>IF(N233="sníž. přenesená",J233,0)</f>
        <v>0</v>
      </c>
      <c r="BI233" s="249">
        <f>IF(N233="nulová",J233,0)</f>
        <v>0</v>
      </c>
      <c r="BJ233" s="25" t="s">
        <v>83</v>
      </c>
      <c r="BK233" s="249">
        <f>ROUND(I233*H233,2)</f>
        <v>0</v>
      </c>
      <c r="BL233" s="25" t="s">
        <v>211</v>
      </c>
      <c r="BM233" s="25" t="s">
        <v>964</v>
      </c>
    </row>
    <row r="234" spans="2:65" s="1" customFormat="1" ht="16.5" customHeight="1">
      <c r="B234" s="47"/>
      <c r="C234" s="238" t="s">
        <v>965</v>
      </c>
      <c r="D234" s="238" t="s">
        <v>206</v>
      </c>
      <c r="E234" s="239" t="s">
        <v>966</v>
      </c>
      <c r="F234" s="240" t="s">
        <v>967</v>
      </c>
      <c r="G234" s="241" t="s">
        <v>209</v>
      </c>
      <c r="H234" s="242">
        <v>45</v>
      </c>
      <c r="I234" s="243"/>
      <c r="J234" s="244">
        <f>ROUND(I234*H234,2)</f>
        <v>0</v>
      </c>
      <c r="K234" s="240" t="s">
        <v>210</v>
      </c>
      <c r="L234" s="73"/>
      <c r="M234" s="245" t="s">
        <v>21</v>
      </c>
      <c r="N234" s="246" t="s">
        <v>47</v>
      </c>
      <c r="O234" s="48"/>
      <c r="P234" s="247">
        <f>O234*H234</f>
        <v>0</v>
      </c>
      <c r="Q234" s="247">
        <v>0</v>
      </c>
      <c r="R234" s="247">
        <f>Q234*H234</f>
        <v>0</v>
      </c>
      <c r="S234" s="247">
        <v>0</v>
      </c>
      <c r="T234" s="248">
        <f>S234*H234</f>
        <v>0</v>
      </c>
      <c r="AR234" s="25" t="s">
        <v>211</v>
      </c>
      <c r="AT234" s="25" t="s">
        <v>206</v>
      </c>
      <c r="AU234" s="25" t="s">
        <v>85</v>
      </c>
      <c r="AY234" s="25" t="s">
        <v>203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25" t="s">
        <v>83</v>
      </c>
      <c r="BK234" s="249">
        <f>ROUND(I234*H234,2)</f>
        <v>0</v>
      </c>
      <c r="BL234" s="25" t="s">
        <v>211</v>
      </c>
      <c r="BM234" s="25" t="s">
        <v>968</v>
      </c>
    </row>
    <row r="235" spans="2:65" s="1" customFormat="1" ht="16.5" customHeight="1">
      <c r="B235" s="47"/>
      <c r="C235" s="238" t="s">
        <v>969</v>
      </c>
      <c r="D235" s="238" t="s">
        <v>206</v>
      </c>
      <c r="E235" s="239" t="s">
        <v>970</v>
      </c>
      <c r="F235" s="240" t="s">
        <v>971</v>
      </c>
      <c r="G235" s="241" t="s">
        <v>209</v>
      </c>
      <c r="H235" s="242">
        <v>4</v>
      </c>
      <c r="I235" s="243"/>
      <c r="J235" s="244">
        <f>ROUND(I235*H235,2)</f>
        <v>0</v>
      </c>
      <c r="K235" s="240" t="s">
        <v>210</v>
      </c>
      <c r="L235" s="73"/>
      <c r="M235" s="245" t="s">
        <v>21</v>
      </c>
      <c r="N235" s="246" t="s">
        <v>47</v>
      </c>
      <c r="O235" s="48"/>
      <c r="P235" s="247">
        <f>O235*H235</f>
        <v>0</v>
      </c>
      <c r="Q235" s="247">
        <v>4E-05</v>
      </c>
      <c r="R235" s="247">
        <f>Q235*H235</f>
        <v>0.00016</v>
      </c>
      <c r="S235" s="247">
        <v>0</v>
      </c>
      <c r="T235" s="248">
        <f>S235*H235</f>
        <v>0</v>
      </c>
      <c r="AR235" s="25" t="s">
        <v>211</v>
      </c>
      <c r="AT235" s="25" t="s">
        <v>206</v>
      </c>
      <c r="AU235" s="25" t="s">
        <v>85</v>
      </c>
      <c r="AY235" s="25" t="s">
        <v>203</v>
      </c>
      <c r="BE235" s="249">
        <f>IF(N235="základní",J235,0)</f>
        <v>0</v>
      </c>
      <c r="BF235" s="249">
        <f>IF(N235="snížená",J235,0)</f>
        <v>0</v>
      </c>
      <c r="BG235" s="249">
        <f>IF(N235="zákl. přenesená",J235,0)</f>
        <v>0</v>
      </c>
      <c r="BH235" s="249">
        <f>IF(N235="sníž. přenesená",J235,0)</f>
        <v>0</v>
      </c>
      <c r="BI235" s="249">
        <f>IF(N235="nulová",J235,0)</f>
        <v>0</v>
      </c>
      <c r="BJ235" s="25" t="s">
        <v>83</v>
      </c>
      <c r="BK235" s="249">
        <f>ROUND(I235*H235,2)</f>
        <v>0</v>
      </c>
      <c r="BL235" s="25" t="s">
        <v>211</v>
      </c>
      <c r="BM235" s="25" t="s">
        <v>972</v>
      </c>
    </row>
    <row r="236" spans="2:65" s="1" customFormat="1" ht="16.5" customHeight="1">
      <c r="B236" s="47"/>
      <c r="C236" s="238" t="s">
        <v>973</v>
      </c>
      <c r="D236" s="238" t="s">
        <v>206</v>
      </c>
      <c r="E236" s="239" t="s">
        <v>974</v>
      </c>
      <c r="F236" s="240" t="s">
        <v>975</v>
      </c>
      <c r="G236" s="241" t="s">
        <v>215</v>
      </c>
      <c r="H236" s="242">
        <v>15</v>
      </c>
      <c r="I236" s="243"/>
      <c r="J236" s="244">
        <f>ROUND(I236*H236,2)</f>
        <v>0</v>
      </c>
      <c r="K236" s="240" t="s">
        <v>210</v>
      </c>
      <c r="L236" s="73"/>
      <c r="M236" s="245" t="s">
        <v>21</v>
      </c>
      <c r="N236" s="246" t="s">
        <v>47</v>
      </c>
      <c r="O236" s="48"/>
      <c r="P236" s="247">
        <f>O236*H236</f>
        <v>0</v>
      </c>
      <c r="Q236" s="247">
        <v>0.00066</v>
      </c>
      <c r="R236" s="247">
        <f>Q236*H236</f>
        <v>0.009899999999999999</v>
      </c>
      <c r="S236" s="247">
        <v>0</v>
      </c>
      <c r="T236" s="248">
        <f>S236*H236</f>
        <v>0</v>
      </c>
      <c r="AR236" s="25" t="s">
        <v>211</v>
      </c>
      <c r="AT236" s="25" t="s">
        <v>206</v>
      </c>
      <c r="AU236" s="25" t="s">
        <v>85</v>
      </c>
      <c r="AY236" s="25" t="s">
        <v>203</v>
      </c>
      <c r="BE236" s="249">
        <f>IF(N236="základní",J236,0)</f>
        <v>0</v>
      </c>
      <c r="BF236" s="249">
        <f>IF(N236="snížená",J236,0)</f>
        <v>0</v>
      </c>
      <c r="BG236" s="249">
        <f>IF(N236="zákl. přenesená",J236,0)</f>
        <v>0</v>
      </c>
      <c r="BH236" s="249">
        <f>IF(N236="sníž. přenesená",J236,0)</f>
        <v>0</v>
      </c>
      <c r="BI236" s="249">
        <f>IF(N236="nulová",J236,0)</f>
        <v>0</v>
      </c>
      <c r="BJ236" s="25" t="s">
        <v>83</v>
      </c>
      <c r="BK236" s="249">
        <f>ROUND(I236*H236,2)</f>
        <v>0</v>
      </c>
      <c r="BL236" s="25" t="s">
        <v>211</v>
      </c>
      <c r="BM236" s="25" t="s">
        <v>976</v>
      </c>
    </row>
    <row r="237" spans="2:65" s="1" customFormat="1" ht="16.5" customHeight="1">
      <c r="B237" s="47"/>
      <c r="C237" s="238" t="s">
        <v>977</v>
      </c>
      <c r="D237" s="238" t="s">
        <v>206</v>
      </c>
      <c r="E237" s="239" t="s">
        <v>978</v>
      </c>
      <c r="F237" s="240" t="s">
        <v>979</v>
      </c>
      <c r="G237" s="241" t="s">
        <v>215</v>
      </c>
      <c r="H237" s="242">
        <v>22</v>
      </c>
      <c r="I237" s="243"/>
      <c r="J237" s="244">
        <f>ROUND(I237*H237,2)</f>
        <v>0</v>
      </c>
      <c r="K237" s="240" t="s">
        <v>210</v>
      </c>
      <c r="L237" s="73"/>
      <c r="M237" s="245" t="s">
        <v>21</v>
      </c>
      <c r="N237" s="246" t="s">
        <v>47</v>
      </c>
      <c r="O237" s="48"/>
      <c r="P237" s="247">
        <f>O237*H237</f>
        <v>0</v>
      </c>
      <c r="Q237" s="247">
        <v>0.00091</v>
      </c>
      <c r="R237" s="247">
        <f>Q237*H237</f>
        <v>0.02002</v>
      </c>
      <c r="S237" s="247">
        <v>0</v>
      </c>
      <c r="T237" s="248">
        <f>S237*H237</f>
        <v>0</v>
      </c>
      <c r="AR237" s="25" t="s">
        <v>211</v>
      </c>
      <c r="AT237" s="25" t="s">
        <v>206</v>
      </c>
      <c r="AU237" s="25" t="s">
        <v>85</v>
      </c>
      <c r="AY237" s="25" t="s">
        <v>203</v>
      </c>
      <c r="BE237" s="249">
        <f>IF(N237="základní",J237,0)</f>
        <v>0</v>
      </c>
      <c r="BF237" s="249">
        <f>IF(N237="snížená",J237,0)</f>
        <v>0</v>
      </c>
      <c r="BG237" s="249">
        <f>IF(N237="zákl. přenesená",J237,0)</f>
        <v>0</v>
      </c>
      <c r="BH237" s="249">
        <f>IF(N237="sníž. přenesená",J237,0)</f>
        <v>0</v>
      </c>
      <c r="BI237" s="249">
        <f>IF(N237="nulová",J237,0)</f>
        <v>0</v>
      </c>
      <c r="BJ237" s="25" t="s">
        <v>83</v>
      </c>
      <c r="BK237" s="249">
        <f>ROUND(I237*H237,2)</f>
        <v>0</v>
      </c>
      <c r="BL237" s="25" t="s">
        <v>211</v>
      </c>
      <c r="BM237" s="25" t="s">
        <v>980</v>
      </c>
    </row>
    <row r="238" spans="2:65" s="1" customFormat="1" ht="16.5" customHeight="1">
      <c r="B238" s="47"/>
      <c r="C238" s="238" t="s">
        <v>981</v>
      </c>
      <c r="D238" s="238" t="s">
        <v>206</v>
      </c>
      <c r="E238" s="239" t="s">
        <v>982</v>
      </c>
      <c r="F238" s="240" t="s">
        <v>983</v>
      </c>
      <c r="G238" s="241" t="s">
        <v>215</v>
      </c>
      <c r="H238" s="242">
        <v>120</v>
      </c>
      <c r="I238" s="243"/>
      <c r="J238" s="244">
        <f>ROUND(I238*H238,2)</f>
        <v>0</v>
      </c>
      <c r="K238" s="240" t="s">
        <v>210</v>
      </c>
      <c r="L238" s="73"/>
      <c r="M238" s="245" t="s">
        <v>21</v>
      </c>
      <c r="N238" s="246" t="s">
        <v>47</v>
      </c>
      <c r="O238" s="48"/>
      <c r="P238" s="247">
        <f>O238*H238</f>
        <v>0</v>
      </c>
      <c r="Q238" s="247">
        <v>0.00119</v>
      </c>
      <c r="R238" s="247">
        <f>Q238*H238</f>
        <v>0.1428</v>
      </c>
      <c r="S238" s="247">
        <v>0</v>
      </c>
      <c r="T238" s="248">
        <f>S238*H238</f>
        <v>0</v>
      </c>
      <c r="AR238" s="25" t="s">
        <v>211</v>
      </c>
      <c r="AT238" s="25" t="s">
        <v>206</v>
      </c>
      <c r="AU238" s="25" t="s">
        <v>85</v>
      </c>
      <c r="AY238" s="25" t="s">
        <v>203</v>
      </c>
      <c r="BE238" s="249">
        <f>IF(N238="základní",J238,0)</f>
        <v>0</v>
      </c>
      <c r="BF238" s="249">
        <f>IF(N238="snížená",J238,0)</f>
        <v>0</v>
      </c>
      <c r="BG238" s="249">
        <f>IF(N238="zákl. přenesená",J238,0)</f>
        <v>0</v>
      </c>
      <c r="BH238" s="249">
        <f>IF(N238="sníž. přenesená",J238,0)</f>
        <v>0</v>
      </c>
      <c r="BI238" s="249">
        <f>IF(N238="nulová",J238,0)</f>
        <v>0</v>
      </c>
      <c r="BJ238" s="25" t="s">
        <v>83</v>
      </c>
      <c r="BK238" s="249">
        <f>ROUND(I238*H238,2)</f>
        <v>0</v>
      </c>
      <c r="BL238" s="25" t="s">
        <v>211</v>
      </c>
      <c r="BM238" s="25" t="s">
        <v>984</v>
      </c>
    </row>
    <row r="239" spans="2:65" s="1" customFormat="1" ht="16.5" customHeight="1">
      <c r="B239" s="47"/>
      <c r="C239" s="238" t="s">
        <v>985</v>
      </c>
      <c r="D239" s="238" t="s">
        <v>206</v>
      </c>
      <c r="E239" s="239" t="s">
        <v>986</v>
      </c>
      <c r="F239" s="240" t="s">
        <v>987</v>
      </c>
      <c r="G239" s="241" t="s">
        <v>215</v>
      </c>
      <c r="H239" s="242">
        <v>17</v>
      </c>
      <c r="I239" s="243"/>
      <c r="J239" s="244">
        <f>ROUND(I239*H239,2)</f>
        <v>0</v>
      </c>
      <c r="K239" s="240" t="s">
        <v>210</v>
      </c>
      <c r="L239" s="73"/>
      <c r="M239" s="245" t="s">
        <v>21</v>
      </c>
      <c r="N239" s="246" t="s">
        <v>47</v>
      </c>
      <c r="O239" s="48"/>
      <c r="P239" s="247">
        <f>O239*H239</f>
        <v>0</v>
      </c>
      <c r="Q239" s="247">
        <v>0.00252</v>
      </c>
      <c r="R239" s="247">
        <f>Q239*H239</f>
        <v>0.04284</v>
      </c>
      <c r="S239" s="247">
        <v>0</v>
      </c>
      <c r="T239" s="248">
        <f>S239*H239</f>
        <v>0</v>
      </c>
      <c r="AR239" s="25" t="s">
        <v>211</v>
      </c>
      <c r="AT239" s="25" t="s">
        <v>206</v>
      </c>
      <c r="AU239" s="25" t="s">
        <v>85</v>
      </c>
      <c r="AY239" s="25" t="s">
        <v>203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25" t="s">
        <v>83</v>
      </c>
      <c r="BK239" s="249">
        <f>ROUND(I239*H239,2)</f>
        <v>0</v>
      </c>
      <c r="BL239" s="25" t="s">
        <v>211</v>
      </c>
      <c r="BM239" s="25" t="s">
        <v>988</v>
      </c>
    </row>
    <row r="240" spans="2:65" s="1" customFormat="1" ht="16.5" customHeight="1">
      <c r="B240" s="47"/>
      <c r="C240" s="238" t="s">
        <v>989</v>
      </c>
      <c r="D240" s="238" t="s">
        <v>206</v>
      </c>
      <c r="E240" s="239" t="s">
        <v>990</v>
      </c>
      <c r="F240" s="240" t="s">
        <v>991</v>
      </c>
      <c r="G240" s="241" t="s">
        <v>215</v>
      </c>
      <c r="H240" s="242">
        <v>113</v>
      </c>
      <c r="I240" s="243"/>
      <c r="J240" s="244">
        <f>ROUND(I240*H240,2)</f>
        <v>0</v>
      </c>
      <c r="K240" s="240" t="s">
        <v>210</v>
      </c>
      <c r="L240" s="73"/>
      <c r="M240" s="245" t="s">
        <v>21</v>
      </c>
      <c r="N240" s="246" t="s">
        <v>47</v>
      </c>
      <c r="O240" s="48"/>
      <c r="P240" s="247">
        <f>O240*H240</f>
        <v>0</v>
      </c>
      <c r="Q240" s="247">
        <v>0.0035</v>
      </c>
      <c r="R240" s="247">
        <f>Q240*H240</f>
        <v>0.3955</v>
      </c>
      <c r="S240" s="247">
        <v>0</v>
      </c>
      <c r="T240" s="248">
        <f>S240*H240</f>
        <v>0</v>
      </c>
      <c r="AR240" s="25" t="s">
        <v>211</v>
      </c>
      <c r="AT240" s="25" t="s">
        <v>206</v>
      </c>
      <c r="AU240" s="25" t="s">
        <v>85</v>
      </c>
      <c r="AY240" s="25" t="s">
        <v>203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25" t="s">
        <v>83</v>
      </c>
      <c r="BK240" s="249">
        <f>ROUND(I240*H240,2)</f>
        <v>0</v>
      </c>
      <c r="BL240" s="25" t="s">
        <v>211</v>
      </c>
      <c r="BM240" s="25" t="s">
        <v>992</v>
      </c>
    </row>
    <row r="241" spans="2:65" s="1" customFormat="1" ht="16.5" customHeight="1">
      <c r="B241" s="47"/>
      <c r="C241" s="238" t="s">
        <v>993</v>
      </c>
      <c r="D241" s="238" t="s">
        <v>206</v>
      </c>
      <c r="E241" s="239" t="s">
        <v>994</v>
      </c>
      <c r="F241" s="240" t="s">
        <v>995</v>
      </c>
      <c r="G241" s="241" t="s">
        <v>215</v>
      </c>
      <c r="H241" s="242">
        <v>8</v>
      </c>
      <c r="I241" s="243"/>
      <c r="J241" s="244">
        <f>ROUND(I241*H241,2)</f>
        <v>0</v>
      </c>
      <c r="K241" s="240" t="s">
        <v>210</v>
      </c>
      <c r="L241" s="73"/>
      <c r="M241" s="245" t="s">
        <v>21</v>
      </c>
      <c r="N241" s="246" t="s">
        <v>47</v>
      </c>
      <c r="O241" s="48"/>
      <c r="P241" s="247">
        <f>O241*H241</f>
        <v>0</v>
      </c>
      <c r="Q241" s="247">
        <v>0.00586</v>
      </c>
      <c r="R241" s="247">
        <f>Q241*H241</f>
        <v>0.04688</v>
      </c>
      <c r="S241" s="247">
        <v>0</v>
      </c>
      <c r="T241" s="248">
        <f>S241*H241</f>
        <v>0</v>
      </c>
      <c r="AR241" s="25" t="s">
        <v>211</v>
      </c>
      <c r="AT241" s="25" t="s">
        <v>206</v>
      </c>
      <c r="AU241" s="25" t="s">
        <v>85</v>
      </c>
      <c r="AY241" s="25" t="s">
        <v>203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25" t="s">
        <v>83</v>
      </c>
      <c r="BK241" s="249">
        <f>ROUND(I241*H241,2)</f>
        <v>0</v>
      </c>
      <c r="BL241" s="25" t="s">
        <v>211</v>
      </c>
      <c r="BM241" s="25" t="s">
        <v>996</v>
      </c>
    </row>
    <row r="242" spans="2:65" s="1" customFormat="1" ht="16.5" customHeight="1">
      <c r="B242" s="47"/>
      <c r="C242" s="238" t="s">
        <v>997</v>
      </c>
      <c r="D242" s="238" t="s">
        <v>206</v>
      </c>
      <c r="E242" s="239" t="s">
        <v>998</v>
      </c>
      <c r="F242" s="240" t="s">
        <v>999</v>
      </c>
      <c r="G242" s="241" t="s">
        <v>215</v>
      </c>
      <c r="H242" s="242">
        <v>106</v>
      </c>
      <c r="I242" s="243"/>
      <c r="J242" s="244">
        <f>ROUND(I242*H242,2)</f>
        <v>0</v>
      </c>
      <c r="K242" s="240" t="s">
        <v>210</v>
      </c>
      <c r="L242" s="73"/>
      <c r="M242" s="245" t="s">
        <v>21</v>
      </c>
      <c r="N242" s="246" t="s">
        <v>47</v>
      </c>
      <c r="O242" s="48"/>
      <c r="P242" s="247">
        <f>O242*H242</f>
        <v>0</v>
      </c>
      <c r="Q242" s="247">
        <v>0</v>
      </c>
      <c r="R242" s="247">
        <f>Q242*H242</f>
        <v>0</v>
      </c>
      <c r="S242" s="247">
        <v>0</v>
      </c>
      <c r="T242" s="248">
        <f>S242*H242</f>
        <v>0</v>
      </c>
      <c r="AR242" s="25" t="s">
        <v>211</v>
      </c>
      <c r="AT242" s="25" t="s">
        <v>206</v>
      </c>
      <c r="AU242" s="25" t="s">
        <v>85</v>
      </c>
      <c r="AY242" s="25" t="s">
        <v>203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25" t="s">
        <v>83</v>
      </c>
      <c r="BK242" s="249">
        <f>ROUND(I242*H242,2)</f>
        <v>0</v>
      </c>
      <c r="BL242" s="25" t="s">
        <v>211</v>
      </c>
      <c r="BM242" s="25" t="s">
        <v>1000</v>
      </c>
    </row>
    <row r="243" spans="2:65" s="1" customFormat="1" ht="16.5" customHeight="1">
      <c r="B243" s="47"/>
      <c r="C243" s="238" t="s">
        <v>1001</v>
      </c>
      <c r="D243" s="238" t="s">
        <v>206</v>
      </c>
      <c r="E243" s="239" t="s">
        <v>1002</v>
      </c>
      <c r="F243" s="240" t="s">
        <v>1003</v>
      </c>
      <c r="G243" s="241" t="s">
        <v>209</v>
      </c>
      <c r="H243" s="242">
        <v>22</v>
      </c>
      <c r="I243" s="243"/>
      <c r="J243" s="244">
        <f>ROUND(I243*H243,2)</f>
        <v>0</v>
      </c>
      <c r="K243" s="240" t="s">
        <v>210</v>
      </c>
      <c r="L243" s="73"/>
      <c r="M243" s="245" t="s">
        <v>21</v>
      </c>
      <c r="N243" s="246" t="s">
        <v>47</v>
      </c>
      <c r="O243" s="48"/>
      <c r="P243" s="247">
        <f>O243*H243</f>
        <v>0</v>
      </c>
      <c r="Q243" s="247">
        <v>0</v>
      </c>
      <c r="R243" s="247">
        <f>Q243*H243</f>
        <v>0</v>
      </c>
      <c r="S243" s="247">
        <v>0</v>
      </c>
      <c r="T243" s="248">
        <f>S243*H243</f>
        <v>0</v>
      </c>
      <c r="AR243" s="25" t="s">
        <v>211</v>
      </c>
      <c r="AT243" s="25" t="s">
        <v>206</v>
      </c>
      <c r="AU243" s="25" t="s">
        <v>85</v>
      </c>
      <c r="AY243" s="25" t="s">
        <v>203</v>
      </c>
      <c r="BE243" s="249">
        <f>IF(N243="základní",J243,0)</f>
        <v>0</v>
      </c>
      <c r="BF243" s="249">
        <f>IF(N243="snížená",J243,0)</f>
        <v>0</v>
      </c>
      <c r="BG243" s="249">
        <f>IF(N243="zákl. přenesená",J243,0)</f>
        <v>0</v>
      </c>
      <c r="BH243" s="249">
        <f>IF(N243="sníž. přenesená",J243,0)</f>
        <v>0</v>
      </c>
      <c r="BI243" s="249">
        <f>IF(N243="nulová",J243,0)</f>
        <v>0</v>
      </c>
      <c r="BJ243" s="25" t="s">
        <v>83</v>
      </c>
      <c r="BK243" s="249">
        <f>ROUND(I243*H243,2)</f>
        <v>0</v>
      </c>
      <c r="BL243" s="25" t="s">
        <v>211</v>
      </c>
      <c r="BM243" s="25" t="s">
        <v>1004</v>
      </c>
    </row>
    <row r="244" spans="2:65" s="1" customFormat="1" ht="16.5" customHeight="1">
      <c r="B244" s="47"/>
      <c r="C244" s="238" t="s">
        <v>1005</v>
      </c>
      <c r="D244" s="238" t="s">
        <v>206</v>
      </c>
      <c r="E244" s="239" t="s">
        <v>1006</v>
      </c>
      <c r="F244" s="240" t="s">
        <v>1007</v>
      </c>
      <c r="G244" s="241" t="s">
        <v>209</v>
      </c>
      <c r="H244" s="242">
        <v>2</v>
      </c>
      <c r="I244" s="243"/>
      <c r="J244" s="244">
        <f>ROUND(I244*H244,2)</f>
        <v>0</v>
      </c>
      <c r="K244" s="240" t="s">
        <v>210</v>
      </c>
      <c r="L244" s="73"/>
      <c r="M244" s="245" t="s">
        <v>21</v>
      </c>
      <c r="N244" s="246" t="s">
        <v>47</v>
      </c>
      <c r="O244" s="48"/>
      <c r="P244" s="247">
        <f>O244*H244</f>
        <v>0</v>
      </c>
      <c r="Q244" s="247">
        <v>0</v>
      </c>
      <c r="R244" s="247">
        <f>Q244*H244</f>
        <v>0</v>
      </c>
      <c r="S244" s="247">
        <v>0</v>
      </c>
      <c r="T244" s="248">
        <f>S244*H244</f>
        <v>0</v>
      </c>
      <c r="AR244" s="25" t="s">
        <v>211</v>
      </c>
      <c r="AT244" s="25" t="s">
        <v>206</v>
      </c>
      <c r="AU244" s="25" t="s">
        <v>85</v>
      </c>
      <c r="AY244" s="25" t="s">
        <v>203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25" t="s">
        <v>83</v>
      </c>
      <c r="BK244" s="249">
        <f>ROUND(I244*H244,2)</f>
        <v>0</v>
      </c>
      <c r="BL244" s="25" t="s">
        <v>211</v>
      </c>
      <c r="BM244" s="25" t="s">
        <v>1008</v>
      </c>
    </row>
    <row r="245" spans="2:65" s="1" customFormat="1" ht="16.5" customHeight="1">
      <c r="B245" s="47"/>
      <c r="C245" s="238" t="s">
        <v>1009</v>
      </c>
      <c r="D245" s="238" t="s">
        <v>206</v>
      </c>
      <c r="E245" s="239" t="s">
        <v>1010</v>
      </c>
      <c r="F245" s="240" t="s">
        <v>1011</v>
      </c>
      <c r="G245" s="241" t="s">
        <v>209</v>
      </c>
      <c r="H245" s="242">
        <v>1</v>
      </c>
      <c r="I245" s="243"/>
      <c r="J245" s="244">
        <f>ROUND(I245*H245,2)</f>
        <v>0</v>
      </c>
      <c r="K245" s="240" t="s">
        <v>210</v>
      </c>
      <c r="L245" s="73"/>
      <c r="M245" s="245" t="s">
        <v>21</v>
      </c>
      <c r="N245" s="246" t="s">
        <v>47</v>
      </c>
      <c r="O245" s="48"/>
      <c r="P245" s="247">
        <f>O245*H245</f>
        <v>0</v>
      </c>
      <c r="Q245" s="247">
        <v>0</v>
      </c>
      <c r="R245" s="247">
        <f>Q245*H245</f>
        <v>0</v>
      </c>
      <c r="S245" s="247">
        <v>0.02826</v>
      </c>
      <c r="T245" s="248">
        <f>S245*H245</f>
        <v>0.02826</v>
      </c>
      <c r="AR245" s="25" t="s">
        <v>211</v>
      </c>
      <c r="AT245" s="25" t="s">
        <v>206</v>
      </c>
      <c r="AU245" s="25" t="s">
        <v>85</v>
      </c>
      <c r="AY245" s="25" t="s">
        <v>203</v>
      </c>
      <c r="BE245" s="249">
        <f>IF(N245="základní",J245,0)</f>
        <v>0</v>
      </c>
      <c r="BF245" s="249">
        <f>IF(N245="snížená",J245,0)</f>
        <v>0</v>
      </c>
      <c r="BG245" s="249">
        <f>IF(N245="zákl. přenesená",J245,0)</f>
        <v>0</v>
      </c>
      <c r="BH245" s="249">
        <f>IF(N245="sníž. přenesená",J245,0)</f>
        <v>0</v>
      </c>
      <c r="BI245" s="249">
        <f>IF(N245="nulová",J245,0)</f>
        <v>0</v>
      </c>
      <c r="BJ245" s="25" t="s">
        <v>83</v>
      </c>
      <c r="BK245" s="249">
        <f>ROUND(I245*H245,2)</f>
        <v>0</v>
      </c>
      <c r="BL245" s="25" t="s">
        <v>211</v>
      </c>
      <c r="BM245" s="25" t="s">
        <v>1012</v>
      </c>
    </row>
    <row r="246" spans="2:65" s="1" customFormat="1" ht="16.5" customHeight="1">
      <c r="B246" s="47"/>
      <c r="C246" s="238" t="s">
        <v>1013</v>
      </c>
      <c r="D246" s="238" t="s">
        <v>206</v>
      </c>
      <c r="E246" s="239" t="s">
        <v>1014</v>
      </c>
      <c r="F246" s="240" t="s">
        <v>1015</v>
      </c>
      <c r="G246" s="241" t="s">
        <v>209</v>
      </c>
      <c r="H246" s="242">
        <v>3</v>
      </c>
      <c r="I246" s="243"/>
      <c r="J246" s="244">
        <f>ROUND(I246*H246,2)</f>
        <v>0</v>
      </c>
      <c r="K246" s="240" t="s">
        <v>210</v>
      </c>
      <c r="L246" s="73"/>
      <c r="M246" s="245" t="s">
        <v>21</v>
      </c>
      <c r="N246" s="246" t="s">
        <v>47</v>
      </c>
      <c r="O246" s="48"/>
      <c r="P246" s="247">
        <f>O246*H246</f>
        <v>0</v>
      </c>
      <c r="Q246" s="247">
        <v>0</v>
      </c>
      <c r="R246" s="247">
        <f>Q246*H246</f>
        <v>0</v>
      </c>
      <c r="S246" s="247">
        <v>0.00516</v>
      </c>
      <c r="T246" s="248">
        <f>S246*H246</f>
        <v>0.015479999999999999</v>
      </c>
      <c r="AR246" s="25" t="s">
        <v>211</v>
      </c>
      <c r="AT246" s="25" t="s">
        <v>206</v>
      </c>
      <c r="AU246" s="25" t="s">
        <v>85</v>
      </c>
      <c r="AY246" s="25" t="s">
        <v>203</v>
      </c>
      <c r="BE246" s="249">
        <f>IF(N246="základní",J246,0)</f>
        <v>0</v>
      </c>
      <c r="BF246" s="249">
        <f>IF(N246="snížená",J246,0)</f>
        <v>0</v>
      </c>
      <c r="BG246" s="249">
        <f>IF(N246="zákl. přenesená",J246,0)</f>
        <v>0</v>
      </c>
      <c r="BH246" s="249">
        <f>IF(N246="sníž. přenesená",J246,0)</f>
        <v>0</v>
      </c>
      <c r="BI246" s="249">
        <f>IF(N246="nulová",J246,0)</f>
        <v>0</v>
      </c>
      <c r="BJ246" s="25" t="s">
        <v>83</v>
      </c>
      <c r="BK246" s="249">
        <f>ROUND(I246*H246,2)</f>
        <v>0</v>
      </c>
      <c r="BL246" s="25" t="s">
        <v>211</v>
      </c>
      <c r="BM246" s="25" t="s">
        <v>1016</v>
      </c>
    </row>
    <row r="247" spans="2:65" s="1" customFormat="1" ht="16.5" customHeight="1">
      <c r="B247" s="47"/>
      <c r="C247" s="238" t="s">
        <v>1017</v>
      </c>
      <c r="D247" s="238" t="s">
        <v>206</v>
      </c>
      <c r="E247" s="239" t="s">
        <v>1018</v>
      </c>
      <c r="F247" s="240" t="s">
        <v>1019</v>
      </c>
      <c r="G247" s="241" t="s">
        <v>209</v>
      </c>
      <c r="H247" s="242">
        <v>15</v>
      </c>
      <c r="I247" s="243"/>
      <c r="J247" s="244">
        <f>ROUND(I247*H247,2)</f>
        <v>0</v>
      </c>
      <c r="K247" s="240" t="s">
        <v>210</v>
      </c>
      <c r="L247" s="73"/>
      <c r="M247" s="245" t="s">
        <v>21</v>
      </c>
      <c r="N247" s="246" t="s">
        <v>47</v>
      </c>
      <c r="O247" s="48"/>
      <c r="P247" s="247">
        <f>O247*H247</f>
        <v>0</v>
      </c>
      <c r="Q247" s="247">
        <v>0</v>
      </c>
      <c r="R247" s="247">
        <f>Q247*H247</f>
        <v>0</v>
      </c>
      <c r="S247" s="247">
        <v>0.00123</v>
      </c>
      <c r="T247" s="248">
        <f>S247*H247</f>
        <v>0.01845</v>
      </c>
      <c r="AR247" s="25" t="s">
        <v>211</v>
      </c>
      <c r="AT247" s="25" t="s">
        <v>206</v>
      </c>
      <c r="AU247" s="25" t="s">
        <v>85</v>
      </c>
      <c r="AY247" s="25" t="s">
        <v>203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25" t="s">
        <v>83</v>
      </c>
      <c r="BK247" s="249">
        <f>ROUND(I247*H247,2)</f>
        <v>0</v>
      </c>
      <c r="BL247" s="25" t="s">
        <v>211</v>
      </c>
      <c r="BM247" s="25" t="s">
        <v>1020</v>
      </c>
    </row>
    <row r="248" spans="2:65" s="1" customFormat="1" ht="16.5" customHeight="1">
      <c r="B248" s="47"/>
      <c r="C248" s="238" t="s">
        <v>1021</v>
      </c>
      <c r="D248" s="238" t="s">
        <v>206</v>
      </c>
      <c r="E248" s="239" t="s">
        <v>1022</v>
      </c>
      <c r="F248" s="240" t="s">
        <v>1023</v>
      </c>
      <c r="G248" s="241" t="s">
        <v>209</v>
      </c>
      <c r="H248" s="242">
        <v>3</v>
      </c>
      <c r="I248" s="243"/>
      <c r="J248" s="244">
        <f>ROUND(I248*H248,2)</f>
        <v>0</v>
      </c>
      <c r="K248" s="240" t="s">
        <v>210</v>
      </c>
      <c r="L248" s="73"/>
      <c r="M248" s="245" t="s">
        <v>21</v>
      </c>
      <c r="N248" s="246" t="s">
        <v>47</v>
      </c>
      <c r="O248" s="48"/>
      <c r="P248" s="247">
        <f>O248*H248</f>
        <v>0</v>
      </c>
      <c r="Q248" s="247">
        <v>0</v>
      </c>
      <c r="R248" s="247">
        <f>Q248*H248</f>
        <v>0</v>
      </c>
      <c r="S248" s="247">
        <v>0.00244</v>
      </c>
      <c r="T248" s="248">
        <f>S248*H248</f>
        <v>0.00732</v>
      </c>
      <c r="AR248" s="25" t="s">
        <v>211</v>
      </c>
      <c r="AT248" s="25" t="s">
        <v>206</v>
      </c>
      <c r="AU248" s="25" t="s">
        <v>85</v>
      </c>
      <c r="AY248" s="25" t="s">
        <v>203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25" t="s">
        <v>83</v>
      </c>
      <c r="BK248" s="249">
        <f>ROUND(I248*H248,2)</f>
        <v>0</v>
      </c>
      <c r="BL248" s="25" t="s">
        <v>211</v>
      </c>
      <c r="BM248" s="25" t="s">
        <v>1024</v>
      </c>
    </row>
    <row r="249" spans="2:65" s="1" customFormat="1" ht="25.5" customHeight="1">
      <c r="B249" s="47"/>
      <c r="C249" s="238" t="s">
        <v>1025</v>
      </c>
      <c r="D249" s="238" t="s">
        <v>206</v>
      </c>
      <c r="E249" s="239" t="s">
        <v>1026</v>
      </c>
      <c r="F249" s="240" t="s">
        <v>1027</v>
      </c>
      <c r="G249" s="241" t="s">
        <v>209</v>
      </c>
      <c r="H249" s="242">
        <v>4</v>
      </c>
      <c r="I249" s="243"/>
      <c r="J249" s="244">
        <f>ROUND(I249*H249,2)</f>
        <v>0</v>
      </c>
      <c r="K249" s="240" t="s">
        <v>210</v>
      </c>
      <c r="L249" s="73"/>
      <c r="M249" s="245" t="s">
        <v>21</v>
      </c>
      <c r="N249" s="246" t="s">
        <v>47</v>
      </c>
      <c r="O249" s="48"/>
      <c r="P249" s="247">
        <f>O249*H249</f>
        <v>0</v>
      </c>
      <c r="Q249" s="247">
        <v>0.00022</v>
      </c>
      <c r="R249" s="247">
        <f>Q249*H249</f>
        <v>0.00088</v>
      </c>
      <c r="S249" s="247">
        <v>0</v>
      </c>
      <c r="T249" s="248">
        <f>S249*H249</f>
        <v>0</v>
      </c>
      <c r="AR249" s="25" t="s">
        <v>211</v>
      </c>
      <c r="AT249" s="25" t="s">
        <v>206</v>
      </c>
      <c r="AU249" s="25" t="s">
        <v>85</v>
      </c>
      <c r="AY249" s="25" t="s">
        <v>203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25" t="s">
        <v>83</v>
      </c>
      <c r="BK249" s="249">
        <f>ROUND(I249*H249,2)</f>
        <v>0</v>
      </c>
      <c r="BL249" s="25" t="s">
        <v>211</v>
      </c>
      <c r="BM249" s="25" t="s">
        <v>1028</v>
      </c>
    </row>
    <row r="250" spans="2:65" s="1" customFormat="1" ht="16.5" customHeight="1">
      <c r="B250" s="47"/>
      <c r="C250" s="238" t="s">
        <v>1029</v>
      </c>
      <c r="D250" s="238" t="s">
        <v>206</v>
      </c>
      <c r="E250" s="239" t="s">
        <v>1030</v>
      </c>
      <c r="F250" s="240" t="s">
        <v>1031</v>
      </c>
      <c r="G250" s="241" t="s">
        <v>209</v>
      </c>
      <c r="H250" s="242">
        <v>1</v>
      </c>
      <c r="I250" s="243"/>
      <c r="J250" s="244">
        <f>ROUND(I250*H250,2)</f>
        <v>0</v>
      </c>
      <c r="K250" s="240" t="s">
        <v>210</v>
      </c>
      <c r="L250" s="73"/>
      <c r="M250" s="245" t="s">
        <v>21</v>
      </c>
      <c r="N250" s="246" t="s">
        <v>47</v>
      </c>
      <c r="O250" s="48"/>
      <c r="P250" s="247">
        <f>O250*H250</f>
        <v>0</v>
      </c>
      <c r="Q250" s="247">
        <v>0.00024</v>
      </c>
      <c r="R250" s="247">
        <f>Q250*H250</f>
        <v>0.00024</v>
      </c>
      <c r="S250" s="247">
        <v>0</v>
      </c>
      <c r="T250" s="248">
        <f>S250*H250</f>
        <v>0</v>
      </c>
      <c r="AR250" s="25" t="s">
        <v>211</v>
      </c>
      <c r="AT250" s="25" t="s">
        <v>206</v>
      </c>
      <c r="AU250" s="25" t="s">
        <v>85</v>
      </c>
      <c r="AY250" s="25" t="s">
        <v>203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25" t="s">
        <v>83</v>
      </c>
      <c r="BK250" s="249">
        <f>ROUND(I250*H250,2)</f>
        <v>0</v>
      </c>
      <c r="BL250" s="25" t="s">
        <v>211</v>
      </c>
      <c r="BM250" s="25" t="s">
        <v>1032</v>
      </c>
    </row>
    <row r="251" spans="2:65" s="1" customFormat="1" ht="16.5" customHeight="1">
      <c r="B251" s="47"/>
      <c r="C251" s="238" t="s">
        <v>1033</v>
      </c>
      <c r="D251" s="238" t="s">
        <v>206</v>
      </c>
      <c r="E251" s="239" t="s">
        <v>1034</v>
      </c>
      <c r="F251" s="240" t="s">
        <v>1035</v>
      </c>
      <c r="G251" s="241" t="s">
        <v>209</v>
      </c>
      <c r="H251" s="242">
        <v>1</v>
      </c>
      <c r="I251" s="243"/>
      <c r="J251" s="244">
        <f>ROUND(I251*H251,2)</f>
        <v>0</v>
      </c>
      <c r="K251" s="240" t="s">
        <v>210</v>
      </c>
      <c r="L251" s="73"/>
      <c r="M251" s="245" t="s">
        <v>21</v>
      </c>
      <c r="N251" s="246" t="s">
        <v>47</v>
      </c>
      <c r="O251" s="48"/>
      <c r="P251" s="247">
        <f>O251*H251</f>
        <v>0</v>
      </c>
      <c r="Q251" s="247">
        <v>0.00076</v>
      </c>
      <c r="R251" s="247">
        <f>Q251*H251</f>
        <v>0.00076</v>
      </c>
      <c r="S251" s="247">
        <v>0</v>
      </c>
      <c r="T251" s="248">
        <f>S251*H251</f>
        <v>0</v>
      </c>
      <c r="AR251" s="25" t="s">
        <v>211</v>
      </c>
      <c r="AT251" s="25" t="s">
        <v>206</v>
      </c>
      <c r="AU251" s="25" t="s">
        <v>85</v>
      </c>
      <c r="AY251" s="25" t="s">
        <v>203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25" t="s">
        <v>83</v>
      </c>
      <c r="BK251" s="249">
        <f>ROUND(I251*H251,2)</f>
        <v>0</v>
      </c>
      <c r="BL251" s="25" t="s">
        <v>211</v>
      </c>
      <c r="BM251" s="25" t="s">
        <v>1036</v>
      </c>
    </row>
    <row r="252" spans="2:65" s="1" customFormat="1" ht="16.5" customHeight="1">
      <c r="B252" s="47"/>
      <c r="C252" s="238" t="s">
        <v>1037</v>
      </c>
      <c r="D252" s="238" t="s">
        <v>206</v>
      </c>
      <c r="E252" s="239" t="s">
        <v>1038</v>
      </c>
      <c r="F252" s="240" t="s">
        <v>1039</v>
      </c>
      <c r="G252" s="241" t="s">
        <v>209</v>
      </c>
      <c r="H252" s="242">
        <v>1</v>
      </c>
      <c r="I252" s="243"/>
      <c r="J252" s="244">
        <f>ROUND(I252*H252,2)</f>
        <v>0</v>
      </c>
      <c r="K252" s="240" t="s">
        <v>210</v>
      </c>
      <c r="L252" s="73"/>
      <c r="M252" s="245" t="s">
        <v>21</v>
      </c>
      <c r="N252" s="246" t="s">
        <v>47</v>
      </c>
      <c r="O252" s="48"/>
      <c r="P252" s="247">
        <f>O252*H252</f>
        <v>0</v>
      </c>
      <c r="Q252" s="247">
        <v>0.00034</v>
      </c>
      <c r="R252" s="247">
        <f>Q252*H252</f>
        <v>0.00034</v>
      </c>
      <c r="S252" s="247">
        <v>0</v>
      </c>
      <c r="T252" s="248">
        <f>S252*H252</f>
        <v>0</v>
      </c>
      <c r="AR252" s="25" t="s">
        <v>211</v>
      </c>
      <c r="AT252" s="25" t="s">
        <v>206</v>
      </c>
      <c r="AU252" s="25" t="s">
        <v>85</v>
      </c>
      <c r="AY252" s="25" t="s">
        <v>203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25" t="s">
        <v>83</v>
      </c>
      <c r="BK252" s="249">
        <f>ROUND(I252*H252,2)</f>
        <v>0</v>
      </c>
      <c r="BL252" s="25" t="s">
        <v>211</v>
      </c>
      <c r="BM252" s="25" t="s">
        <v>1040</v>
      </c>
    </row>
    <row r="253" spans="2:65" s="1" customFormat="1" ht="16.5" customHeight="1">
      <c r="B253" s="47"/>
      <c r="C253" s="238" t="s">
        <v>1041</v>
      </c>
      <c r="D253" s="238" t="s">
        <v>206</v>
      </c>
      <c r="E253" s="239" t="s">
        <v>1042</v>
      </c>
      <c r="F253" s="240" t="s">
        <v>1043</v>
      </c>
      <c r="G253" s="241" t="s">
        <v>209</v>
      </c>
      <c r="H253" s="242">
        <v>5</v>
      </c>
      <c r="I253" s="243"/>
      <c r="J253" s="244">
        <f>ROUND(I253*H253,2)</f>
        <v>0</v>
      </c>
      <c r="K253" s="240" t="s">
        <v>210</v>
      </c>
      <c r="L253" s="73"/>
      <c r="M253" s="245" t="s">
        <v>21</v>
      </c>
      <c r="N253" s="246" t="s">
        <v>47</v>
      </c>
      <c r="O253" s="48"/>
      <c r="P253" s="247">
        <f>O253*H253</f>
        <v>0</v>
      </c>
      <c r="Q253" s="247">
        <v>0.00027</v>
      </c>
      <c r="R253" s="247">
        <f>Q253*H253</f>
        <v>0.00135</v>
      </c>
      <c r="S253" s="247">
        <v>0</v>
      </c>
      <c r="T253" s="248">
        <f>S253*H253</f>
        <v>0</v>
      </c>
      <c r="AR253" s="25" t="s">
        <v>211</v>
      </c>
      <c r="AT253" s="25" t="s">
        <v>206</v>
      </c>
      <c r="AU253" s="25" t="s">
        <v>85</v>
      </c>
      <c r="AY253" s="25" t="s">
        <v>203</v>
      </c>
      <c r="BE253" s="249">
        <f>IF(N253="základní",J253,0)</f>
        <v>0</v>
      </c>
      <c r="BF253" s="249">
        <f>IF(N253="snížená",J253,0)</f>
        <v>0</v>
      </c>
      <c r="BG253" s="249">
        <f>IF(N253="zákl. přenesená",J253,0)</f>
        <v>0</v>
      </c>
      <c r="BH253" s="249">
        <f>IF(N253="sníž. přenesená",J253,0)</f>
        <v>0</v>
      </c>
      <c r="BI253" s="249">
        <f>IF(N253="nulová",J253,0)</f>
        <v>0</v>
      </c>
      <c r="BJ253" s="25" t="s">
        <v>83</v>
      </c>
      <c r="BK253" s="249">
        <f>ROUND(I253*H253,2)</f>
        <v>0</v>
      </c>
      <c r="BL253" s="25" t="s">
        <v>211</v>
      </c>
      <c r="BM253" s="25" t="s">
        <v>1044</v>
      </c>
    </row>
    <row r="254" spans="2:65" s="1" customFormat="1" ht="16.5" customHeight="1">
      <c r="B254" s="47"/>
      <c r="C254" s="238" t="s">
        <v>1045</v>
      </c>
      <c r="D254" s="238" t="s">
        <v>206</v>
      </c>
      <c r="E254" s="239" t="s">
        <v>1046</v>
      </c>
      <c r="F254" s="240" t="s">
        <v>1047</v>
      </c>
      <c r="G254" s="241" t="s">
        <v>209</v>
      </c>
      <c r="H254" s="242">
        <v>3</v>
      </c>
      <c r="I254" s="243"/>
      <c r="J254" s="244">
        <f>ROUND(I254*H254,2)</f>
        <v>0</v>
      </c>
      <c r="K254" s="240" t="s">
        <v>210</v>
      </c>
      <c r="L254" s="73"/>
      <c r="M254" s="245" t="s">
        <v>21</v>
      </c>
      <c r="N254" s="246" t="s">
        <v>47</v>
      </c>
      <c r="O254" s="48"/>
      <c r="P254" s="247">
        <f>O254*H254</f>
        <v>0</v>
      </c>
      <c r="Q254" s="247">
        <v>0.0004</v>
      </c>
      <c r="R254" s="247">
        <f>Q254*H254</f>
        <v>0.0012000000000000001</v>
      </c>
      <c r="S254" s="247">
        <v>0</v>
      </c>
      <c r="T254" s="248">
        <f>S254*H254</f>
        <v>0</v>
      </c>
      <c r="AR254" s="25" t="s">
        <v>211</v>
      </c>
      <c r="AT254" s="25" t="s">
        <v>206</v>
      </c>
      <c r="AU254" s="25" t="s">
        <v>85</v>
      </c>
      <c r="AY254" s="25" t="s">
        <v>203</v>
      </c>
      <c r="BE254" s="249">
        <f>IF(N254="základní",J254,0)</f>
        <v>0</v>
      </c>
      <c r="BF254" s="249">
        <f>IF(N254="snížená",J254,0)</f>
        <v>0</v>
      </c>
      <c r="BG254" s="249">
        <f>IF(N254="zákl. přenesená",J254,0)</f>
        <v>0</v>
      </c>
      <c r="BH254" s="249">
        <f>IF(N254="sníž. přenesená",J254,0)</f>
        <v>0</v>
      </c>
      <c r="BI254" s="249">
        <f>IF(N254="nulová",J254,0)</f>
        <v>0</v>
      </c>
      <c r="BJ254" s="25" t="s">
        <v>83</v>
      </c>
      <c r="BK254" s="249">
        <f>ROUND(I254*H254,2)</f>
        <v>0</v>
      </c>
      <c r="BL254" s="25" t="s">
        <v>211</v>
      </c>
      <c r="BM254" s="25" t="s">
        <v>1048</v>
      </c>
    </row>
    <row r="255" spans="2:65" s="1" customFormat="1" ht="16.5" customHeight="1">
      <c r="B255" s="47"/>
      <c r="C255" s="238" t="s">
        <v>1049</v>
      </c>
      <c r="D255" s="238" t="s">
        <v>206</v>
      </c>
      <c r="E255" s="239" t="s">
        <v>1050</v>
      </c>
      <c r="F255" s="240" t="s">
        <v>1051</v>
      </c>
      <c r="G255" s="241" t="s">
        <v>209</v>
      </c>
      <c r="H255" s="242">
        <v>5</v>
      </c>
      <c r="I255" s="243"/>
      <c r="J255" s="244">
        <f>ROUND(I255*H255,2)</f>
        <v>0</v>
      </c>
      <c r="K255" s="240" t="s">
        <v>210</v>
      </c>
      <c r="L255" s="73"/>
      <c r="M255" s="245" t="s">
        <v>21</v>
      </c>
      <c r="N255" s="246" t="s">
        <v>47</v>
      </c>
      <c r="O255" s="48"/>
      <c r="P255" s="247">
        <f>O255*H255</f>
        <v>0</v>
      </c>
      <c r="Q255" s="247">
        <v>0.00057</v>
      </c>
      <c r="R255" s="247">
        <f>Q255*H255</f>
        <v>0.00285</v>
      </c>
      <c r="S255" s="247">
        <v>0</v>
      </c>
      <c r="T255" s="248">
        <f>S255*H255</f>
        <v>0</v>
      </c>
      <c r="AR255" s="25" t="s">
        <v>211</v>
      </c>
      <c r="AT255" s="25" t="s">
        <v>206</v>
      </c>
      <c r="AU255" s="25" t="s">
        <v>85</v>
      </c>
      <c r="AY255" s="25" t="s">
        <v>203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25" t="s">
        <v>83</v>
      </c>
      <c r="BK255" s="249">
        <f>ROUND(I255*H255,2)</f>
        <v>0</v>
      </c>
      <c r="BL255" s="25" t="s">
        <v>211</v>
      </c>
      <c r="BM255" s="25" t="s">
        <v>1052</v>
      </c>
    </row>
    <row r="256" spans="2:65" s="1" customFormat="1" ht="16.5" customHeight="1">
      <c r="B256" s="47"/>
      <c r="C256" s="238" t="s">
        <v>1053</v>
      </c>
      <c r="D256" s="238" t="s">
        <v>206</v>
      </c>
      <c r="E256" s="239" t="s">
        <v>1054</v>
      </c>
      <c r="F256" s="240" t="s">
        <v>1055</v>
      </c>
      <c r="G256" s="241" t="s">
        <v>209</v>
      </c>
      <c r="H256" s="242">
        <v>2</v>
      </c>
      <c r="I256" s="243"/>
      <c r="J256" s="244">
        <f>ROUND(I256*H256,2)</f>
        <v>0</v>
      </c>
      <c r="K256" s="240" t="s">
        <v>210</v>
      </c>
      <c r="L256" s="73"/>
      <c r="M256" s="245" t="s">
        <v>21</v>
      </c>
      <c r="N256" s="246" t="s">
        <v>47</v>
      </c>
      <c r="O256" s="48"/>
      <c r="P256" s="247">
        <f>O256*H256</f>
        <v>0</v>
      </c>
      <c r="Q256" s="247">
        <v>0.0012</v>
      </c>
      <c r="R256" s="247">
        <f>Q256*H256</f>
        <v>0.0024</v>
      </c>
      <c r="S256" s="247">
        <v>0</v>
      </c>
      <c r="T256" s="248">
        <f>S256*H256</f>
        <v>0</v>
      </c>
      <c r="AR256" s="25" t="s">
        <v>211</v>
      </c>
      <c r="AT256" s="25" t="s">
        <v>206</v>
      </c>
      <c r="AU256" s="25" t="s">
        <v>85</v>
      </c>
      <c r="AY256" s="25" t="s">
        <v>203</v>
      </c>
      <c r="BE256" s="249">
        <f>IF(N256="základní",J256,0)</f>
        <v>0</v>
      </c>
      <c r="BF256" s="249">
        <f>IF(N256="snížená",J256,0)</f>
        <v>0</v>
      </c>
      <c r="BG256" s="249">
        <f>IF(N256="zákl. přenesená",J256,0)</f>
        <v>0</v>
      </c>
      <c r="BH256" s="249">
        <f>IF(N256="sníž. přenesená",J256,0)</f>
        <v>0</v>
      </c>
      <c r="BI256" s="249">
        <f>IF(N256="nulová",J256,0)</f>
        <v>0</v>
      </c>
      <c r="BJ256" s="25" t="s">
        <v>83</v>
      </c>
      <c r="BK256" s="249">
        <f>ROUND(I256*H256,2)</f>
        <v>0</v>
      </c>
      <c r="BL256" s="25" t="s">
        <v>211</v>
      </c>
      <c r="BM256" s="25" t="s">
        <v>1056</v>
      </c>
    </row>
    <row r="257" spans="2:65" s="1" customFormat="1" ht="16.5" customHeight="1">
      <c r="B257" s="47"/>
      <c r="C257" s="238" t="s">
        <v>1057</v>
      </c>
      <c r="D257" s="238" t="s">
        <v>206</v>
      </c>
      <c r="E257" s="239" t="s">
        <v>1058</v>
      </c>
      <c r="F257" s="240" t="s">
        <v>1059</v>
      </c>
      <c r="G257" s="241" t="s">
        <v>209</v>
      </c>
      <c r="H257" s="242">
        <v>4</v>
      </c>
      <c r="I257" s="243"/>
      <c r="J257" s="244">
        <f>ROUND(I257*H257,2)</f>
        <v>0</v>
      </c>
      <c r="K257" s="240" t="s">
        <v>210</v>
      </c>
      <c r="L257" s="73"/>
      <c r="M257" s="245" t="s">
        <v>21</v>
      </c>
      <c r="N257" s="246" t="s">
        <v>47</v>
      </c>
      <c r="O257" s="48"/>
      <c r="P257" s="247">
        <f>O257*H257</f>
        <v>0</v>
      </c>
      <c r="Q257" s="247">
        <v>0.00021</v>
      </c>
      <c r="R257" s="247">
        <f>Q257*H257</f>
        <v>0.00084</v>
      </c>
      <c r="S257" s="247">
        <v>0</v>
      </c>
      <c r="T257" s="248">
        <f>S257*H257</f>
        <v>0</v>
      </c>
      <c r="AR257" s="25" t="s">
        <v>211</v>
      </c>
      <c r="AT257" s="25" t="s">
        <v>206</v>
      </c>
      <c r="AU257" s="25" t="s">
        <v>85</v>
      </c>
      <c r="AY257" s="25" t="s">
        <v>203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25" t="s">
        <v>83</v>
      </c>
      <c r="BK257" s="249">
        <f>ROUND(I257*H257,2)</f>
        <v>0</v>
      </c>
      <c r="BL257" s="25" t="s">
        <v>211</v>
      </c>
      <c r="BM257" s="25" t="s">
        <v>1060</v>
      </c>
    </row>
    <row r="258" spans="2:65" s="1" customFormat="1" ht="16.5" customHeight="1">
      <c r="B258" s="47"/>
      <c r="C258" s="238" t="s">
        <v>1061</v>
      </c>
      <c r="D258" s="238" t="s">
        <v>206</v>
      </c>
      <c r="E258" s="239" t="s">
        <v>1062</v>
      </c>
      <c r="F258" s="240" t="s">
        <v>1063</v>
      </c>
      <c r="G258" s="241" t="s">
        <v>209</v>
      </c>
      <c r="H258" s="242">
        <v>2</v>
      </c>
      <c r="I258" s="243"/>
      <c r="J258" s="244">
        <f>ROUND(I258*H258,2)</f>
        <v>0</v>
      </c>
      <c r="K258" s="240" t="s">
        <v>210</v>
      </c>
      <c r="L258" s="73"/>
      <c r="M258" s="245" t="s">
        <v>21</v>
      </c>
      <c r="N258" s="246" t="s">
        <v>47</v>
      </c>
      <c r="O258" s="48"/>
      <c r="P258" s="247">
        <f>O258*H258</f>
        <v>0</v>
      </c>
      <c r="Q258" s="247">
        <v>2E-05</v>
      </c>
      <c r="R258" s="247">
        <f>Q258*H258</f>
        <v>4E-05</v>
      </c>
      <c r="S258" s="247">
        <v>0</v>
      </c>
      <c r="T258" s="248">
        <f>S258*H258</f>
        <v>0</v>
      </c>
      <c r="AR258" s="25" t="s">
        <v>211</v>
      </c>
      <c r="AT258" s="25" t="s">
        <v>206</v>
      </c>
      <c r="AU258" s="25" t="s">
        <v>85</v>
      </c>
      <c r="AY258" s="25" t="s">
        <v>203</v>
      </c>
      <c r="BE258" s="249">
        <f>IF(N258="základní",J258,0)</f>
        <v>0</v>
      </c>
      <c r="BF258" s="249">
        <f>IF(N258="snížená",J258,0)</f>
        <v>0</v>
      </c>
      <c r="BG258" s="249">
        <f>IF(N258="zákl. přenesená",J258,0)</f>
        <v>0</v>
      </c>
      <c r="BH258" s="249">
        <f>IF(N258="sníž. přenesená",J258,0)</f>
        <v>0</v>
      </c>
      <c r="BI258" s="249">
        <f>IF(N258="nulová",J258,0)</f>
        <v>0</v>
      </c>
      <c r="BJ258" s="25" t="s">
        <v>83</v>
      </c>
      <c r="BK258" s="249">
        <f>ROUND(I258*H258,2)</f>
        <v>0</v>
      </c>
      <c r="BL258" s="25" t="s">
        <v>211</v>
      </c>
      <c r="BM258" s="25" t="s">
        <v>1064</v>
      </c>
    </row>
    <row r="259" spans="2:65" s="1" customFormat="1" ht="16.5" customHeight="1">
      <c r="B259" s="47"/>
      <c r="C259" s="238" t="s">
        <v>1065</v>
      </c>
      <c r="D259" s="238" t="s">
        <v>206</v>
      </c>
      <c r="E259" s="239" t="s">
        <v>1066</v>
      </c>
      <c r="F259" s="240" t="s">
        <v>1067</v>
      </c>
      <c r="G259" s="241" t="s">
        <v>311</v>
      </c>
      <c r="H259" s="242">
        <v>10</v>
      </c>
      <c r="I259" s="243"/>
      <c r="J259" s="244">
        <f>ROUND(I259*H259,2)</f>
        <v>0</v>
      </c>
      <c r="K259" s="240" t="s">
        <v>210</v>
      </c>
      <c r="L259" s="73"/>
      <c r="M259" s="245" t="s">
        <v>21</v>
      </c>
      <c r="N259" s="246" t="s">
        <v>47</v>
      </c>
      <c r="O259" s="48"/>
      <c r="P259" s="247">
        <f>O259*H259</f>
        <v>0</v>
      </c>
      <c r="Q259" s="247">
        <v>0.02914</v>
      </c>
      <c r="R259" s="247">
        <f>Q259*H259</f>
        <v>0.2914</v>
      </c>
      <c r="S259" s="247">
        <v>0</v>
      </c>
      <c r="T259" s="248">
        <f>S259*H259</f>
        <v>0</v>
      </c>
      <c r="AR259" s="25" t="s">
        <v>211</v>
      </c>
      <c r="AT259" s="25" t="s">
        <v>206</v>
      </c>
      <c r="AU259" s="25" t="s">
        <v>85</v>
      </c>
      <c r="AY259" s="25" t="s">
        <v>203</v>
      </c>
      <c r="BE259" s="249">
        <f>IF(N259="základní",J259,0)</f>
        <v>0</v>
      </c>
      <c r="BF259" s="249">
        <f>IF(N259="snížená",J259,0)</f>
        <v>0</v>
      </c>
      <c r="BG259" s="249">
        <f>IF(N259="zákl. přenesená",J259,0)</f>
        <v>0</v>
      </c>
      <c r="BH259" s="249">
        <f>IF(N259="sníž. přenesená",J259,0)</f>
        <v>0</v>
      </c>
      <c r="BI259" s="249">
        <f>IF(N259="nulová",J259,0)</f>
        <v>0</v>
      </c>
      <c r="BJ259" s="25" t="s">
        <v>83</v>
      </c>
      <c r="BK259" s="249">
        <f>ROUND(I259*H259,2)</f>
        <v>0</v>
      </c>
      <c r="BL259" s="25" t="s">
        <v>211</v>
      </c>
      <c r="BM259" s="25" t="s">
        <v>1068</v>
      </c>
    </row>
    <row r="260" spans="2:65" s="1" customFormat="1" ht="16.5" customHeight="1">
      <c r="B260" s="47"/>
      <c r="C260" s="238" t="s">
        <v>1069</v>
      </c>
      <c r="D260" s="238" t="s">
        <v>206</v>
      </c>
      <c r="E260" s="239" t="s">
        <v>1070</v>
      </c>
      <c r="F260" s="240" t="s">
        <v>1071</v>
      </c>
      <c r="G260" s="241" t="s">
        <v>215</v>
      </c>
      <c r="H260" s="242">
        <v>315</v>
      </c>
      <c r="I260" s="243"/>
      <c r="J260" s="244">
        <f>ROUND(I260*H260,2)</f>
        <v>0</v>
      </c>
      <c r="K260" s="240" t="s">
        <v>210</v>
      </c>
      <c r="L260" s="73"/>
      <c r="M260" s="245" t="s">
        <v>21</v>
      </c>
      <c r="N260" s="246" t="s">
        <v>47</v>
      </c>
      <c r="O260" s="48"/>
      <c r="P260" s="247">
        <f>O260*H260</f>
        <v>0</v>
      </c>
      <c r="Q260" s="247">
        <v>0.00019</v>
      </c>
      <c r="R260" s="247">
        <f>Q260*H260</f>
        <v>0.05985</v>
      </c>
      <c r="S260" s="247">
        <v>0</v>
      </c>
      <c r="T260" s="248">
        <f>S260*H260</f>
        <v>0</v>
      </c>
      <c r="AR260" s="25" t="s">
        <v>211</v>
      </c>
      <c r="AT260" s="25" t="s">
        <v>206</v>
      </c>
      <c r="AU260" s="25" t="s">
        <v>85</v>
      </c>
      <c r="AY260" s="25" t="s">
        <v>203</v>
      </c>
      <c r="BE260" s="249">
        <f>IF(N260="základní",J260,0)</f>
        <v>0</v>
      </c>
      <c r="BF260" s="249">
        <f>IF(N260="snížená",J260,0)</f>
        <v>0</v>
      </c>
      <c r="BG260" s="249">
        <f>IF(N260="zákl. přenesená",J260,0)</f>
        <v>0</v>
      </c>
      <c r="BH260" s="249">
        <f>IF(N260="sníž. přenesená",J260,0)</f>
        <v>0</v>
      </c>
      <c r="BI260" s="249">
        <f>IF(N260="nulová",J260,0)</f>
        <v>0</v>
      </c>
      <c r="BJ260" s="25" t="s">
        <v>83</v>
      </c>
      <c r="BK260" s="249">
        <f>ROUND(I260*H260,2)</f>
        <v>0</v>
      </c>
      <c r="BL260" s="25" t="s">
        <v>211</v>
      </c>
      <c r="BM260" s="25" t="s">
        <v>1072</v>
      </c>
    </row>
    <row r="261" spans="2:65" s="1" customFormat="1" ht="16.5" customHeight="1">
      <c r="B261" s="47"/>
      <c r="C261" s="238" t="s">
        <v>1073</v>
      </c>
      <c r="D261" s="238" t="s">
        <v>206</v>
      </c>
      <c r="E261" s="239" t="s">
        <v>1074</v>
      </c>
      <c r="F261" s="240" t="s">
        <v>1075</v>
      </c>
      <c r="G261" s="241" t="s">
        <v>215</v>
      </c>
      <c r="H261" s="242">
        <v>315</v>
      </c>
      <c r="I261" s="243"/>
      <c r="J261" s="244">
        <f>ROUND(I261*H261,2)</f>
        <v>0</v>
      </c>
      <c r="K261" s="240" t="s">
        <v>210</v>
      </c>
      <c r="L261" s="73"/>
      <c r="M261" s="245" t="s">
        <v>21</v>
      </c>
      <c r="N261" s="246" t="s">
        <v>47</v>
      </c>
      <c r="O261" s="48"/>
      <c r="P261" s="247">
        <f>O261*H261</f>
        <v>0</v>
      </c>
      <c r="Q261" s="247">
        <v>1E-05</v>
      </c>
      <c r="R261" s="247">
        <f>Q261*H261</f>
        <v>0.0031500000000000005</v>
      </c>
      <c r="S261" s="247">
        <v>0</v>
      </c>
      <c r="T261" s="248">
        <f>S261*H261</f>
        <v>0</v>
      </c>
      <c r="AR261" s="25" t="s">
        <v>211</v>
      </c>
      <c r="AT261" s="25" t="s">
        <v>206</v>
      </c>
      <c r="AU261" s="25" t="s">
        <v>85</v>
      </c>
      <c r="AY261" s="25" t="s">
        <v>203</v>
      </c>
      <c r="BE261" s="249">
        <f>IF(N261="základní",J261,0)</f>
        <v>0</v>
      </c>
      <c r="BF261" s="249">
        <f>IF(N261="snížená",J261,0)</f>
        <v>0</v>
      </c>
      <c r="BG261" s="249">
        <f>IF(N261="zákl. přenesená",J261,0)</f>
        <v>0</v>
      </c>
      <c r="BH261" s="249">
        <f>IF(N261="sníž. přenesená",J261,0)</f>
        <v>0</v>
      </c>
      <c r="BI261" s="249">
        <f>IF(N261="nulová",J261,0)</f>
        <v>0</v>
      </c>
      <c r="BJ261" s="25" t="s">
        <v>83</v>
      </c>
      <c r="BK261" s="249">
        <f>ROUND(I261*H261,2)</f>
        <v>0</v>
      </c>
      <c r="BL261" s="25" t="s">
        <v>211</v>
      </c>
      <c r="BM261" s="25" t="s">
        <v>1076</v>
      </c>
    </row>
    <row r="262" spans="2:65" s="1" customFormat="1" ht="25.5" customHeight="1">
      <c r="B262" s="47"/>
      <c r="C262" s="238" t="s">
        <v>1077</v>
      </c>
      <c r="D262" s="238" t="s">
        <v>206</v>
      </c>
      <c r="E262" s="239" t="s">
        <v>1078</v>
      </c>
      <c r="F262" s="240" t="s">
        <v>1079</v>
      </c>
      <c r="G262" s="241" t="s">
        <v>241</v>
      </c>
      <c r="H262" s="242">
        <v>1.797</v>
      </c>
      <c r="I262" s="243"/>
      <c r="J262" s="244">
        <f>ROUND(I262*H262,2)</f>
        <v>0</v>
      </c>
      <c r="K262" s="240" t="s">
        <v>210</v>
      </c>
      <c r="L262" s="73"/>
      <c r="M262" s="245" t="s">
        <v>21</v>
      </c>
      <c r="N262" s="246" t="s">
        <v>47</v>
      </c>
      <c r="O262" s="48"/>
      <c r="P262" s="247">
        <f>O262*H262</f>
        <v>0</v>
      </c>
      <c r="Q262" s="247">
        <v>0</v>
      </c>
      <c r="R262" s="247">
        <f>Q262*H262</f>
        <v>0</v>
      </c>
      <c r="S262" s="247">
        <v>0</v>
      </c>
      <c r="T262" s="248">
        <f>S262*H262</f>
        <v>0</v>
      </c>
      <c r="AR262" s="25" t="s">
        <v>211</v>
      </c>
      <c r="AT262" s="25" t="s">
        <v>206</v>
      </c>
      <c r="AU262" s="25" t="s">
        <v>85</v>
      </c>
      <c r="AY262" s="25" t="s">
        <v>203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25" t="s">
        <v>83</v>
      </c>
      <c r="BK262" s="249">
        <f>ROUND(I262*H262,2)</f>
        <v>0</v>
      </c>
      <c r="BL262" s="25" t="s">
        <v>211</v>
      </c>
      <c r="BM262" s="25" t="s">
        <v>1080</v>
      </c>
    </row>
    <row r="263" spans="2:65" s="1" customFormat="1" ht="16.5" customHeight="1">
      <c r="B263" s="47"/>
      <c r="C263" s="238" t="s">
        <v>1081</v>
      </c>
      <c r="D263" s="238" t="s">
        <v>206</v>
      </c>
      <c r="E263" s="239" t="s">
        <v>1082</v>
      </c>
      <c r="F263" s="240" t="s">
        <v>1083</v>
      </c>
      <c r="G263" s="241" t="s">
        <v>246</v>
      </c>
      <c r="H263" s="250"/>
      <c r="I263" s="243"/>
      <c r="J263" s="244">
        <f>ROUND(I263*H263,2)</f>
        <v>0</v>
      </c>
      <c r="K263" s="240" t="s">
        <v>210</v>
      </c>
      <c r="L263" s="73"/>
      <c r="M263" s="245" t="s">
        <v>21</v>
      </c>
      <c r="N263" s="246" t="s">
        <v>47</v>
      </c>
      <c r="O263" s="48"/>
      <c r="P263" s="247">
        <f>O263*H263</f>
        <v>0</v>
      </c>
      <c r="Q263" s="247">
        <v>0</v>
      </c>
      <c r="R263" s="247">
        <f>Q263*H263</f>
        <v>0</v>
      </c>
      <c r="S263" s="247">
        <v>0</v>
      </c>
      <c r="T263" s="248">
        <f>S263*H263</f>
        <v>0</v>
      </c>
      <c r="AR263" s="25" t="s">
        <v>211</v>
      </c>
      <c r="AT263" s="25" t="s">
        <v>206</v>
      </c>
      <c r="AU263" s="25" t="s">
        <v>85</v>
      </c>
      <c r="AY263" s="25" t="s">
        <v>203</v>
      </c>
      <c r="BE263" s="249">
        <f>IF(N263="základní",J263,0)</f>
        <v>0</v>
      </c>
      <c r="BF263" s="249">
        <f>IF(N263="snížená",J263,0)</f>
        <v>0</v>
      </c>
      <c r="BG263" s="249">
        <f>IF(N263="zákl. přenesená",J263,0)</f>
        <v>0</v>
      </c>
      <c r="BH263" s="249">
        <f>IF(N263="sníž. přenesená",J263,0)</f>
        <v>0</v>
      </c>
      <c r="BI263" s="249">
        <f>IF(N263="nulová",J263,0)</f>
        <v>0</v>
      </c>
      <c r="BJ263" s="25" t="s">
        <v>83</v>
      </c>
      <c r="BK263" s="249">
        <f>ROUND(I263*H263,2)</f>
        <v>0</v>
      </c>
      <c r="BL263" s="25" t="s">
        <v>211</v>
      </c>
      <c r="BM263" s="25" t="s">
        <v>1084</v>
      </c>
    </row>
    <row r="264" spans="2:63" s="11" customFormat="1" ht="29.85" customHeight="1">
      <c r="B264" s="222"/>
      <c r="C264" s="223"/>
      <c r="D264" s="224" t="s">
        <v>75</v>
      </c>
      <c r="E264" s="236" t="s">
        <v>1085</v>
      </c>
      <c r="F264" s="236" t="s">
        <v>1086</v>
      </c>
      <c r="G264" s="223"/>
      <c r="H264" s="223"/>
      <c r="I264" s="226"/>
      <c r="J264" s="237">
        <f>BK264</f>
        <v>0</v>
      </c>
      <c r="K264" s="223"/>
      <c r="L264" s="228"/>
      <c r="M264" s="229"/>
      <c r="N264" s="230"/>
      <c r="O264" s="230"/>
      <c r="P264" s="231">
        <f>SUM(P265:P266)</f>
        <v>0</v>
      </c>
      <c r="Q264" s="230"/>
      <c r="R264" s="231">
        <f>SUM(R265:R266)</f>
        <v>0.0562</v>
      </c>
      <c r="S264" s="230"/>
      <c r="T264" s="232">
        <f>SUM(T265:T266)</f>
        <v>0</v>
      </c>
      <c r="AR264" s="233" t="s">
        <v>85</v>
      </c>
      <c r="AT264" s="234" t="s">
        <v>75</v>
      </c>
      <c r="AU264" s="234" t="s">
        <v>83</v>
      </c>
      <c r="AY264" s="233" t="s">
        <v>203</v>
      </c>
      <c r="BK264" s="235">
        <f>SUM(BK265:BK266)</f>
        <v>0</v>
      </c>
    </row>
    <row r="265" spans="2:65" s="1" customFormat="1" ht="25.5" customHeight="1">
      <c r="B265" s="47"/>
      <c r="C265" s="238" t="s">
        <v>1087</v>
      </c>
      <c r="D265" s="238" t="s">
        <v>206</v>
      </c>
      <c r="E265" s="239" t="s">
        <v>1088</v>
      </c>
      <c r="F265" s="240" t="s">
        <v>1089</v>
      </c>
      <c r="G265" s="241" t="s">
        <v>209</v>
      </c>
      <c r="H265" s="242">
        <v>1</v>
      </c>
      <c r="I265" s="243"/>
      <c r="J265" s="244">
        <f>ROUND(I265*H265,2)</f>
        <v>0</v>
      </c>
      <c r="K265" s="240" t="s">
        <v>1090</v>
      </c>
      <c r="L265" s="73"/>
      <c r="M265" s="245" t="s">
        <v>21</v>
      </c>
      <c r="N265" s="246" t="s">
        <v>47</v>
      </c>
      <c r="O265" s="48"/>
      <c r="P265" s="247">
        <f>O265*H265</f>
        <v>0</v>
      </c>
      <c r="Q265" s="247">
        <v>0.0562</v>
      </c>
      <c r="R265" s="247">
        <f>Q265*H265</f>
        <v>0.0562</v>
      </c>
      <c r="S265" s="247">
        <v>0</v>
      </c>
      <c r="T265" s="248">
        <f>S265*H265</f>
        <v>0</v>
      </c>
      <c r="AR265" s="25" t="s">
        <v>211</v>
      </c>
      <c r="AT265" s="25" t="s">
        <v>206</v>
      </c>
      <c r="AU265" s="25" t="s">
        <v>85</v>
      </c>
      <c r="AY265" s="25" t="s">
        <v>203</v>
      </c>
      <c r="BE265" s="249">
        <f>IF(N265="základní",J265,0)</f>
        <v>0</v>
      </c>
      <c r="BF265" s="249">
        <f>IF(N265="snížená",J265,0)</f>
        <v>0</v>
      </c>
      <c r="BG265" s="249">
        <f>IF(N265="zákl. přenesená",J265,0)</f>
        <v>0</v>
      </c>
      <c r="BH265" s="249">
        <f>IF(N265="sníž. přenesená",J265,0)</f>
        <v>0</v>
      </c>
      <c r="BI265" s="249">
        <f>IF(N265="nulová",J265,0)</f>
        <v>0</v>
      </c>
      <c r="BJ265" s="25" t="s">
        <v>83</v>
      </c>
      <c r="BK265" s="249">
        <f>ROUND(I265*H265,2)</f>
        <v>0</v>
      </c>
      <c r="BL265" s="25" t="s">
        <v>211</v>
      </c>
      <c r="BM265" s="25" t="s">
        <v>1091</v>
      </c>
    </row>
    <row r="266" spans="2:65" s="1" customFormat="1" ht="16.5" customHeight="1">
      <c r="B266" s="47"/>
      <c r="C266" s="238" t="s">
        <v>1092</v>
      </c>
      <c r="D266" s="238" t="s">
        <v>206</v>
      </c>
      <c r="E266" s="239" t="s">
        <v>1093</v>
      </c>
      <c r="F266" s="240" t="s">
        <v>1094</v>
      </c>
      <c r="G266" s="241" t="s">
        <v>246</v>
      </c>
      <c r="H266" s="250"/>
      <c r="I266" s="243"/>
      <c r="J266" s="244">
        <f>ROUND(I266*H266,2)</f>
        <v>0</v>
      </c>
      <c r="K266" s="240" t="s">
        <v>210</v>
      </c>
      <c r="L266" s="73"/>
      <c r="M266" s="245" t="s">
        <v>21</v>
      </c>
      <c r="N266" s="246" t="s">
        <v>47</v>
      </c>
      <c r="O266" s="48"/>
      <c r="P266" s="247">
        <f>O266*H266</f>
        <v>0</v>
      </c>
      <c r="Q266" s="247">
        <v>0</v>
      </c>
      <c r="R266" s="247">
        <f>Q266*H266</f>
        <v>0</v>
      </c>
      <c r="S266" s="247">
        <v>0</v>
      </c>
      <c r="T266" s="248">
        <f>S266*H266</f>
        <v>0</v>
      </c>
      <c r="AR266" s="25" t="s">
        <v>211</v>
      </c>
      <c r="AT266" s="25" t="s">
        <v>206</v>
      </c>
      <c r="AU266" s="25" t="s">
        <v>85</v>
      </c>
      <c r="AY266" s="25" t="s">
        <v>203</v>
      </c>
      <c r="BE266" s="249">
        <f>IF(N266="základní",J266,0)</f>
        <v>0</v>
      </c>
      <c r="BF266" s="249">
        <f>IF(N266="snížená",J266,0)</f>
        <v>0</v>
      </c>
      <c r="BG266" s="249">
        <f>IF(N266="zákl. přenesená",J266,0)</f>
        <v>0</v>
      </c>
      <c r="BH266" s="249">
        <f>IF(N266="sníž. přenesená",J266,0)</f>
        <v>0</v>
      </c>
      <c r="BI266" s="249">
        <f>IF(N266="nulová",J266,0)</f>
        <v>0</v>
      </c>
      <c r="BJ266" s="25" t="s">
        <v>83</v>
      </c>
      <c r="BK266" s="249">
        <f>ROUND(I266*H266,2)</f>
        <v>0</v>
      </c>
      <c r="BL266" s="25" t="s">
        <v>211</v>
      </c>
      <c r="BM266" s="25" t="s">
        <v>1095</v>
      </c>
    </row>
    <row r="267" spans="2:63" s="11" customFormat="1" ht="29.85" customHeight="1">
      <c r="B267" s="222"/>
      <c r="C267" s="223"/>
      <c r="D267" s="224" t="s">
        <v>75</v>
      </c>
      <c r="E267" s="236" t="s">
        <v>1096</v>
      </c>
      <c r="F267" s="236" t="s">
        <v>1097</v>
      </c>
      <c r="G267" s="223"/>
      <c r="H267" s="223"/>
      <c r="I267" s="226"/>
      <c r="J267" s="237">
        <f>BK267</f>
        <v>0</v>
      </c>
      <c r="K267" s="223"/>
      <c r="L267" s="228"/>
      <c r="M267" s="229"/>
      <c r="N267" s="230"/>
      <c r="O267" s="230"/>
      <c r="P267" s="231">
        <f>SUM(P268:P309)</f>
        <v>0</v>
      </c>
      <c r="Q267" s="230"/>
      <c r="R267" s="231">
        <f>SUM(R268:R309)</f>
        <v>0.2698402</v>
      </c>
      <c r="S267" s="230"/>
      <c r="T267" s="232">
        <f>SUM(T268:T309)</f>
        <v>0.11242999999999999</v>
      </c>
      <c r="AR267" s="233" t="s">
        <v>85</v>
      </c>
      <c r="AT267" s="234" t="s">
        <v>75</v>
      </c>
      <c r="AU267" s="234" t="s">
        <v>83</v>
      </c>
      <c r="AY267" s="233" t="s">
        <v>203</v>
      </c>
      <c r="BK267" s="235">
        <f>SUM(BK268:BK309)</f>
        <v>0</v>
      </c>
    </row>
    <row r="268" spans="2:65" s="1" customFormat="1" ht="16.5" customHeight="1">
      <c r="B268" s="47"/>
      <c r="C268" s="238" t="s">
        <v>1098</v>
      </c>
      <c r="D268" s="238" t="s">
        <v>206</v>
      </c>
      <c r="E268" s="239" t="s">
        <v>1099</v>
      </c>
      <c r="F268" s="240" t="s">
        <v>1100</v>
      </c>
      <c r="G268" s="241" t="s">
        <v>311</v>
      </c>
      <c r="H268" s="242">
        <v>1</v>
      </c>
      <c r="I268" s="243"/>
      <c r="J268" s="244">
        <f>ROUND(I268*H268,2)</f>
        <v>0</v>
      </c>
      <c r="K268" s="240" t="s">
        <v>210</v>
      </c>
      <c r="L268" s="73"/>
      <c r="M268" s="245" t="s">
        <v>21</v>
      </c>
      <c r="N268" s="246" t="s">
        <v>47</v>
      </c>
      <c r="O268" s="48"/>
      <c r="P268" s="247">
        <f>O268*H268</f>
        <v>0</v>
      </c>
      <c r="Q268" s="247">
        <v>0</v>
      </c>
      <c r="R268" s="247">
        <f>Q268*H268</f>
        <v>0</v>
      </c>
      <c r="S268" s="247">
        <v>0.01933</v>
      </c>
      <c r="T268" s="248">
        <f>S268*H268</f>
        <v>0.01933</v>
      </c>
      <c r="AR268" s="25" t="s">
        <v>211</v>
      </c>
      <c r="AT268" s="25" t="s">
        <v>206</v>
      </c>
      <c r="AU268" s="25" t="s">
        <v>85</v>
      </c>
      <c r="AY268" s="25" t="s">
        <v>203</v>
      </c>
      <c r="BE268" s="249">
        <f>IF(N268="základní",J268,0)</f>
        <v>0</v>
      </c>
      <c r="BF268" s="249">
        <f>IF(N268="snížená",J268,0)</f>
        <v>0</v>
      </c>
      <c r="BG268" s="249">
        <f>IF(N268="zákl. přenesená",J268,0)</f>
        <v>0</v>
      </c>
      <c r="BH268" s="249">
        <f>IF(N268="sníž. přenesená",J268,0)</f>
        <v>0</v>
      </c>
      <c r="BI268" s="249">
        <f>IF(N268="nulová",J268,0)</f>
        <v>0</v>
      </c>
      <c r="BJ268" s="25" t="s">
        <v>83</v>
      </c>
      <c r="BK268" s="249">
        <f>ROUND(I268*H268,2)</f>
        <v>0</v>
      </c>
      <c r="BL268" s="25" t="s">
        <v>211</v>
      </c>
      <c r="BM268" s="25" t="s">
        <v>1101</v>
      </c>
    </row>
    <row r="269" spans="2:65" s="1" customFormat="1" ht="16.5" customHeight="1">
      <c r="B269" s="47"/>
      <c r="C269" s="238" t="s">
        <v>1102</v>
      </c>
      <c r="D269" s="238" t="s">
        <v>206</v>
      </c>
      <c r="E269" s="239" t="s">
        <v>1103</v>
      </c>
      <c r="F269" s="240" t="s">
        <v>1104</v>
      </c>
      <c r="G269" s="241" t="s">
        <v>311</v>
      </c>
      <c r="H269" s="242">
        <v>1</v>
      </c>
      <c r="I269" s="243"/>
      <c r="J269" s="244">
        <f>ROUND(I269*H269,2)</f>
        <v>0</v>
      </c>
      <c r="K269" s="240" t="s">
        <v>210</v>
      </c>
      <c r="L269" s="73"/>
      <c r="M269" s="245" t="s">
        <v>21</v>
      </c>
      <c r="N269" s="246" t="s">
        <v>47</v>
      </c>
      <c r="O269" s="48"/>
      <c r="P269" s="247">
        <f>O269*H269</f>
        <v>0</v>
      </c>
      <c r="Q269" s="247">
        <v>0.02323</v>
      </c>
      <c r="R269" s="247">
        <f>Q269*H269</f>
        <v>0.02323</v>
      </c>
      <c r="S269" s="247">
        <v>0</v>
      </c>
      <c r="T269" s="248">
        <f>S269*H269</f>
        <v>0</v>
      </c>
      <c r="AR269" s="25" t="s">
        <v>211</v>
      </c>
      <c r="AT269" s="25" t="s">
        <v>206</v>
      </c>
      <c r="AU269" s="25" t="s">
        <v>85</v>
      </c>
      <c r="AY269" s="25" t="s">
        <v>203</v>
      </c>
      <c r="BE269" s="249">
        <f>IF(N269="základní",J269,0)</f>
        <v>0</v>
      </c>
      <c r="BF269" s="249">
        <f>IF(N269="snížená",J269,0)</f>
        <v>0</v>
      </c>
      <c r="BG269" s="249">
        <f>IF(N269="zákl. přenesená",J269,0)</f>
        <v>0</v>
      </c>
      <c r="BH269" s="249">
        <f>IF(N269="sníž. přenesená",J269,0)</f>
        <v>0</v>
      </c>
      <c r="BI269" s="249">
        <f>IF(N269="nulová",J269,0)</f>
        <v>0</v>
      </c>
      <c r="BJ269" s="25" t="s">
        <v>83</v>
      </c>
      <c r="BK269" s="249">
        <f>ROUND(I269*H269,2)</f>
        <v>0</v>
      </c>
      <c r="BL269" s="25" t="s">
        <v>211</v>
      </c>
      <c r="BM269" s="25" t="s">
        <v>1105</v>
      </c>
    </row>
    <row r="270" spans="2:65" s="1" customFormat="1" ht="16.5" customHeight="1">
      <c r="B270" s="47"/>
      <c r="C270" s="255" t="s">
        <v>1106</v>
      </c>
      <c r="D270" s="255" t="s">
        <v>284</v>
      </c>
      <c r="E270" s="256" t="s">
        <v>1107</v>
      </c>
      <c r="F270" s="257" t="s">
        <v>1108</v>
      </c>
      <c r="G270" s="258" t="s">
        <v>209</v>
      </c>
      <c r="H270" s="259">
        <v>1</v>
      </c>
      <c r="I270" s="260"/>
      <c r="J270" s="261">
        <f>ROUND(I270*H270,2)</f>
        <v>0</v>
      </c>
      <c r="K270" s="257" t="s">
        <v>210</v>
      </c>
      <c r="L270" s="262"/>
      <c r="M270" s="263" t="s">
        <v>21</v>
      </c>
      <c r="N270" s="264" t="s">
        <v>47</v>
      </c>
      <c r="O270" s="48"/>
      <c r="P270" s="247">
        <f>O270*H270</f>
        <v>0</v>
      </c>
      <c r="Q270" s="247">
        <v>0.00128</v>
      </c>
      <c r="R270" s="247">
        <f>Q270*H270</f>
        <v>0.00128</v>
      </c>
      <c r="S270" s="247">
        <v>0</v>
      </c>
      <c r="T270" s="248">
        <f>S270*H270</f>
        <v>0</v>
      </c>
      <c r="AR270" s="25" t="s">
        <v>287</v>
      </c>
      <c r="AT270" s="25" t="s">
        <v>284</v>
      </c>
      <c r="AU270" s="25" t="s">
        <v>85</v>
      </c>
      <c r="AY270" s="25" t="s">
        <v>203</v>
      </c>
      <c r="BE270" s="249">
        <f>IF(N270="základní",J270,0)</f>
        <v>0</v>
      </c>
      <c r="BF270" s="249">
        <f>IF(N270="snížená",J270,0)</f>
        <v>0</v>
      </c>
      <c r="BG270" s="249">
        <f>IF(N270="zákl. přenesená",J270,0)</f>
        <v>0</v>
      </c>
      <c r="BH270" s="249">
        <f>IF(N270="sníž. přenesená",J270,0)</f>
        <v>0</v>
      </c>
      <c r="BI270" s="249">
        <f>IF(N270="nulová",J270,0)</f>
        <v>0</v>
      </c>
      <c r="BJ270" s="25" t="s">
        <v>83</v>
      </c>
      <c r="BK270" s="249">
        <f>ROUND(I270*H270,2)</f>
        <v>0</v>
      </c>
      <c r="BL270" s="25" t="s">
        <v>211</v>
      </c>
      <c r="BM270" s="25" t="s">
        <v>1109</v>
      </c>
    </row>
    <row r="271" spans="2:65" s="1" customFormat="1" ht="16.5" customHeight="1">
      <c r="B271" s="47"/>
      <c r="C271" s="238" t="s">
        <v>1110</v>
      </c>
      <c r="D271" s="238" t="s">
        <v>206</v>
      </c>
      <c r="E271" s="239" t="s">
        <v>1111</v>
      </c>
      <c r="F271" s="240" t="s">
        <v>1112</v>
      </c>
      <c r="G271" s="241" t="s">
        <v>209</v>
      </c>
      <c r="H271" s="242">
        <v>1</v>
      </c>
      <c r="I271" s="243"/>
      <c r="J271" s="244">
        <f>ROUND(I271*H271,2)</f>
        <v>0</v>
      </c>
      <c r="K271" s="240" t="s">
        <v>210</v>
      </c>
      <c r="L271" s="73"/>
      <c r="M271" s="245" t="s">
        <v>21</v>
      </c>
      <c r="N271" s="246" t="s">
        <v>47</v>
      </c>
      <c r="O271" s="48"/>
      <c r="P271" s="247">
        <f>O271*H271</f>
        <v>0</v>
      </c>
      <c r="Q271" s="247">
        <v>0.00178</v>
      </c>
      <c r="R271" s="247">
        <f>Q271*H271</f>
        <v>0.00178</v>
      </c>
      <c r="S271" s="247">
        <v>0</v>
      </c>
      <c r="T271" s="248">
        <f>S271*H271</f>
        <v>0</v>
      </c>
      <c r="AR271" s="25" t="s">
        <v>211</v>
      </c>
      <c r="AT271" s="25" t="s">
        <v>206</v>
      </c>
      <c r="AU271" s="25" t="s">
        <v>85</v>
      </c>
      <c r="AY271" s="25" t="s">
        <v>203</v>
      </c>
      <c r="BE271" s="249">
        <f>IF(N271="základní",J271,0)</f>
        <v>0</v>
      </c>
      <c r="BF271" s="249">
        <f>IF(N271="snížená",J271,0)</f>
        <v>0</v>
      </c>
      <c r="BG271" s="249">
        <f>IF(N271="zákl. přenesená",J271,0)</f>
        <v>0</v>
      </c>
      <c r="BH271" s="249">
        <f>IF(N271="sníž. přenesená",J271,0)</f>
        <v>0</v>
      </c>
      <c r="BI271" s="249">
        <f>IF(N271="nulová",J271,0)</f>
        <v>0</v>
      </c>
      <c r="BJ271" s="25" t="s">
        <v>83</v>
      </c>
      <c r="BK271" s="249">
        <f>ROUND(I271*H271,2)</f>
        <v>0</v>
      </c>
      <c r="BL271" s="25" t="s">
        <v>211</v>
      </c>
      <c r="BM271" s="25" t="s">
        <v>1113</v>
      </c>
    </row>
    <row r="272" spans="2:65" s="1" customFormat="1" ht="16.5" customHeight="1">
      <c r="B272" s="47"/>
      <c r="C272" s="255" t="s">
        <v>1114</v>
      </c>
      <c r="D272" s="255" t="s">
        <v>284</v>
      </c>
      <c r="E272" s="256" t="s">
        <v>1115</v>
      </c>
      <c r="F272" s="257" t="s">
        <v>1116</v>
      </c>
      <c r="G272" s="258" t="s">
        <v>209</v>
      </c>
      <c r="H272" s="259">
        <v>1</v>
      </c>
      <c r="I272" s="260"/>
      <c r="J272" s="261">
        <f>ROUND(I272*H272,2)</f>
        <v>0</v>
      </c>
      <c r="K272" s="257" t="s">
        <v>210</v>
      </c>
      <c r="L272" s="262"/>
      <c r="M272" s="263" t="s">
        <v>21</v>
      </c>
      <c r="N272" s="264" t="s">
        <v>47</v>
      </c>
      <c r="O272" s="48"/>
      <c r="P272" s="247">
        <f>O272*H272</f>
        <v>0</v>
      </c>
      <c r="Q272" s="247">
        <v>0.016</v>
      </c>
      <c r="R272" s="247">
        <f>Q272*H272</f>
        <v>0.016</v>
      </c>
      <c r="S272" s="247">
        <v>0</v>
      </c>
      <c r="T272" s="248">
        <f>S272*H272</f>
        <v>0</v>
      </c>
      <c r="AR272" s="25" t="s">
        <v>287</v>
      </c>
      <c r="AT272" s="25" t="s">
        <v>284</v>
      </c>
      <c r="AU272" s="25" t="s">
        <v>85</v>
      </c>
      <c r="AY272" s="25" t="s">
        <v>203</v>
      </c>
      <c r="BE272" s="249">
        <f>IF(N272="základní",J272,0)</f>
        <v>0</v>
      </c>
      <c r="BF272" s="249">
        <f>IF(N272="snížená",J272,0)</f>
        <v>0</v>
      </c>
      <c r="BG272" s="249">
        <f>IF(N272="zákl. přenesená",J272,0)</f>
        <v>0</v>
      </c>
      <c r="BH272" s="249">
        <f>IF(N272="sníž. přenesená",J272,0)</f>
        <v>0</v>
      </c>
      <c r="BI272" s="249">
        <f>IF(N272="nulová",J272,0)</f>
        <v>0</v>
      </c>
      <c r="BJ272" s="25" t="s">
        <v>83</v>
      </c>
      <c r="BK272" s="249">
        <f>ROUND(I272*H272,2)</f>
        <v>0</v>
      </c>
      <c r="BL272" s="25" t="s">
        <v>211</v>
      </c>
      <c r="BM272" s="25" t="s">
        <v>1117</v>
      </c>
    </row>
    <row r="273" spans="2:65" s="1" customFormat="1" ht="16.5" customHeight="1">
      <c r="B273" s="47"/>
      <c r="C273" s="255" t="s">
        <v>1118</v>
      </c>
      <c r="D273" s="255" t="s">
        <v>284</v>
      </c>
      <c r="E273" s="256" t="s">
        <v>1119</v>
      </c>
      <c r="F273" s="257" t="s">
        <v>1120</v>
      </c>
      <c r="G273" s="258" t="s">
        <v>209</v>
      </c>
      <c r="H273" s="259">
        <v>1</v>
      </c>
      <c r="I273" s="260"/>
      <c r="J273" s="261">
        <f>ROUND(I273*H273,2)</f>
        <v>0</v>
      </c>
      <c r="K273" s="257" t="s">
        <v>210</v>
      </c>
      <c r="L273" s="262"/>
      <c r="M273" s="263" t="s">
        <v>21</v>
      </c>
      <c r="N273" s="264" t="s">
        <v>47</v>
      </c>
      <c r="O273" s="48"/>
      <c r="P273" s="247">
        <f>O273*H273</f>
        <v>0</v>
      </c>
      <c r="Q273" s="247">
        <v>0.0013</v>
      </c>
      <c r="R273" s="247">
        <f>Q273*H273</f>
        <v>0.0013</v>
      </c>
      <c r="S273" s="247">
        <v>0</v>
      </c>
      <c r="T273" s="248">
        <f>S273*H273</f>
        <v>0</v>
      </c>
      <c r="AR273" s="25" t="s">
        <v>287</v>
      </c>
      <c r="AT273" s="25" t="s">
        <v>284</v>
      </c>
      <c r="AU273" s="25" t="s">
        <v>85</v>
      </c>
      <c r="AY273" s="25" t="s">
        <v>203</v>
      </c>
      <c r="BE273" s="249">
        <f>IF(N273="základní",J273,0)</f>
        <v>0</v>
      </c>
      <c r="BF273" s="249">
        <f>IF(N273="snížená",J273,0)</f>
        <v>0</v>
      </c>
      <c r="BG273" s="249">
        <f>IF(N273="zákl. přenesená",J273,0)</f>
        <v>0</v>
      </c>
      <c r="BH273" s="249">
        <f>IF(N273="sníž. přenesená",J273,0)</f>
        <v>0</v>
      </c>
      <c r="BI273" s="249">
        <f>IF(N273="nulová",J273,0)</f>
        <v>0</v>
      </c>
      <c r="BJ273" s="25" t="s">
        <v>83</v>
      </c>
      <c r="BK273" s="249">
        <f>ROUND(I273*H273,2)</f>
        <v>0</v>
      </c>
      <c r="BL273" s="25" t="s">
        <v>211</v>
      </c>
      <c r="BM273" s="25" t="s">
        <v>1121</v>
      </c>
    </row>
    <row r="274" spans="2:65" s="1" customFormat="1" ht="16.5" customHeight="1">
      <c r="B274" s="47"/>
      <c r="C274" s="238" t="s">
        <v>1122</v>
      </c>
      <c r="D274" s="238" t="s">
        <v>206</v>
      </c>
      <c r="E274" s="239" t="s">
        <v>1123</v>
      </c>
      <c r="F274" s="240" t="s">
        <v>1124</v>
      </c>
      <c r="G274" s="241" t="s">
        <v>311</v>
      </c>
      <c r="H274" s="242">
        <v>3</v>
      </c>
      <c r="I274" s="243"/>
      <c r="J274" s="244">
        <f>ROUND(I274*H274,2)</f>
        <v>0</v>
      </c>
      <c r="K274" s="240" t="s">
        <v>210</v>
      </c>
      <c r="L274" s="73"/>
      <c r="M274" s="245" t="s">
        <v>21</v>
      </c>
      <c r="N274" s="246" t="s">
        <v>47</v>
      </c>
      <c r="O274" s="48"/>
      <c r="P274" s="247">
        <f>O274*H274</f>
        <v>0</v>
      </c>
      <c r="Q274" s="247">
        <v>0</v>
      </c>
      <c r="R274" s="247">
        <f>Q274*H274</f>
        <v>0</v>
      </c>
      <c r="S274" s="247">
        <v>0.01946</v>
      </c>
      <c r="T274" s="248">
        <f>S274*H274</f>
        <v>0.05838</v>
      </c>
      <c r="AR274" s="25" t="s">
        <v>211</v>
      </c>
      <c r="AT274" s="25" t="s">
        <v>206</v>
      </c>
      <c r="AU274" s="25" t="s">
        <v>85</v>
      </c>
      <c r="AY274" s="25" t="s">
        <v>203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25" t="s">
        <v>83</v>
      </c>
      <c r="BK274" s="249">
        <f>ROUND(I274*H274,2)</f>
        <v>0</v>
      </c>
      <c r="BL274" s="25" t="s">
        <v>211</v>
      </c>
      <c r="BM274" s="25" t="s">
        <v>1125</v>
      </c>
    </row>
    <row r="275" spans="2:65" s="1" customFormat="1" ht="16.5" customHeight="1">
      <c r="B275" s="47"/>
      <c r="C275" s="238" t="s">
        <v>1126</v>
      </c>
      <c r="D275" s="238" t="s">
        <v>206</v>
      </c>
      <c r="E275" s="239" t="s">
        <v>1127</v>
      </c>
      <c r="F275" s="240" t="s">
        <v>1128</v>
      </c>
      <c r="G275" s="241" t="s">
        <v>311</v>
      </c>
      <c r="H275" s="242">
        <v>1</v>
      </c>
      <c r="I275" s="243"/>
      <c r="J275" s="244">
        <f>ROUND(I275*H275,2)</f>
        <v>0</v>
      </c>
      <c r="K275" s="240" t="s">
        <v>210</v>
      </c>
      <c r="L275" s="73"/>
      <c r="M275" s="245" t="s">
        <v>21</v>
      </c>
      <c r="N275" s="246" t="s">
        <v>47</v>
      </c>
      <c r="O275" s="48"/>
      <c r="P275" s="247">
        <f>O275*H275</f>
        <v>0</v>
      </c>
      <c r="Q275" s="247">
        <v>0</v>
      </c>
      <c r="R275" s="247">
        <f>Q275*H275</f>
        <v>0</v>
      </c>
      <c r="S275" s="247">
        <v>0.0066</v>
      </c>
      <c r="T275" s="248">
        <f>S275*H275</f>
        <v>0.0066</v>
      </c>
      <c r="AR275" s="25" t="s">
        <v>211</v>
      </c>
      <c r="AT275" s="25" t="s">
        <v>206</v>
      </c>
      <c r="AU275" s="25" t="s">
        <v>85</v>
      </c>
      <c r="AY275" s="25" t="s">
        <v>203</v>
      </c>
      <c r="BE275" s="249">
        <f>IF(N275="základní",J275,0)</f>
        <v>0</v>
      </c>
      <c r="BF275" s="249">
        <f>IF(N275="snížená",J275,0)</f>
        <v>0</v>
      </c>
      <c r="BG275" s="249">
        <f>IF(N275="zákl. přenesená",J275,0)</f>
        <v>0</v>
      </c>
      <c r="BH275" s="249">
        <f>IF(N275="sníž. přenesená",J275,0)</f>
        <v>0</v>
      </c>
      <c r="BI275" s="249">
        <f>IF(N275="nulová",J275,0)</f>
        <v>0</v>
      </c>
      <c r="BJ275" s="25" t="s">
        <v>83</v>
      </c>
      <c r="BK275" s="249">
        <f>ROUND(I275*H275,2)</f>
        <v>0</v>
      </c>
      <c r="BL275" s="25" t="s">
        <v>211</v>
      </c>
      <c r="BM275" s="25" t="s">
        <v>1129</v>
      </c>
    </row>
    <row r="276" spans="2:65" s="1" customFormat="1" ht="25.5" customHeight="1">
      <c r="B276" s="47"/>
      <c r="C276" s="238" t="s">
        <v>1130</v>
      </c>
      <c r="D276" s="238" t="s">
        <v>206</v>
      </c>
      <c r="E276" s="239" t="s">
        <v>1131</v>
      </c>
      <c r="F276" s="240" t="s">
        <v>1132</v>
      </c>
      <c r="G276" s="241" t="s">
        <v>311</v>
      </c>
      <c r="H276" s="242">
        <v>2</v>
      </c>
      <c r="I276" s="243"/>
      <c r="J276" s="244">
        <f>ROUND(I276*H276,2)</f>
        <v>0</v>
      </c>
      <c r="K276" s="240" t="s">
        <v>210</v>
      </c>
      <c r="L276" s="73"/>
      <c r="M276" s="245" t="s">
        <v>21</v>
      </c>
      <c r="N276" s="246" t="s">
        <v>47</v>
      </c>
      <c r="O276" s="48"/>
      <c r="P276" s="247">
        <f>O276*H276</f>
        <v>0</v>
      </c>
      <c r="Q276" s="247">
        <v>0.01476</v>
      </c>
      <c r="R276" s="247">
        <f>Q276*H276</f>
        <v>0.02952</v>
      </c>
      <c r="S276" s="247">
        <v>0</v>
      </c>
      <c r="T276" s="248">
        <f>S276*H276</f>
        <v>0</v>
      </c>
      <c r="AR276" s="25" t="s">
        <v>211</v>
      </c>
      <c r="AT276" s="25" t="s">
        <v>206</v>
      </c>
      <c r="AU276" s="25" t="s">
        <v>85</v>
      </c>
      <c r="AY276" s="25" t="s">
        <v>203</v>
      </c>
      <c r="BE276" s="249">
        <f>IF(N276="základní",J276,0)</f>
        <v>0</v>
      </c>
      <c r="BF276" s="249">
        <f>IF(N276="snížená",J276,0)</f>
        <v>0</v>
      </c>
      <c r="BG276" s="249">
        <f>IF(N276="zákl. přenesená",J276,0)</f>
        <v>0</v>
      </c>
      <c r="BH276" s="249">
        <f>IF(N276="sníž. přenesená",J276,0)</f>
        <v>0</v>
      </c>
      <c r="BI276" s="249">
        <f>IF(N276="nulová",J276,0)</f>
        <v>0</v>
      </c>
      <c r="BJ276" s="25" t="s">
        <v>83</v>
      </c>
      <c r="BK276" s="249">
        <f>ROUND(I276*H276,2)</f>
        <v>0</v>
      </c>
      <c r="BL276" s="25" t="s">
        <v>211</v>
      </c>
      <c r="BM276" s="25" t="s">
        <v>1133</v>
      </c>
    </row>
    <row r="277" spans="2:65" s="1" customFormat="1" ht="16.5" customHeight="1">
      <c r="B277" s="47"/>
      <c r="C277" s="255" t="s">
        <v>1134</v>
      </c>
      <c r="D277" s="255" t="s">
        <v>284</v>
      </c>
      <c r="E277" s="256" t="s">
        <v>1135</v>
      </c>
      <c r="F277" s="257" t="s">
        <v>1136</v>
      </c>
      <c r="G277" s="258" t="s">
        <v>209</v>
      </c>
      <c r="H277" s="259">
        <v>2</v>
      </c>
      <c r="I277" s="260"/>
      <c r="J277" s="261">
        <f>ROUND(I277*H277,2)</f>
        <v>0</v>
      </c>
      <c r="K277" s="257" t="s">
        <v>210</v>
      </c>
      <c r="L277" s="262"/>
      <c r="M277" s="263" t="s">
        <v>21</v>
      </c>
      <c r="N277" s="264" t="s">
        <v>47</v>
      </c>
      <c r="O277" s="48"/>
      <c r="P277" s="247">
        <f>O277*H277</f>
        <v>0</v>
      </c>
      <c r="Q277" s="247">
        <v>0.004</v>
      </c>
      <c r="R277" s="247">
        <f>Q277*H277</f>
        <v>0.008</v>
      </c>
      <c r="S277" s="247">
        <v>0</v>
      </c>
      <c r="T277" s="248">
        <f>S277*H277</f>
        <v>0</v>
      </c>
      <c r="AR277" s="25" t="s">
        <v>287</v>
      </c>
      <c r="AT277" s="25" t="s">
        <v>284</v>
      </c>
      <c r="AU277" s="25" t="s">
        <v>85</v>
      </c>
      <c r="AY277" s="25" t="s">
        <v>203</v>
      </c>
      <c r="BE277" s="249">
        <f>IF(N277="základní",J277,0)</f>
        <v>0</v>
      </c>
      <c r="BF277" s="249">
        <f>IF(N277="snížená",J277,0)</f>
        <v>0</v>
      </c>
      <c r="BG277" s="249">
        <f>IF(N277="zákl. přenesená",J277,0)</f>
        <v>0</v>
      </c>
      <c r="BH277" s="249">
        <f>IF(N277="sníž. přenesená",J277,0)</f>
        <v>0</v>
      </c>
      <c r="BI277" s="249">
        <f>IF(N277="nulová",J277,0)</f>
        <v>0</v>
      </c>
      <c r="BJ277" s="25" t="s">
        <v>83</v>
      </c>
      <c r="BK277" s="249">
        <f>ROUND(I277*H277,2)</f>
        <v>0</v>
      </c>
      <c r="BL277" s="25" t="s">
        <v>211</v>
      </c>
      <c r="BM277" s="25" t="s">
        <v>1137</v>
      </c>
    </row>
    <row r="278" spans="2:65" s="1" customFormat="1" ht="16.5" customHeight="1">
      <c r="B278" s="47"/>
      <c r="C278" s="238" t="s">
        <v>1138</v>
      </c>
      <c r="D278" s="238" t="s">
        <v>206</v>
      </c>
      <c r="E278" s="239" t="s">
        <v>1139</v>
      </c>
      <c r="F278" s="240" t="s">
        <v>1140</v>
      </c>
      <c r="G278" s="241" t="s">
        <v>311</v>
      </c>
      <c r="H278" s="242">
        <v>1</v>
      </c>
      <c r="I278" s="243"/>
      <c r="J278" s="244">
        <f>ROUND(I278*H278,2)</f>
        <v>0</v>
      </c>
      <c r="K278" s="240" t="s">
        <v>210</v>
      </c>
      <c r="L278" s="73"/>
      <c r="M278" s="245" t="s">
        <v>21</v>
      </c>
      <c r="N278" s="246" t="s">
        <v>47</v>
      </c>
      <c r="O278" s="48"/>
      <c r="P278" s="247">
        <f>O278*H278</f>
        <v>0</v>
      </c>
      <c r="Q278" s="247">
        <v>0.01076</v>
      </c>
      <c r="R278" s="247">
        <f>Q278*H278</f>
        <v>0.01076</v>
      </c>
      <c r="S278" s="247">
        <v>0</v>
      </c>
      <c r="T278" s="248">
        <f>S278*H278</f>
        <v>0</v>
      </c>
      <c r="AR278" s="25" t="s">
        <v>211</v>
      </c>
      <c r="AT278" s="25" t="s">
        <v>206</v>
      </c>
      <c r="AU278" s="25" t="s">
        <v>85</v>
      </c>
      <c r="AY278" s="25" t="s">
        <v>203</v>
      </c>
      <c r="BE278" s="249">
        <f>IF(N278="základní",J278,0)</f>
        <v>0</v>
      </c>
      <c r="BF278" s="249">
        <f>IF(N278="snížená",J278,0)</f>
        <v>0</v>
      </c>
      <c r="BG278" s="249">
        <f>IF(N278="zákl. přenesená",J278,0)</f>
        <v>0</v>
      </c>
      <c r="BH278" s="249">
        <f>IF(N278="sníž. přenesená",J278,0)</f>
        <v>0</v>
      </c>
      <c r="BI278" s="249">
        <f>IF(N278="nulová",J278,0)</f>
        <v>0</v>
      </c>
      <c r="BJ278" s="25" t="s">
        <v>83</v>
      </c>
      <c r="BK278" s="249">
        <f>ROUND(I278*H278,2)</f>
        <v>0</v>
      </c>
      <c r="BL278" s="25" t="s">
        <v>211</v>
      </c>
      <c r="BM278" s="25" t="s">
        <v>1141</v>
      </c>
    </row>
    <row r="279" spans="2:65" s="1" customFormat="1" ht="16.5" customHeight="1">
      <c r="B279" s="47"/>
      <c r="C279" s="238" t="s">
        <v>1142</v>
      </c>
      <c r="D279" s="238" t="s">
        <v>206</v>
      </c>
      <c r="E279" s="239" t="s">
        <v>1143</v>
      </c>
      <c r="F279" s="240" t="s">
        <v>1144</v>
      </c>
      <c r="G279" s="241" t="s">
        <v>311</v>
      </c>
      <c r="H279" s="242">
        <v>1</v>
      </c>
      <c r="I279" s="243"/>
      <c r="J279" s="244">
        <f>ROUND(I279*H279,2)</f>
        <v>0</v>
      </c>
      <c r="K279" s="240" t="s">
        <v>210</v>
      </c>
      <c r="L279" s="73"/>
      <c r="M279" s="245" t="s">
        <v>21</v>
      </c>
      <c r="N279" s="246" t="s">
        <v>47</v>
      </c>
      <c r="O279" s="48"/>
      <c r="P279" s="247">
        <f>O279*H279</f>
        <v>0</v>
      </c>
      <c r="Q279" s="247">
        <v>0.00186</v>
      </c>
      <c r="R279" s="247">
        <f>Q279*H279</f>
        <v>0.00186</v>
      </c>
      <c r="S279" s="247">
        <v>0</v>
      </c>
      <c r="T279" s="248">
        <f>S279*H279</f>
        <v>0</v>
      </c>
      <c r="AR279" s="25" t="s">
        <v>211</v>
      </c>
      <c r="AT279" s="25" t="s">
        <v>206</v>
      </c>
      <c r="AU279" s="25" t="s">
        <v>85</v>
      </c>
      <c r="AY279" s="25" t="s">
        <v>203</v>
      </c>
      <c r="BE279" s="249">
        <f>IF(N279="základní",J279,0)</f>
        <v>0</v>
      </c>
      <c r="BF279" s="249">
        <f>IF(N279="snížená",J279,0)</f>
        <v>0</v>
      </c>
      <c r="BG279" s="249">
        <f>IF(N279="zákl. přenesená",J279,0)</f>
        <v>0</v>
      </c>
      <c r="BH279" s="249">
        <f>IF(N279="sníž. přenesená",J279,0)</f>
        <v>0</v>
      </c>
      <c r="BI279" s="249">
        <f>IF(N279="nulová",J279,0)</f>
        <v>0</v>
      </c>
      <c r="BJ279" s="25" t="s">
        <v>83</v>
      </c>
      <c r="BK279" s="249">
        <f>ROUND(I279*H279,2)</f>
        <v>0</v>
      </c>
      <c r="BL279" s="25" t="s">
        <v>211</v>
      </c>
      <c r="BM279" s="25" t="s">
        <v>1145</v>
      </c>
    </row>
    <row r="280" spans="2:65" s="1" customFormat="1" ht="16.5" customHeight="1">
      <c r="B280" s="47"/>
      <c r="C280" s="255" t="s">
        <v>1146</v>
      </c>
      <c r="D280" s="255" t="s">
        <v>284</v>
      </c>
      <c r="E280" s="256" t="s">
        <v>1147</v>
      </c>
      <c r="F280" s="257" t="s">
        <v>1148</v>
      </c>
      <c r="G280" s="258" t="s">
        <v>209</v>
      </c>
      <c r="H280" s="259">
        <v>1</v>
      </c>
      <c r="I280" s="260"/>
      <c r="J280" s="261">
        <f>ROUND(I280*H280,2)</f>
        <v>0</v>
      </c>
      <c r="K280" s="257" t="s">
        <v>210</v>
      </c>
      <c r="L280" s="262"/>
      <c r="M280" s="263" t="s">
        <v>21</v>
      </c>
      <c r="N280" s="264" t="s">
        <v>47</v>
      </c>
      <c r="O280" s="48"/>
      <c r="P280" s="247">
        <f>O280*H280</f>
        <v>0</v>
      </c>
      <c r="Q280" s="247">
        <v>0.0165</v>
      </c>
      <c r="R280" s="247">
        <f>Q280*H280</f>
        <v>0.0165</v>
      </c>
      <c r="S280" s="247">
        <v>0</v>
      </c>
      <c r="T280" s="248">
        <f>S280*H280</f>
        <v>0</v>
      </c>
      <c r="AR280" s="25" t="s">
        <v>287</v>
      </c>
      <c r="AT280" s="25" t="s">
        <v>284</v>
      </c>
      <c r="AU280" s="25" t="s">
        <v>85</v>
      </c>
      <c r="AY280" s="25" t="s">
        <v>203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25" t="s">
        <v>83</v>
      </c>
      <c r="BK280" s="249">
        <f>ROUND(I280*H280,2)</f>
        <v>0</v>
      </c>
      <c r="BL280" s="25" t="s">
        <v>211</v>
      </c>
      <c r="BM280" s="25" t="s">
        <v>1149</v>
      </c>
    </row>
    <row r="281" spans="2:65" s="1" customFormat="1" ht="25.5" customHeight="1">
      <c r="B281" s="47"/>
      <c r="C281" s="238" t="s">
        <v>1150</v>
      </c>
      <c r="D281" s="238" t="s">
        <v>206</v>
      </c>
      <c r="E281" s="239" t="s">
        <v>1151</v>
      </c>
      <c r="F281" s="240" t="s">
        <v>1152</v>
      </c>
      <c r="G281" s="241" t="s">
        <v>311</v>
      </c>
      <c r="H281" s="242">
        <v>2</v>
      </c>
      <c r="I281" s="243"/>
      <c r="J281" s="244">
        <f>ROUND(I281*H281,2)</f>
        <v>0</v>
      </c>
      <c r="K281" s="240" t="s">
        <v>210</v>
      </c>
      <c r="L281" s="73"/>
      <c r="M281" s="245" t="s">
        <v>21</v>
      </c>
      <c r="N281" s="246" t="s">
        <v>47</v>
      </c>
      <c r="O281" s="48"/>
      <c r="P281" s="247">
        <f>O281*H281</f>
        <v>0</v>
      </c>
      <c r="Q281" s="247">
        <v>0.00052</v>
      </c>
      <c r="R281" s="247">
        <f>Q281*H281</f>
        <v>0.00104</v>
      </c>
      <c r="S281" s="247">
        <v>0</v>
      </c>
      <c r="T281" s="248">
        <f>S281*H281</f>
        <v>0</v>
      </c>
      <c r="AR281" s="25" t="s">
        <v>211</v>
      </c>
      <c r="AT281" s="25" t="s">
        <v>206</v>
      </c>
      <c r="AU281" s="25" t="s">
        <v>85</v>
      </c>
      <c r="AY281" s="25" t="s">
        <v>203</v>
      </c>
      <c r="BE281" s="249">
        <f>IF(N281="základní",J281,0)</f>
        <v>0</v>
      </c>
      <c r="BF281" s="249">
        <f>IF(N281="snížená",J281,0)</f>
        <v>0</v>
      </c>
      <c r="BG281" s="249">
        <f>IF(N281="zákl. přenesená",J281,0)</f>
        <v>0</v>
      </c>
      <c r="BH281" s="249">
        <f>IF(N281="sníž. přenesená",J281,0)</f>
        <v>0</v>
      </c>
      <c r="BI281" s="249">
        <f>IF(N281="nulová",J281,0)</f>
        <v>0</v>
      </c>
      <c r="BJ281" s="25" t="s">
        <v>83</v>
      </c>
      <c r="BK281" s="249">
        <f>ROUND(I281*H281,2)</f>
        <v>0</v>
      </c>
      <c r="BL281" s="25" t="s">
        <v>211</v>
      </c>
      <c r="BM281" s="25" t="s">
        <v>1153</v>
      </c>
    </row>
    <row r="282" spans="2:65" s="1" customFormat="1" ht="16.5" customHeight="1">
      <c r="B282" s="47"/>
      <c r="C282" s="238" t="s">
        <v>1154</v>
      </c>
      <c r="D282" s="238" t="s">
        <v>206</v>
      </c>
      <c r="E282" s="239" t="s">
        <v>1155</v>
      </c>
      <c r="F282" s="240" t="s">
        <v>1156</v>
      </c>
      <c r="G282" s="241" t="s">
        <v>311</v>
      </c>
      <c r="H282" s="242">
        <v>2</v>
      </c>
      <c r="I282" s="243"/>
      <c r="J282" s="244">
        <f>ROUND(I282*H282,2)</f>
        <v>0</v>
      </c>
      <c r="K282" s="240" t="s">
        <v>210</v>
      </c>
      <c r="L282" s="73"/>
      <c r="M282" s="245" t="s">
        <v>21</v>
      </c>
      <c r="N282" s="246" t="s">
        <v>47</v>
      </c>
      <c r="O282" s="48"/>
      <c r="P282" s="247">
        <f>O282*H282</f>
        <v>0</v>
      </c>
      <c r="Q282" s="247">
        <v>0.00052</v>
      </c>
      <c r="R282" s="247">
        <f>Q282*H282</f>
        <v>0.00104</v>
      </c>
      <c r="S282" s="247">
        <v>0</v>
      </c>
      <c r="T282" s="248">
        <f>S282*H282</f>
        <v>0</v>
      </c>
      <c r="AR282" s="25" t="s">
        <v>211</v>
      </c>
      <c r="AT282" s="25" t="s">
        <v>206</v>
      </c>
      <c r="AU282" s="25" t="s">
        <v>85</v>
      </c>
      <c r="AY282" s="25" t="s">
        <v>203</v>
      </c>
      <c r="BE282" s="249">
        <f>IF(N282="základní",J282,0)</f>
        <v>0</v>
      </c>
      <c r="BF282" s="249">
        <f>IF(N282="snížená",J282,0)</f>
        <v>0</v>
      </c>
      <c r="BG282" s="249">
        <f>IF(N282="zákl. přenesená",J282,0)</f>
        <v>0</v>
      </c>
      <c r="BH282" s="249">
        <f>IF(N282="sníž. přenesená",J282,0)</f>
        <v>0</v>
      </c>
      <c r="BI282" s="249">
        <f>IF(N282="nulová",J282,0)</f>
        <v>0</v>
      </c>
      <c r="BJ282" s="25" t="s">
        <v>83</v>
      </c>
      <c r="BK282" s="249">
        <f>ROUND(I282*H282,2)</f>
        <v>0</v>
      </c>
      <c r="BL282" s="25" t="s">
        <v>211</v>
      </c>
      <c r="BM282" s="25" t="s">
        <v>1157</v>
      </c>
    </row>
    <row r="283" spans="2:65" s="1" customFormat="1" ht="16.5" customHeight="1">
      <c r="B283" s="47"/>
      <c r="C283" s="238" t="s">
        <v>1158</v>
      </c>
      <c r="D283" s="238" t="s">
        <v>206</v>
      </c>
      <c r="E283" s="239" t="s">
        <v>1159</v>
      </c>
      <c r="F283" s="240" t="s">
        <v>1160</v>
      </c>
      <c r="G283" s="241" t="s">
        <v>311</v>
      </c>
      <c r="H283" s="242">
        <v>2</v>
      </c>
      <c r="I283" s="243"/>
      <c r="J283" s="244">
        <f>ROUND(I283*H283,2)</f>
        <v>0</v>
      </c>
      <c r="K283" s="240" t="s">
        <v>210</v>
      </c>
      <c r="L283" s="73"/>
      <c r="M283" s="245" t="s">
        <v>21</v>
      </c>
      <c r="N283" s="246" t="s">
        <v>47</v>
      </c>
      <c r="O283" s="48"/>
      <c r="P283" s="247">
        <f>O283*H283</f>
        <v>0</v>
      </c>
      <c r="Q283" s="247">
        <v>0.00052</v>
      </c>
      <c r="R283" s="247">
        <f>Q283*H283</f>
        <v>0.00104</v>
      </c>
      <c r="S283" s="247">
        <v>0</v>
      </c>
      <c r="T283" s="248">
        <f>S283*H283</f>
        <v>0</v>
      </c>
      <c r="AR283" s="25" t="s">
        <v>211</v>
      </c>
      <c r="AT283" s="25" t="s">
        <v>206</v>
      </c>
      <c r="AU283" s="25" t="s">
        <v>85</v>
      </c>
      <c r="AY283" s="25" t="s">
        <v>203</v>
      </c>
      <c r="BE283" s="249">
        <f>IF(N283="základní",J283,0)</f>
        <v>0</v>
      </c>
      <c r="BF283" s="249">
        <f>IF(N283="snížená",J283,0)</f>
        <v>0</v>
      </c>
      <c r="BG283" s="249">
        <f>IF(N283="zákl. přenesená",J283,0)</f>
        <v>0</v>
      </c>
      <c r="BH283" s="249">
        <f>IF(N283="sníž. přenesená",J283,0)</f>
        <v>0</v>
      </c>
      <c r="BI283" s="249">
        <f>IF(N283="nulová",J283,0)</f>
        <v>0</v>
      </c>
      <c r="BJ283" s="25" t="s">
        <v>83</v>
      </c>
      <c r="BK283" s="249">
        <f>ROUND(I283*H283,2)</f>
        <v>0</v>
      </c>
      <c r="BL283" s="25" t="s">
        <v>211</v>
      </c>
      <c r="BM283" s="25" t="s">
        <v>1161</v>
      </c>
    </row>
    <row r="284" spans="2:65" s="1" customFormat="1" ht="16.5" customHeight="1">
      <c r="B284" s="47"/>
      <c r="C284" s="238" t="s">
        <v>1162</v>
      </c>
      <c r="D284" s="238" t="s">
        <v>206</v>
      </c>
      <c r="E284" s="239" t="s">
        <v>1163</v>
      </c>
      <c r="F284" s="240" t="s">
        <v>1164</v>
      </c>
      <c r="G284" s="241" t="s">
        <v>311</v>
      </c>
      <c r="H284" s="242">
        <v>2</v>
      </c>
      <c r="I284" s="243"/>
      <c r="J284" s="244">
        <f>ROUND(I284*H284,2)</f>
        <v>0</v>
      </c>
      <c r="K284" s="240" t="s">
        <v>210</v>
      </c>
      <c r="L284" s="73"/>
      <c r="M284" s="245" t="s">
        <v>21</v>
      </c>
      <c r="N284" s="246" t="s">
        <v>47</v>
      </c>
      <c r="O284" s="48"/>
      <c r="P284" s="247">
        <f>O284*H284</f>
        <v>0</v>
      </c>
      <c r="Q284" s="247">
        <v>0.00052</v>
      </c>
      <c r="R284" s="247">
        <f>Q284*H284</f>
        <v>0.00104</v>
      </c>
      <c r="S284" s="247">
        <v>0</v>
      </c>
      <c r="T284" s="248">
        <f>S284*H284</f>
        <v>0</v>
      </c>
      <c r="AR284" s="25" t="s">
        <v>211</v>
      </c>
      <c r="AT284" s="25" t="s">
        <v>206</v>
      </c>
      <c r="AU284" s="25" t="s">
        <v>85</v>
      </c>
      <c r="AY284" s="25" t="s">
        <v>203</v>
      </c>
      <c r="BE284" s="249">
        <f>IF(N284="základní",J284,0)</f>
        <v>0</v>
      </c>
      <c r="BF284" s="249">
        <f>IF(N284="snížená",J284,0)</f>
        <v>0</v>
      </c>
      <c r="BG284" s="249">
        <f>IF(N284="zákl. přenesená",J284,0)</f>
        <v>0</v>
      </c>
      <c r="BH284" s="249">
        <f>IF(N284="sníž. přenesená",J284,0)</f>
        <v>0</v>
      </c>
      <c r="BI284" s="249">
        <f>IF(N284="nulová",J284,0)</f>
        <v>0</v>
      </c>
      <c r="BJ284" s="25" t="s">
        <v>83</v>
      </c>
      <c r="BK284" s="249">
        <f>ROUND(I284*H284,2)</f>
        <v>0</v>
      </c>
      <c r="BL284" s="25" t="s">
        <v>211</v>
      </c>
      <c r="BM284" s="25" t="s">
        <v>1165</v>
      </c>
    </row>
    <row r="285" spans="2:65" s="1" customFormat="1" ht="16.5" customHeight="1">
      <c r="B285" s="47"/>
      <c r="C285" s="238" t="s">
        <v>1166</v>
      </c>
      <c r="D285" s="238" t="s">
        <v>206</v>
      </c>
      <c r="E285" s="239" t="s">
        <v>1167</v>
      </c>
      <c r="F285" s="240" t="s">
        <v>1168</v>
      </c>
      <c r="G285" s="241" t="s">
        <v>311</v>
      </c>
      <c r="H285" s="242">
        <v>2</v>
      </c>
      <c r="I285" s="243"/>
      <c r="J285" s="244">
        <f>ROUND(I285*H285,2)</f>
        <v>0</v>
      </c>
      <c r="K285" s="240" t="s">
        <v>210</v>
      </c>
      <c r="L285" s="73"/>
      <c r="M285" s="245" t="s">
        <v>21</v>
      </c>
      <c r="N285" s="246" t="s">
        <v>47</v>
      </c>
      <c r="O285" s="48"/>
      <c r="P285" s="247">
        <f>O285*H285</f>
        <v>0</v>
      </c>
      <c r="Q285" s="247">
        <v>0.00052</v>
      </c>
      <c r="R285" s="247">
        <f>Q285*H285</f>
        <v>0.00104</v>
      </c>
      <c r="S285" s="247">
        <v>0</v>
      </c>
      <c r="T285" s="248">
        <f>S285*H285</f>
        <v>0</v>
      </c>
      <c r="AR285" s="25" t="s">
        <v>211</v>
      </c>
      <c r="AT285" s="25" t="s">
        <v>206</v>
      </c>
      <c r="AU285" s="25" t="s">
        <v>85</v>
      </c>
      <c r="AY285" s="25" t="s">
        <v>203</v>
      </c>
      <c r="BE285" s="249">
        <f>IF(N285="základní",J285,0)</f>
        <v>0</v>
      </c>
      <c r="BF285" s="249">
        <f>IF(N285="snížená",J285,0)</f>
        <v>0</v>
      </c>
      <c r="BG285" s="249">
        <f>IF(N285="zákl. přenesená",J285,0)</f>
        <v>0</v>
      </c>
      <c r="BH285" s="249">
        <f>IF(N285="sníž. přenesená",J285,0)</f>
        <v>0</v>
      </c>
      <c r="BI285" s="249">
        <f>IF(N285="nulová",J285,0)</f>
        <v>0</v>
      </c>
      <c r="BJ285" s="25" t="s">
        <v>83</v>
      </c>
      <c r="BK285" s="249">
        <f>ROUND(I285*H285,2)</f>
        <v>0</v>
      </c>
      <c r="BL285" s="25" t="s">
        <v>211</v>
      </c>
      <c r="BM285" s="25" t="s">
        <v>1169</v>
      </c>
    </row>
    <row r="286" spans="2:65" s="1" customFormat="1" ht="25.5" customHeight="1">
      <c r="B286" s="47"/>
      <c r="C286" s="238" t="s">
        <v>1170</v>
      </c>
      <c r="D286" s="238" t="s">
        <v>206</v>
      </c>
      <c r="E286" s="239" t="s">
        <v>1171</v>
      </c>
      <c r="F286" s="240" t="s">
        <v>1172</v>
      </c>
      <c r="G286" s="241" t="s">
        <v>311</v>
      </c>
      <c r="H286" s="242">
        <v>1</v>
      </c>
      <c r="I286" s="243"/>
      <c r="J286" s="244">
        <f>ROUND(I286*H286,2)</f>
        <v>0</v>
      </c>
      <c r="K286" s="240" t="s">
        <v>210</v>
      </c>
      <c r="L286" s="73"/>
      <c r="M286" s="245" t="s">
        <v>21</v>
      </c>
      <c r="N286" s="246" t="s">
        <v>47</v>
      </c>
      <c r="O286" s="48"/>
      <c r="P286" s="247">
        <f>O286*H286</f>
        <v>0</v>
      </c>
      <c r="Q286" s="247">
        <v>0.00085</v>
      </c>
      <c r="R286" s="247">
        <f>Q286*H286</f>
        <v>0.00085</v>
      </c>
      <c r="S286" s="247">
        <v>0</v>
      </c>
      <c r="T286" s="248">
        <f>S286*H286</f>
        <v>0</v>
      </c>
      <c r="AR286" s="25" t="s">
        <v>211</v>
      </c>
      <c r="AT286" s="25" t="s">
        <v>206</v>
      </c>
      <c r="AU286" s="25" t="s">
        <v>85</v>
      </c>
      <c r="AY286" s="25" t="s">
        <v>203</v>
      </c>
      <c r="BE286" s="249">
        <f>IF(N286="základní",J286,0)</f>
        <v>0</v>
      </c>
      <c r="BF286" s="249">
        <f>IF(N286="snížená",J286,0)</f>
        <v>0</v>
      </c>
      <c r="BG286" s="249">
        <f>IF(N286="zákl. přenesená",J286,0)</f>
        <v>0</v>
      </c>
      <c r="BH286" s="249">
        <f>IF(N286="sníž. přenesená",J286,0)</f>
        <v>0</v>
      </c>
      <c r="BI286" s="249">
        <f>IF(N286="nulová",J286,0)</f>
        <v>0</v>
      </c>
      <c r="BJ286" s="25" t="s">
        <v>83</v>
      </c>
      <c r="BK286" s="249">
        <f>ROUND(I286*H286,2)</f>
        <v>0</v>
      </c>
      <c r="BL286" s="25" t="s">
        <v>211</v>
      </c>
      <c r="BM286" s="25" t="s">
        <v>1173</v>
      </c>
    </row>
    <row r="287" spans="2:65" s="1" customFormat="1" ht="25.5" customHeight="1">
      <c r="B287" s="47"/>
      <c r="C287" s="238" t="s">
        <v>1174</v>
      </c>
      <c r="D287" s="238" t="s">
        <v>206</v>
      </c>
      <c r="E287" s="239" t="s">
        <v>1175</v>
      </c>
      <c r="F287" s="240" t="s">
        <v>1176</v>
      </c>
      <c r="G287" s="241" t="s">
        <v>311</v>
      </c>
      <c r="H287" s="242">
        <v>1</v>
      </c>
      <c r="I287" s="243"/>
      <c r="J287" s="244">
        <f>ROUND(I287*H287,2)</f>
        <v>0</v>
      </c>
      <c r="K287" s="240" t="s">
        <v>210</v>
      </c>
      <c r="L287" s="73"/>
      <c r="M287" s="245" t="s">
        <v>21</v>
      </c>
      <c r="N287" s="246" t="s">
        <v>47</v>
      </c>
      <c r="O287" s="48"/>
      <c r="P287" s="247">
        <f>O287*H287</f>
        <v>0</v>
      </c>
      <c r="Q287" s="247">
        <v>0.00085</v>
      </c>
      <c r="R287" s="247">
        <f>Q287*H287</f>
        <v>0.00085</v>
      </c>
      <c r="S287" s="247">
        <v>0</v>
      </c>
      <c r="T287" s="248">
        <f>S287*H287</f>
        <v>0</v>
      </c>
      <c r="AR287" s="25" t="s">
        <v>211</v>
      </c>
      <c r="AT287" s="25" t="s">
        <v>206</v>
      </c>
      <c r="AU287" s="25" t="s">
        <v>85</v>
      </c>
      <c r="AY287" s="25" t="s">
        <v>203</v>
      </c>
      <c r="BE287" s="249">
        <f>IF(N287="základní",J287,0)</f>
        <v>0</v>
      </c>
      <c r="BF287" s="249">
        <f>IF(N287="snížená",J287,0)</f>
        <v>0</v>
      </c>
      <c r="BG287" s="249">
        <f>IF(N287="zákl. přenesená",J287,0)</f>
        <v>0</v>
      </c>
      <c r="BH287" s="249">
        <f>IF(N287="sníž. přenesená",J287,0)</f>
        <v>0</v>
      </c>
      <c r="BI287" s="249">
        <f>IF(N287="nulová",J287,0)</f>
        <v>0</v>
      </c>
      <c r="BJ287" s="25" t="s">
        <v>83</v>
      </c>
      <c r="BK287" s="249">
        <f>ROUND(I287*H287,2)</f>
        <v>0</v>
      </c>
      <c r="BL287" s="25" t="s">
        <v>211</v>
      </c>
      <c r="BM287" s="25" t="s">
        <v>1177</v>
      </c>
    </row>
    <row r="288" spans="2:65" s="1" customFormat="1" ht="16.5" customHeight="1">
      <c r="B288" s="47"/>
      <c r="C288" s="238" t="s">
        <v>1178</v>
      </c>
      <c r="D288" s="238" t="s">
        <v>206</v>
      </c>
      <c r="E288" s="239" t="s">
        <v>1179</v>
      </c>
      <c r="F288" s="240" t="s">
        <v>1180</v>
      </c>
      <c r="G288" s="241" t="s">
        <v>311</v>
      </c>
      <c r="H288" s="242">
        <v>1</v>
      </c>
      <c r="I288" s="243"/>
      <c r="J288" s="244">
        <f>ROUND(I288*H288,2)</f>
        <v>0</v>
      </c>
      <c r="K288" s="240" t="s">
        <v>210</v>
      </c>
      <c r="L288" s="73"/>
      <c r="M288" s="245" t="s">
        <v>21</v>
      </c>
      <c r="N288" s="246" t="s">
        <v>47</v>
      </c>
      <c r="O288" s="48"/>
      <c r="P288" s="247">
        <f>O288*H288</f>
        <v>0</v>
      </c>
      <c r="Q288" s="247">
        <v>0.00494</v>
      </c>
      <c r="R288" s="247">
        <f>Q288*H288</f>
        <v>0.00494</v>
      </c>
      <c r="S288" s="247">
        <v>0</v>
      </c>
      <c r="T288" s="248">
        <f>S288*H288</f>
        <v>0</v>
      </c>
      <c r="AR288" s="25" t="s">
        <v>211</v>
      </c>
      <c r="AT288" s="25" t="s">
        <v>206</v>
      </c>
      <c r="AU288" s="25" t="s">
        <v>85</v>
      </c>
      <c r="AY288" s="25" t="s">
        <v>203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25" t="s">
        <v>83</v>
      </c>
      <c r="BK288" s="249">
        <f>ROUND(I288*H288,2)</f>
        <v>0</v>
      </c>
      <c r="BL288" s="25" t="s">
        <v>211</v>
      </c>
      <c r="BM288" s="25" t="s">
        <v>1181</v>
      </c>
    </row>
    <row r="289" spans="2:65" s="1" customFormat="1" ht="16.5" customHeight="1">
      <c r="B289" s="47"/>
      <c r="C289" s="238" t="s">
        <v>1182</v>
      </c>
      <c r="D289" s="238" t="s">
        <v>206</v>
      </c>
      <c r="E289" s="239" t="s">
        <v>1183</v>
      </c>
      <c r="F289" s="240" t="s">
        <v>1184</v>
      </c>
      <c r="G289" s="241" t="s">
        <v>311</v>
      </c>
      <c r="H289" s="242">
        <v>1</v>
      </c>
      <c r="I289" s="243"/>
      <c r="J289" s="244">
        <f>ROUND(I289*H289,2)</f>
        <v>0</v>
      </c>
      <c r="K289" s="240" t="s">
        <v>210</v>
      </c>
      <c r="L289" s="73"/>
      <c r="M289" s="245" t="s">
        <v>21</v>
      </c>
      <c r="N289" s="246" t="s">
        <v>47</v>
      </c>
      <c r="O289" s="48"/>
      <c r="P289" s="247">
        <f>O289*H289</f>
        <v>0</v>
      </c>
      <c r="Q289" s="247">
        <v>0.00044</v>
      </c>
      <c r="R289" s="247">
        <f>Q289*H289</f>
        <v>0.00044</v>
      </c>
      <c r="S289" s="247">
        <v>0</v>
      </c>
      <c r="T289" s="248">
        <f>S289*H289</f>
        <v>0</v>
      </c>
      <c r="AR289" s="25" t="s">
        <v>211</v>
      </c>
      <c r="AT289" s="25" t="s">
        <v>206</v>
      </c>
      <c r="AU289" s="25" t="s">
        <v>85</v>
      </c>
      <c r="AY289" s="25" t="s">
        <v>203</v>
      </c>
      <c r="BE289" s="249">
        <f>IF(N289="základní",J289,0)</f>
        <v>0</v>
      </c>
      <c r="BF289" s="249">
        <f>IF(N289="snížená",J289,0)</f>
        <v>0</v>
      </c>
      <c r="BG289" s="249">
        <f>IF(N289="zákl. přenesená",J289,0)</f>
        <v>0</v>
      </c>
      <c r="BH289" s="249">
        <f>IF(N289="sníž. přenesená",J289,0)</f>
        <v>0</v>
      </c>
      <c r="BI289" s="249">
        <f>IF(N289="nulová",J289,0)</f>
        <v>0</v>
      </c>
      <c r="BJ289" s="25" t="s">
        <v>83</v>
      </c>
      <c r="BK289" s="249">
        <f>ROUND(I289*H289,2)</f>
        <v>0</v>
      </c>
      <c r="BL289" s="25" t="s">
        <v>211</v>
      </c>
      <c r="BM289" s="25" t="s">
        <v>1185</v>
      </c>
    </row>
    <row r="290" spans="2:65" s="1" customFormat="1" ht="25.5" customHeight="1">
      <c r="B290" s="47"/>
      <c r="C290" s="238" t="s">
        <v>1186</v>
      </c>
      <c r="D290" s="238" t="s">
        <v>206</v>
      </c>
      <c r="E290" s="239" t="s">
        <v>1187</v>
      </c>
      <c r="F290" s="240" t="s">
        <v>1188</v>
      </c>
      <c r="G290" s="241" t="s">
        <v>311</v>
      </c>
      <c r="H290" s="242">
        <v>1</v>
      </c>
      <c r="I290" s="243"/>
      <c r="J290" s="244">
        <f>ROUND(I290*H290,2)</f>
        <v>0</v>
      </c>
      <c r="K290" s="240" t="s">
        <v>210</v>
      </c>
      <c r="L290" s="73"/>
      <c r="M290" s="245" t="s">
        <v>21</v>
      </c>
      <c r="N290" s="246" t="s">
        <v>47</v>
      </c>
      <c r="O290" s="48"/>
      <c r="P290" s="247">
        <f>O290*H290</f>
        <v>0</v>
      </c>
      <c r="Q290" s="247">
        <v>0.0147</v>
      </c>
      <c r="R290" s="247">
        <f>Q290*H290</f>
        <v>0.0147</v>
      </c>
      <c r="S290" s="247">
        <v>0</v>
      </c>
      <c r="T290" s="248">
        <f>S290*H290</f>
        <v>0</v>
      </c>
      <c r="AR290" s="25" t="s">
        <v>211</v>
      </c>
      <c r="AT290" s="25" t="s">
        <v>206</v>
      </c>
      <c r="AU290" s="25" t="s">
        <v>85</v>
      </c>
      <c r="AY290" s="25" t="s">
        <v>203</v>
      </c>
      <c r="BE290" s="249">
        <f>IF(N290="základní",J290,0)</f>
        <v>0</v>
      </c>
      <c r="BF290" s="249">
        <f>IF(N290="snížená",J290,0)</f>
        <v>0</v>
      </c>
      <c r="BG290" s="249">
        <f>IF(N290="zákl. přenesená",J290,0)</f>
        <v>0</v>
      </c>
      <c r="BH290" s="249">
        <f>IF(N290="sníž. přenesená",J290,0)</f>
        <v>0</v>
      </c>
      <c r="BI290" s="249">
        <f>IF(N290="nulová",J290,0)</f>
        <v>0</v>
      </c>
      <c r="BJ290" s="25" t="s">
        <v>83</v>
      </c>
      <c r="BK290" s="249">
        <f>ROUND(I290*H290,2)</f>
        <v>0</v>
      </c>
      <c r="BL290" s="25" t="s">
        <v>211</v>
      </c>
      <c r="BM290" s="25" t="s">
        <v>1189</v>
      </c>
    </row>
    <row r="291" spans="2:65" s="1" customFormat="1" ht="16.5" customHeight="1">
      <c r="B291" s="47"/>
      <c r="C291" s="238" t="s">
        <v>1190</v>
      </c>
      <c r="D291" s="238" t="s">
        <v>206</v>
      </c>
      <c r="E291" s="239" t="s">
        <v>1191</v>
      </c>
      <c r="F291" s="240" t="s">
        <v>1192</v>
      </c>
      <c r="G291" s="241" t="s">
        <v>311</v>
      </c>
      <c r="H291" s="242">
        <v>1</v>
      </c>
      <c r="I291" s="243"/>
      <c r="J291" s="244">
        <f>ROUND(I291*H291,2)</f>
        <v>0</v>
      </c>
      <c r="K291" s="240" t="s">
        <v>210</v>
      </c>
      <c r="L291" s="73"/>
      <c r="M291" s="245" t="s">
        <v>21</v>
      </c>
      <c r="N291" s="246" t="s">
        <v>47</v>
      </c>
      <c r="O291" s="48"/>
      <c r="P291" s="247">
        <f>O291*H291</f>
        <v>0</v>
      </c>
      <c r="Q291" s="247">
        <v>0</v>
      </c>
      <c r="R291" s="247">
        <f>Q291*H291</f>
        <v>0</v>
      </c>
      <c r="S291" s="247">
        <v>0.0175</v>
      </c>
      <c r="T291" s="248">
        <f>S291*H291</f>
        <v>0.0175</v>
      </c>
      <c r="AR291" s="25" t="s">
        <v>211</v>
      </c>
      <c r="AT291" s="25" t="s">
        <v>206</v>
      </c>
      <c r="AU291" s="25" t="s">
        <v>85</v>
      </c>
      <c r="AY291" s="25" t="s">
        <v>203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25" t="s">
        <v>83</v>
      </c>
      <c r="BK291" s="249">
        <f>ROUND(I291*H291,2)</f>
        <v>0</v>
      </c>
      <c r="BL291" s="25" t="s">
        <v>211</v>
      </c>
      <c r="BM291" s="25" t="s">
        <v>1193</v>
      </c>
    </row>
    <row r="292" spans="2:65" s="1" customFormat="1" ht="25.5" customHeight="1">
      <c r="B292" s="47"/>
      <c r="C292" s="238" t="s">
        <v>1194</v>
      </c>
      <c r="D292" s="238" t="s">
        <v>206</v>
      </c>
      <c r="E292" s="239" t="s">
        <v>1195</v>
      </c>
      <c r="F292" s="240" t="s">
        <v>1196</v>
      </c>
      <c r="G292" s="241" t="s">
        <v>311</v>
      </c>
      <c r="H292" s="242">
        <v>6</v>
      </c>
      <c r="I292" s="243"/>
      <c r="J292" s="244">
        <f>ROUND(I292*H292,2)</f>
        <v>0</v>
      </c>
      <c r="K292" s="240" t="s">
        <v>210</v>
      </c>
      <c r="L292" s="73"/>
      <c r="M292" s="245" t="s">
        <v>21</v>
      </c>
      <c r="N292" s="246" t="s">
        <v>47</v>
      </c>
      <c r="O292" s="48"/>
      <c r="P292" s="247">
        <f>O292*H292</f>
        <v>0</v>
      </c>
      <c r="Q292" s="247">
        <v>0.01066</v>
      </c>
      <c r="R292" s="247">
        <f>Q292*H292</f>
        <v>0.06395999999999999</v>
      </c>
      <c r="S292" s="247">
        <v>0</v>
      </c>
      <c r="T292" s="248">
        <f>S292*H292</f>
        <v>0</v>
      </c>
      <c r="AR292" s="25" t="s">
        <v>211</v>
      </c>
      <c r="AT292" s="25" t="s">
        <v>206</v>
      </c>
      <c r="AU292" s="25" t="s">
        <v>85</v>
      </c>
      <c r="AY292" s="25" t="s">
        <v>203</v>
      </c>
      <c r="BE292" s="249">
        <f>IF(N292="základní",J292,0)</f>
        <v>0</v>
      </c>
      <c r="BF292" s="249">
        <f>IF(N292="snížená",J292,0)</f>
        <v>0</v>
      </c>
      <c r="BG292" s="249">
        <f>IF(N292="zákl. přenesená",J292,0)</f>
        <v>0</v>
      </c>
      <c r="BH292" s="249">
        <f>IF(N292="sníž. přenesená",J292,0)</f>
        <v>0</v>
      </c>
      <c r="BI292" s="249">
        <f>IF(N292="nulová",J292,0)</f>
        <v>0</v>
      </c>
      <c r="BJ292" s="25" t="s">
        <v>83</v>
      </c>
      <c r="BK292" s="249">
        <f>ROUND(I292*H292,2)</f>
        <v>0</v>
      </c>
      <c r="BL292" s="25" t="s">
        <v>211</v>
      </c>
      <c r="BM292" s="25" t="s">
        <v>1197</v>
      </c>
    </row>
    <row r="293" spans="2:65" s="1" customFormat="1" ht="16.5" customHeight="1">
      <c r="B293" s="47"/>
      <c r="C293" s="238" t="s">
        <v>1198</v>
      </c>
      <c r="D293" s="238" t="s">
        <v>206</v>
      </c>
      <c r="E293" s="239" t="s">
        <v>1199</v>
      </c>
      <c r="F293" s="240" t="s">
        <v>1200</v>
      </c>
      <c r="G293" s="241" t="s">
        <v>311</v>
      </c>
      <c r="H293" s="242">
        <v>1</v>
      </c>
      <c r="I293" s="243"/>
      <c r="J293" s="244">
        <f>ROUND(I293*H293,2)</f>
        <v>0</v>
      </c>
      <c r="K293" s="240" t="s">
        <v>210</v>
      </c>
      <c r="L293" s="73"/>
      <c r="M293" s="245" t="s">
        <v>21</v>
      </c>
      <c r="N293" s="246" t="s">
        <v>47</v>
      </c>
      <c r="O293" s="48"/>
      <c r="P293" s="247">
        <f>O293*H293</f>
        <v>0</v>
      </c>
      <c r="Q293" s="247">
        <v>0.06325</v>
      </c>
      <c r="R293" s="247">
        <f>Q293*H293</f>
        <v>0.06325</v>
      </c>
      <c r="S293" s="247">
        <v>0</v>
      </c>
      <c r="T293" s="248">
        <f>S293*H293</f>
        <v>0</v>
      </c>
      <c r="AR293" s="25" t="s">
        <v>211</v>
      </c>
      <c r="AT293" s="25" t="s">
        <v>206</v>
      </c>
      <c r="AU293" s="25" t="s">
        <v>85</v>
      </c>
      <c r="AY293" s="25" t="s">
        <v>203</v>
      </c>
      <c r="BE293" s="249">
        <f>IF(N293="základní",J293,0)</f>
        <v>0</v>
      </c>
      <c r="BF293" s="249">
        <f>IF(N293="snížená",J293,0)</f>
        <v>0</v>
      </c>
      <c r="BG293" s="249">
        <f>IF(N293="zákl. přenesená",J293,0)</f>
        <v>0</v>
      </c>
      <c r="BH293" s="249">
        <f>IF(N293="sníž. přenesená",J293,0)</f>
        <v>0</v>
      </c>
      <c r="BI293" s="249">
        <f>IF(N293="nulová",J293,0)</f>
        <v>0</v>
      </c>
      <c r="BJ293" s="25" t="s">
        <v>83</v>
      </c>
      <c r="BK293" s="249">
        <f>ROUND(I293*H293,2)</f>
        <v>0</v>
      </c>
      <c r="BL293" s="25" t="s">
        <v>211</v>
      </c>
      <c r="BM293" s="25" t="s">
        <v>1201</v>
      </c>
    </row>
    <row r="294" spans="2:65" s="1" customFormat="1" ht="25.5" customHeight="1">
      <c r="B294" s="47"/>
      <c r="C294" s="238" t="s">
        <v>1202</v>
      </c>
      <c r="D294" s="238" t="s">
        <v>206</v>
      </c>
      <c r="E294" s="239" t="s">
        <v>1203</v>
      </c>
      <c r="F294" s="240" t="s">
        <v>1204</v>
      </c>
      <c r="G294" s="241" t="s">
        <v>241</v>
      </c>
      <c r="H294" s="242">
        <v>0.112</v>
      </c>
      <c r="I294" s="243"/>
      <c r="J294" s="244">
        <f>ROUND(I294*H294,2)</f>
        <v>0</v>
      </c>
      <c r="K294" s="240" t="s">
        <v>210</v>
      </c>
      <c r="L294" s="73"/>
      <c r="M294" s="245" t="s">
        <v>21</v>
      </c>
      <c r="N294" s="246" t="s">
        <v>47</v>
      </c>
      <c r="O294" s="48"/>
      <c r="P294" s="247">
        <f>O294*H294</f>
        <v>0</v>
      </c>
      <c r="Q294" s="247">
        <v>0</v>
      </c>
      <c r="R294" s="247">
        <f>Q294*H294</f>
        <v>0</v>
      </c>
      <c r="S294" s="247">
        <v>0</v>
      </c>
      <c r="T294" s="248">
        <f>S294*H294</f>
        <v>0</v>
      </c>
      <c r="AR294" s="25" t="s">
        <v>211</v>
      </c>
      <c r="AT294" s="25" t="s">
        <v>206</v>
      </c>
      <c r="AU294" s="25" t="s">
        <v>85</v>
      </c>
      <c r="AY294" s="25" t="s">
        <v>203</v>
      </c>
      <c r="BE294" s="249">
        <f>IF(N294="základní",J294,0)</f>
        <v>0</v>
      </c>
      <c r="BF294" s="249">
        <f>IF(N294="snížená",J294,0)</f>
        <v>0</v>
      </c>
      <c r="BG294" s="249">
        <f>IF(N294="zákl. přenesená",J294,0)</f>
        <v>0</v>
      </c>
      <c r="BH294" s="249">
        <f>IF(N294="sníž. přenesená",J294,0)</f>
        <v>0</v>
      </c>
      <c r="BI294" s="249">
        <f>IF(N294="nulová",J294,0)</f>
        <v>0</v>
      </c>
      <c r="BJ294" s="25" t="s">
        <v>83</v>
      </c>
      <c r="BK294" s="249">
        <f>ROUND(I294*H294,2)</f>
        <v>0</v>
      </c>
      <c r="BL294" s="25" t="s">
        <v>211</v>
      </c>
      <c r="BM294" s="25" t="s">
        <v>1205</v>
      </c>
    </row>
    <row r="295" spans="2:65" s="1" customFormat="1" ht="16.5" customHeight="1">
      <c r="B295" s="47"/>
      <c r="C295" s="238" t="s">
        <v>1206</v>
      </c>
      <c r="D295" s="238" t="s">
        <v>206</v>
      </c>
      <c r="E295" s="239" t="s">
        <v>1207</v>
      </c>
      <c r="F295" s="240" t="s">
        <v>1208</v>
      </c>
      <c r="G295" s="241" t="s">
        <v>209</v>
      </c>
      <c r="H295" s="242">
        <v>2</v>
      </c>
      <c r="I295" s="243"/>
      <c r="J295" s="244">
        <f>ROUND(I295*H295,2)</f>
        <v>0</v>
      </c>
      <c r="K295" s="240" t="s">
        <v>210</v>
      </c>
      <c r="L295" s="73"/>
      <c r="M295" s="245" t="s">
        <v>21</v>
      </c>
      <c r="N295" s="246" t="s">
        <v>47</v>
      </c>
      <c r="O295" s="48"/>
      <c r="P295" s="247">
        <f>O295*H295</f>
        <v>0</v>
      </c>
      <c r="Q295" s="247">
        <v>0</v>
      </c>
      <c r="R295" s="247">
        <f>Q295*H295</f>
        <v>0</v>
      </c>
      <c r="S295" s="247">
        <v>0.00049</v>
      </c>
      <c r="T295" s="248">
        <f>S295*H295</f>
        <v>0.00098</v>
      </c>
      <c r="AR295" s="25" t="s">
        <v>211</v>
      </c>
      <c r="AT295" s="25" t="s">
        <v>206</v>
      </c>
      <c r="AU295" s="25" t="s">
        <v>85</v>
      </c>
      <c r="AY295" s="25" t="s">
        <v>203</v>
      </c>
      <c r="BE295" s="249">
        <f>IF(N295="základní",J295,0)</f>
        <v>0</v>
      </c>
      <c r="BF295" s="249">
        <f>IF(N295="snížená",J295,0)</f>
        <v>0</v>
      </c>
      <c r="BG295" s="249">
        <f>IF(N295="zákl. přenesená",J295,0)</f>
        <v>0</v>
      </c>
      <c r="BH295" s="249">
        <f>IF(N295="sníž. přenesená",J295,0)</f>
        <v>0</v>
      </c>
      <c r="BI295" s="249">
        <f>IF(N295="nulová",J295,0)</f>
        <v>0</v>
      </c>
      <c r="BJ295" s="25" t="s">
        <v>83</v>
      </c>
      <c r="BK295" s="249">
        <f>ROUND(I295*H295,2)</f>
        <v>0</v>
      </c>
      <c r="BL295" s="25" t="s">
        <v>211</v>
      </c>
      <c r="BM295" s="25" t="s">
        <v>1209</v>
      </c>
    </row>
    <row r="296" spans="2:65" s="1" customFormat="1" ht="16.5" customHeight="1">
      <c r="B296" s="47"/>
      <c r="C296" s="238" t="s">
        <v>1210</v>
      </c>
      <c r="D296" s="238" t="s">
        <v>206</v>
      </c>
      <c r="E296" s="239" t="s">
        <v>1211</v>
      </c>
      <c r="F296" s="240" t="s">
        <v>1212</v>
      </c>
      <c r="G296" s="241" t="s">
        <v>209</v>
      </c>
      <c r="H296" s="242">
        <v>2</v>
      </c>
      <c r="I296" s="243"/>
      <c r="J296" s="244">
        <f>ROUND(I296*H296,2)</f>
        <v>0</v>
      </c>
      <c r="K296" s="240" t="s">
        <v>210</v>
      </c>
      <c r="L296" s="73"/>
      <c r="M296" s="245" t="s">
        <v>21</v>
      </c>
      <c r="N296" s="246" t="s">
        <v>47</v>
      </c>
      <c r="O296" s="48"/>
      <c r="P296" s="247">
        <f>O296*H296</f>
        <v>0</v>
      </c>
      <c r="Q296" s="247">
        <v>9.01E-05</v>
      </c>
      <c r="R296" s="247">
        <f>Q296*H296</f>
        <v>0.0001802</v>
      </c>
      <c r="S296" s="247">
        <v>0</v>
      </c>
      <c r="T296" s="248">
        <f>S296*H296</f>
        <v>0</v>
      </c>
      <c r="AR296" s="25" t="s">
        <v>211</v>
      </c>
      <c r="AT296" s="25" t="s">
        <v>206</v>
      </c>
      <c r="AU296" s="25" t="s">
        <v>85</v>
      </c>
      <c r="AY296" s="25" t="s">
        <v>203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25" t="s">
        <v>83</v>
      </c>
      <c r="BK296" s="249">
        <f>ROUND(I296*H296,2)</f>
        <v>0</v>
      </c>
      <c r="BL296" s="25" t="s">
        <v>211</v>
      </c>
      <c r="BM296" s="25" t="s">
        <v>1213</v>
      </c>
    </row>
    <row r="297" spans="2:65" s="1" customFormat="1" ht="16.5" customHeight="1">
      <c r="B297" s="47"/>
      <c r="C297" s="255" t="s">
        <v>1214</v>
      </c>
      <c r="D297" s="255" t="s">
        <v>284</v>
      </c>
      <c r="E297" s="256" t="s">
        <v>1215</v>
      </c>
      <c r="F297" s="257" t="s">
        <v>1216</v>
      </c>
      <c r="G297" s="258" t="s">
        <v>351</v>
      </c>
      <c r="H297" s="259">
        <v>2</v>
      </c>
      <c r="I297" s="260"/>
      <c r="J297" s="261">
        <f>ROUND(I297*H297,2)</f>
        <v>0</v>
      </c>
      <c r="K297" s="257" t="s">
        <v>210</v>
      </c>
      <c r="L297" s="262"/>
      <c r="M297" s="263" t="s">
        <v>21</v>
      </c>
      <c r="N297" s="264" t="s">
        <v>47</v>
      </c>
      <c r="O297" s="48"/>
      <c r="P297" s="247">
        <f>O297*H297</f>
        <v>0</v>
      </c>
      <c r="Q297" s="247">
        <v>0.0003</v>
      </c>
      <c r="R297" s="247">
        <f>Q297*H297</f>
        <v>0.0006</v>
      </c>
      <c r="S297" s="247">
        <v>0</v>
      </c>
      <c r="T297" s="248">
        <f>S297*H297</f>
        <v>0</v>
      </c>
      <c r="AR297" s="25" t="s">
        <v>287</v>
      </c>
      <c r="AT297" s="25" t="s">
        <v>284</v>
      </c>
      <c r="AU297" s="25" t="s">
        <v>85</v>
      </c>
      <c r="AY297" s="25" t="s">
        <v>203</v>
      </c>
      <c r="BE297" s="249">
        <f>IF(N297="základní",J297,0)</f>
        <v>0</v>
      </c>
      <c r="BF297" s="249">
        <f>IF(N297="snížená",J297,0)</f>
        <v>0</v>
      </c>
      <c r="BG297" s="249">
        <f>IF(N297="zákl. přenesená",J297,0)</f>
        <v>0</v>
      </c>
      <c r="BH297" s="249">
        <f>IF(N297="sníž. přenesená",J297,0)</f>
        <v>0</v>
      </c>
      <c r="BI297" s="249">
        <f>IF(N297="nulová",J297,0)</f>
        <v>0</v>
      </c>
      <c r="BJ297" s="25" t="s">
        <v>83</v>
      </c>
      <c r="BK297" s="249">
        <f>ROUND(I297*H297,2)</f>
        <v>0</v>
      </c>
      <c r="BL297" s="25" t="s">
        <v>211</v>
      </c>
      <c r="BM297" s="25" t="s">
        <v>1217</v>
      </c>
    </row>
    <row r="298" spans="2:65" s="1" customFormat="1" ht="16.5" customHeight="1">
      <c r="B298" s="47"/>
      <c r="C298" s="238" t="s">
        <v>1218</v>
      </c>
      <c r="D298" s="238" t="s">
        <v>206</v>
      </c>
      <c r="E298" s="239" t="s">
        <v>1219</v>
      </c>
      <c r="F298" s="240" t="s">
        <v>1220</v>
      </c>
      <c r="G298" s="241" t="s">
        <v>311</v>
      </c>
      <c r="H298" s="242">
        <v>4</v>
      </c>
      <c r="I298" s="243"/>
      <c r="J298" s="244">
        <f>ROUND(I298*H298,2)</f>
        <v>0</v>
      </c>
      <c r="K298" s="240" t="s">
        <v>210</v>
      </c>
      <c r="L298" s="73"/>
      <c r="M298" s="245" t="s">
        <v>21</v>
      </c>
      <c r="N298" s="246" t="s">
        <v>47</v>
      </c>
      <c r="O298" s="48"/>
      <c r="P298" s="247">
        <f>O298*H298</f>
        <v>0</v>
      </c>
      <c r="Q298" s="247">
        <v>0</v>
      </c>
      <c r="R298" s="247">
        <f>Q298*H298</f>
        <v>0</v>
      </c>
      <c r="S298" s="247">
        <v>0.00156</v>
      </c>
      <c r="T298" s="248">
        <f>S298*H298</f>
        <v>0.00624</v>
      </c>
      <c r="AR298" s="25" t="s">
        <v>211</v>
      </c>
      <c r="AT298" s="25" t="s">
        <v>206</v>
      </c>
      <c r="AU298" s="25" t="s">
        <v>85</v>
      </c>
      <c r="AY298" s="25" t="s">
        <v>203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25" t="s">
        <v>83</v>
      </c>
      <c r="BK298" s="249">
        <f>ROUND(I298*H298,2)</f>
        <v>0</v>
      </c>
      <c r="BL298" s="25" t="s">
        <v>211</v>
      </c>
      <c r="BM298" s="25" t="s">
        <v>1221</v>
      </c>
    </row>
    <row r="299" spans="2:65" s="1" customFormat="1" ht="25.5" customHeight="1">
      <c r="B299" s="47"/>
      <c r="C299" s="238" t="s">
        <v>1222</v>
      </c>
      <c r="D299" s="238" t="s">
        <v>206</v>
      </c>
      <c r="E299" s="239" t="s">
        <v>1223</v>
      </c>
      <c r="F299" s="240" t="s">
        <v>1224</v>
      </c>
      <c r="G299" s="241" t="s">
        <v>311</v>
      </c>
      <c r="H299" s="242">
        <v>1</v>
      </c>
      <c r="I299" s="243"/>
      <c r="J299" s="244">
        <f>ROUND(I299*H299,2)</f>
        <v>0</v>
      </c>
      <c r="K299" s="240" t="s">
        <v>210</v>
      </c>
      <c r="L299" s="73"/>
      <c r="M299" s="245" t="s">
        <v>21</v>
      </c>
      <c r="N299" s="246" t="s">
        <v>47</v>
      </c>
      <c r="O299" s="48"/>
      <c r="P299" s="247">
        <f>O299*H299</f>
        <v>0</v>
      </c>
      <c r="Q299" s="247">
        <v>0.00196</v>
      </c>
      <c r="R299" s="247">
        <f>Q299*H299</f>
        <v>0.00196</v>
      </c>
      <c r="S299" s="247">
        <v>0</v>
      </c>
      <c r="T299" s="248">
        <f>S299*H299</f>
        <v>0</v>
      </c>
      <c r="AR299" s="25" t="s">
        <v>211</v>
      </c>
      <c r="AT299" s="25" t="s">
        <v>206</v>
      </c>
      <c r="AU299" s="25" t="s">
        <v>85</v>
      </c>
      <c r="AY299" s="25" t="s">
        <v>203</v>
      </c>
      <c r="BE299" s="249">
        <f>IF(N299="základní",J299,0)</f>
        <v>0</v>
      </c>
      <c r="BF299" s="249">
        <f>IF(N299="snížená",J299,0)</f>
        <v>0</v>
      </c>
      <c r="BG299" s="249">
        <f>IF(N299="zákl. přenesená",J299,0)</f>
        <v>0</v>
      </c>
      <c r="BH299" s="249">
        <f>IF(N299="sníž. přenesená",J299,0)</f>
        <v>0</v>
      </c>
      <c r="BI299" s="249">
        <f>IF(N299="nulová",J299,0)</f>
        <v>0</v>
      </c>
      <c r="BJ299" s="25" t="s">
        <v>83</v>
      </c>
      <c r="BK299" s="249">
        <f>ROUND(I299*H299,2)</f>
        <v>0</v>
      </c>
      <c r="BL299" s="25" t="s">
        <v>211</v>
      </c>
      <c r="BM299" s="25" t="s">
        <v>1225</v>
      </c>
    </row>
    <row r="300" spans="2:65" s="1" customFormat="1" ht="16.5" customHeight="1">
      <c r="B300" s="47"/>
      <c r="C300" s="238" t="s">
        <v>1226</v>
      </c>
      <c r="D300" s="238" t="s">
        <v>206</v>
      </c>
      <c r="E300" s="239" t="s">
        <v>1227</v>
      </c>
      <c r="F300" s="240" t="s">
        <v>1228</v>
      </c>
      <c r="G300" s="241" t="s">
        <v>209</v>
      </c>
      <c r="H300" s="242">
        <v>4</v>
      </c>
      <c r="I300" s="243"/>
      <c r="J300" s="244">
        <f>ROUND(I300*H300,2)</f>
        <v>0</v>
      </c>
      <c r="K300" s="240" t="s">
        <v>210</v>
      </c>
      <c r="L300" s="73"/>
      <c r="M300" s="245" t="s">
        <v>21</v>
      </c>
      <c r="N300" s="246" t="s">
        <v>47</v>
      </c>
      <c r="O300" s="48"/>
      <c r="P300" s="247">
        <f>O300*H300</f>
        <v>0</v>
      </c>
      <c r="Q300" s="247">
        <v>0</v>
      </c>
      <c r="R300" s="247">
        <f>Q300*H300</f>
        <v>0</v>
      </c>
      <c r="S300" s="247">
        <v>0.00085</v>
      </c>
      <c r="T300" s="248">
        <f>S300*H300</f>
        <v>0.0034</v>
      </c>
      <c r="AR300" s="25" t="s">
        <v>211</v>
      </c>
      <c r="AT300" s="25" t="s">
        <v>206</v>
      </c>
      <c r="AU300" s="25" t="s">
        <v>85</v>
      </c>
      <c r="AY300" s="25" t="s">
        <v>203</v>
      </c>
      <c r="BE300" s="249">
        <f>IF(N300="základní",J300,0)</f>
        <v>0</v>
      </c>
      <c r="BF300" s="249">
        <f>IF(N300="snížená",J300,0)</f>
        <v>0</v>
      </c>
      <c r="BG300" s="249">
        <f>IF(N300="zákl. přenesená",J300,0)</f>
        <v>0</v>
      </c>
      <c r="BH300" s="249">
        <f>IF(N300="sníž. přenesená",J300,0)</f>
        <v>0</v>
      </c>
      <c r="BI300" s="249">
        <f>IF(N300="nulová",J300,0)</f>
        <v>0</v>
      </c>
      <c r="BJ300" s="25" t="s">
        <v>83</v>
      </c>
      <c r="BK300" s="249">
        <f>ROUND(I300*H300,2)</f>
        <v>0</v>
      </c>
      <c r="BL300" s="25" t="s">
        <v>211</v>
      </c>
      <c r="BM300" s="25" t="s">
        <v>1229</v>
      </c>
    </row>
    <row r="301" spans="2:65" s="1" customFormat="1" ht="16.5" customHeight="1">
      <c r="B301" s="47"/>
      <c r="C301" s="238" t="s">
        <v>1230</v>
      </c>
      <c r="D301" s="238" t="s">
        <v>206</v>
      </c>
      <c r="E301" s="239" t="s">
        <v>1231</v>
      </c>
      <c r="F301" s="240" t="s">
        <v>1232</v>
      </c>
      <c r="G301" s="241" t="s">
        <v>209</v>
      </c>
      <c r="H301" s="242">
        <v>3</v>
      </c>
      <c r="I301" s="243"/>
      <c r="J301" s="244">
        <f>ROUND(I301*H301,2)</f>
        <v>0</v>
      </c>
      <c r="K301" s="240" t="s">
        <v>210</v>
      </c>
      <c r="L301" s="73"/>
      <c r="M301" s="245" t="s">
        <v>21</v>
      </c>
      <c r="N301" s="246" t="s">
        <v>47</v>
      </c>
      <c r="O301" s="48"/>
      <c r="P301" s="247">
        <f>O301*H301</f>
        <v>0</v>
      </c>
      <c r="Q301" s="247">
        <v>0.00023</v>
      </c>
      <c r="R301" s="247">
        <f>Q301*H301</f>
        <v>0.0006900000000000001</v>
      </c>
      <c r="S301" s="247">
        <v>0</v>
      </c>
      <c r="T301" s="248">
        <f>S301*H301</f>
        <v>0</v>
      </c>
      <c r="AR301" s="25" t="s">
        <v>211</v>
      </c>
      <c r="AT301" s="25" t="s">
        <v>206</v>
      </c>
      <c r="AU301" s="25" t="s">
        <v>85</v>
      </c>
      <c r="AY301" s="25" t="s">
        <v>203</v>
      </c>
      <c r="BE301" s="249">
        <f>IF(N301="základní",J301,0)</f>
        <v>0</v>
      </c>
      <c r="BF301" s="249">
        <f>IF(N301="snížená",J301,0)</f>
        <v>0</v>
      </c>
      <c r="BG301" s="249">
        <f>IF(N301="zákl. přenesená",J301,0)</f>
        <v>0</v>
      </c>
      <c r="BH301" s="249">
        <f>IF(N301="sníž. přenesená",J301,0)</f>
        <v>0</v>
      </c>
      <c r="BI301" s="249">
        <f>IF(N301="nulová",J301,0)</f>
        <v>0</v>
      </c>
      <c r="BJ301" s="25" t="s">
        <v>83</v>
      </c>
      <c r="BK301" s="249">
        <f>ROUND(I301*H301,2)</f>
        <v>0</v>
      </c>
      <c r="BL301" s="25" t="s">
        <v>211</v>
      </c>
      <c r="BM301" s="25" t="s">
        <v>1233</v>
      </c>
    </row>
    <row r="302" spans="2:65" s="1" customFormat="1" ht="16.5" customHeight="1">
      <c r="B302" s="47"/>
      <c r="C302" s="238" t="s">
        <v>1234</v>
      </c>
      <c r="D302" s="238" t="s">
        <v>206</v>
      </c>
      <c r="E302" s="239" t="s">
        <v>1235</v>
      </c>
      <c r="F302" s="240" t="s">
        <v>1236</v>
      </c>
      <c r="G302" s="241" t="s">
        <v>209</v>
      </c>
      <c r="H302" s="242">
        <v>2</v>
      </c>
      <c r="I302" s="243"/>
      <c r="J302" s="244">
        <f>ROUND(I302*H302,2)</f>
        <v>0</v>
      </c>
      <c r="K302" s="240" t="s">
        <v>210</v>
      </c>
      <c r="L302" s="73"/>
      <c r="M302" s="245" t="s">
        <v>21</v>
      </c>
      <c r="N302" s="246" t="s">
        <v>47</v>
      </c>
      <c r="O302" s="48"/>
      <c r="P302" s="247">
        <f>O302*H302</f>
        <v>0</v>
      </c>
      <c r="Q302" s="247">
        <v>0.00028</v>
      </c>
      <c r="R302" s="247">
        <f>Q302*H302</f>
        <v>0.00056</v>
      </c>
      <c r="S302" s="247">
        <v>0</v>
      </c>
      <c r="T302" s="248">
        <f>S302*H302</f>
        <v>0</v>
      </c>
      <c r="AR302" s="25" t="s">
        <v>211</v>
      </c>
      <c r="AT302" s="25" t="s">
        <v>206</v>
      </c>
      <c r="AU302" s="25" t="s">
        <v>85</v>
      </c>
      <c r="AY302" s="25" t="s">
        <v>203</v>
      </c>
      <c r="BE302" s="249">
        <f>IF(N302="základní",J302,0)</f>
        <v>0</v>
      </c>
      <c r="BF302" s="249">
        <f>IF(N302="snížená",J302,0)</f>
        <v>0</v>
      </c>
      <c r="BG302" s="249">
        <f>IF(N302="zákl. přenesená",J302,0)</f>
        <v>0</v>
      </c>
      <c r="BH302" s="249">
        <f>IF(N302="sníž. přenesená",J302,0)</f>
        <v>0</v>
      </c>
      <c r="BI302" s="249">
        <f>IF(N302="nulová",J302,0)</f>
        <v>0</v>
      </c>
      <c r="BJ302" s="25" t="s">
        <v>83</v>
      </c>
      <c r="BK302" s="249">
        <f>ROUND(I302*H302,2)</f>
        <v>0</v>
      </c>
      <c r="BL302" s="25" t="s">
        <v>211</v>
      </c>
      <c r="BM302" s="25" t="s">
        <v>1237</v>
      </c>
    </row>
    <row r="303" spans="2:65" s="1" customFormat="1" ht="16.5" customHeight="1">
      <c r="B303" s="47"/>
      <c r="C303" s="238" t="s">
        <v>1238</v>
      </c>
      <c r="D303" s="238" t="s">
        <v>206</v>
      </c>
      <c r="E303" s="239" t="s">
        <v>1239</v>
      </c>
      <c r="F303" s="240" t="s">
        <v>1240</v>
      </c>
      <c r="G303" s="241" t="s">
        <v>209</v>
      </c>
      <c r="H303" s="242">
        <v>1</v>
      </c>
      <c r="I303" s="243"/>
      <c r="J303" s="244">
        <f>ROUND(I303*H303,2)</f>
        <v>0</v>
      </c>
      <c r="K303" s="240" t="s">
        <v>210</v>
      </c>
      <c r="L303" s="73"/>
      <c r="M303" s="245" t="s">
        <v>21</v>
      </c>
      <c r="N303" s="246" t="s">
        <v>47</v>
      </c>
      <c r="O303" s="48"/>
      <c r="P303" s="247">
        <f>O303*H303</f>
        <v>0</v>
      </c>
      <c r="Q303" s="247">
        <v>0.00014</v>
      </c>
      <c r="R303" s="247">
        <f>Q303*H303</f>
        <v>0.00014</v>
      </c>
      <c r="S303" s="247">
        <v>0</v>
      </c>
      <c r="T303" s="248">
        <f>S303*H303</f>
        <v>0</v>
      </c>
      <c r="AR303" s="25" t="s">
        <v>211</v>
      </c>
      <c r="AT303" s="25" t="s">
        <v>206</v>
      </c>
      <c r="AU303" s="25" t="s">
        <v>85</v>
      </c>
      <c r="AY303" s="25" t="s">
        <v>203</v>
      </c>
      <c r="BE303" s="249">
        <f>IF(N303="základní",J303,0)</f>
        <v>0</v>
      </c>
      <c r="BF303" s="249">
        <f>IF(N303="snížená",J303,0)</f>
        <v>0</v>
      </c>
      <c r="BG303" s="249">
        <f>IF(N303="zákl. přenesená",J303,0)</f>
        <v>0</v>
      </c>
      <c r="BH303" s="249">
        <f>IF(N303="sníž. přenesená",J303,0)</f>
        <v>0</v>
      </c>
      <c r="BI303" s="249">
        <f>IF(N303="nulová",J303,0)</f>
        <v>0</v>
      </c>
      <c r="BJ303" s="25" t="s">
        <v>83</v>
      </c>
      <c r="BK303" s="249">
        <f>ROUND(I303*H303,2)</f>
        <v>0</v>
      </c>
      <c r="BL303" s="25" t="s">
        <v>211</v>
      </c>
      <c r="BM303" s="25" t="s">
        <v>1241</v>
      </c>
    </row>
    <row r="304" spans="2:65" s="1" customFormat="1" ht="16.5" customHeight="1">
      <c r="B304" s="47"/>
      <c r="C304" s="255" t="s">
        <v>1242</v>
      </c>
      <c r="D304" s="255" t="s">
        <v>284</v>
      </c>
      <c r="E304" s="256" t="s">
        <v>1243</v>
      </c>
      <c r="F304" s="257" t="s">
        <v>1244</v>
      </c>
      <c r="G304" s="258" t="s">
        <v>209</v>
      </c>
      <c r="H304" s="259">
        <v>1</v>
      </c>
      <c r="I304" s="260"/>
      <c r="J304" s="261">
        <f>ROUND(I304*H304,2)</f>
        <v>0</v>
      </c>
      <c r="K304" s="257" t="s">
        <v>210</v>
      </c>
      <c r="L304" s="262"/>
      <c r="M304" s="263" t="s">
        <v>21</v>
      </c>
      <c r="N304" s="264" t="s">
        <v>47</v>
      </c>
      <c r="O304" s="48"/>
      <c r="P304" s="247">
        <f>O304*H304</f>
        <v>0</v>
      </c>
      <c r="Q304" s="247">
        <v>0.00038</v>
      </c>
      <c r="R304" s="247">
        <f>Q304*H304</f>
        <v>0.00038</v>
      </c>
      <c r="S304" s="247">
        <v>0</v>
      </c>
      <c r="T304" s="248">
        <f>S304*H304</f>
        <v>0</v>
      </c>
      <c r="AR304" s="25" t="s">
        <v>287</v>
      </c>
      <c r="AT304" s="25" t="s">
        <v>284</v>
      </c>
      <c r="AU304" s="25" t="s">
        <v>85</v>
      </c>
      <c r="AY304" s="25" t="s">
        <v>203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25" t="s">
        <v>83</v>
      </c>
      <c r="BK304" s="249">
        <f>ROUND(I304*H304,2)</f>
        <v>0</v>
      </c>
      <c r="BL304" s="25" t="s">
        <v>211</v>
      </c>
      <c r="BM304" s="25" t="s">
        <v>1245</v>
      </c>
    </row>
    <row r="305" spans="2:65" s="1" customFormat="1" ht="16.5" customHeight="1">
      <c r="B305" s="47"/>
      <c r="C305" s="238" t="s">
        <v>1246</v>
      </c>
      <c r="D305" s="238" t="s">
        <v>206</v>
      </c>
      <c r="E305" s="239" t="s">
        <v>1247</v>
      </c>
      <c r="F305" s="240" t="s">
        <v>1248</v>
      </c>
      <c r="G305" s="241" t="s">
        <v>209</v>
      </c>
      <c r="H305" s="242">
        <v>1</v>
      </c>
      <c r="I305" s="243"/>
      <c r="J305" s="244">
        <f>ROUND(I305*H305,2)</f>
        <v>0</v>
      </c>
      <c r="K305" s="240" t="s">
        <v>210</v>
      </c>
      <c r="L305" s="73"/>
      <c r="M305" s="245" t="s">
        <v>21</v>
      </c>
      <c r="N305" s="246" t="s">
        <v>47</v>
      </c>
      <c r="O305" s="48"/>
      <c r="P305" s="247">
        <f>O305*H305</f>
        <v>0</v>
      </c>
      <c r="Q305" s="247">
        <v>0.00018</v>
      </c>
      <c r="R305" s="247">
        <f>Q305*H305</f>
        <v>0.00018</v>
      </c>
      <c r="S305" s="247">
        <v>0</v>
      </c>
      <c r="T305" s="248">
        <f>S305*H305</f>
        <v>0</v>
      </c>
      <c r="AR305" s="25" t="s">
        <v>211</v>
      </c>
      <c r="AT305" s="25" t="s">
        <v>206</v>
      </c>
      <c r="AU305" s="25" t="s">
        <v>85</v>
      </c>
      <c r="AY305" s="25" t="s">
        <v>203</v>
      </c>
      <c r="BE305" s="249">
        <f>IF(N305="základní",J305,0)</f>
        <v>0</v>
      </c>
      <c r="BF305" s="249">
        <f>IF(N305="snížená",J305,0)</f>
        <v>0</v>
      </c>
      <c r="BG305" s="249">
        <f>IF(N305="zákl. přenesená",J305,0)</f>
        <v>0</v>
      </c>
      <c r="BH305" s="249">
        <f>IF(N305="sníž. přenesená",J305,0)</f>
        <v>0</v>
      </c>
      <c r="BI305" s="249">
        <f>IF(N305="nulová",J305,0)</f>
        <v>0</v>
      </c>
      <c r="BJ305" s="25" t="s">
        <v>83</v>
      </c>
      <c r="BK305" s="249">
        <f>ROUND(I305*H305,2)</f>
        <v>0</v>
      </c>
      <c r="BL305" s="25" t="s">
        <v>211</v>
      </c>
      <c r="BM305" s="25" t="s">
        <v>1249</v>
      </c>
    </row>
    <row r="306" spans="2:65" s="1" customFormat="1" ht="25.5" customHeight="1">
      <c r="B306" s="47"/>
      <c r="C306" s="255" t="s">
        <v>1250</v>
      </c>
      <c r="D306" s="255" t="s">
        <v>284</v>
      </c>
      <c r="E306" s="256" t="s">
        <v>1251</v>
      </c>
      <c r="F306" s="257" t="s">
        <v>1252</v>
      </c>
      <c r="G306" s="258" t="s">
        <v>351</v>
      </c>
      <c r="H306" s="259">
        <v>1</v>
      </c>
      <c r="I306" s="260"/>
      <c r="J306" s="261">
        <f>ROUND(I306*H306,2)</f>
        <v>0</v>
      </c>
      <c r="K306" s="257" t="s">
        <v>210</v>
      </c>
      <c r="L306" s="262"/>
      <c r="M306" s="263" t="s">
        <v>21</v>
      </c>
      <c r="N306" s="264" t="s">
        <v>47</v>
      </c>
      <c r="O306" s="48"/>
      <c r="P306" s="247">
        <f>O306*H306</f>
        <v>0</v>
      </c>
      <c r="Q306" s="247">
        <v>0.00028</v>
      </c>
      <c r="R306" s="247">
        <f>Q306*H306</f>
        <v>0.00028</v>
      </c>
      <c r="S306" s="247">
        <v>0</v>
      </c>
      <c r="T306" s="248">
        <f>S306*H306</f>
        <v>0</v>
      </c>
      <c r="AR306" s="25" t="s">
        <v>287</v>
      </c>
      <c r="AT306" s="25" t="s">
        <v>284</v>
      </c>
      <c r="AU306" s="25" t="s">
        <v>85</v>
      </c>
      <c r="AY306" s="25" t="s">
        <v>203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25" t="s">
        <v>83</v>
      </c>
      <c r="BK306" s="249">
        <f>ROUND(I306*H306,2)</f>
        <v>0</v>
      </c>
      <c r="BL306" s="25" t="s">
        <v>211</v>
      </c>
      <c r="BM306" s="25" t="s">
        <v>1253</v>
      </c>
    </row>
    <row r="307" spans="2:65" s="1" customFormat="1" ht="16.5" customHeight="1">
      <c r="B307" s="47"/>
      <c r="C307" s="238" t="s">
        <v>1254</v>
      </c>
      <c r="D307" s="238" t="s">
        <v>206</v>
      </c>
      <c r="E307" s="239" t="s">
        <v>1255</v>
      </c>
      <c r="F307" s="240" t="s">
        <v>1256</v>
      </c>
      <c r="G307" s="241" t="s">
        <v>209</v>
      </c>
      <c r="H307" s="242">
        <v>2</v>
      </c>
      <c r="I307" s="243"/>
      <c r="J307" s="244">
        <f>ROUND(I307*H307,2)</f>
        <v>0</v>
      </c>
      <c r="K307" s="240" t="s">
        <v>210</v>
      </c>
      <c r="L307" s="73"/>
      <c r="M307" s="245" t="s">
        <v>21</v>
      </c>
      <c r="N307" s="246" t="s">
        <v>47</v>
      </c>
      <c r="O307" s="48"/>
      <c r="P307" s="247">
        <f>O307*H307</f>
        <v>0</v>
      </c>
      <c r="Q307" s="247">
        <v>7E-05</v>
      </c>
      <c r="R307" s="247">
        <f>Q307*H307</f>
        <v>0.00014</v>
      </c>
      <c r="S307" s="247">
        <v>0</v>
      </c>
      <c r="T307" s="248">
        <f>S307*H307</f>
        <v>0</v>
      </c>
      <c r="AR307" s="25" t="s">
        <v>211</v>
      </c>
      <c r="AT307" s="25" t="s">
        <v>206</v>
      </c>
      <c r="AU307" s="25" t="s">
        <v>85</v>
      </c>
      <c r="AY307" s="25" t="s">
        <v>203</v>
      </c>
      <c r="BE307" s="249">
        <f>IF(N307="základní",J307,0)</f>
        <v>0</v>
      </c>
      <c r="BF307" s="249">
        <f>IF(N307="snížená",J307,0)</f>
        <v>0</v>
      </c>
      <c r="BG307" s="249">
        <f>IF(N307="zákl. přenesená",J307,0)</f>
        <v>0</v>
      </c>
      <c r="BH307" s="249">
        <f>IF(N307="sníž. přenesená",J307,0)</f>
        <v>0</v>
      </c>
      <c r="BI307" s="249">
        <f>IF(N307="nulová",J307,0)</f>
        <v>0</v>
      </c>
      <c r="BJ307" s="25" t="s">
        <v>83</v>
      </c>
      <c r="BK307" s="249">
        <f>ROUND(I307*H307,2)</f>
        <v>0</v>
      </c>
      <c r="BL307" s="25" t="s">
        <v>211</v>
      </c>
      <c r="BM307" s="25" t="s">
        <v>1257</v>
      </c>
    </row>
    <row r="308" spans="2:65" s="1" customFormat="1" ht="16.5" customHeight="1">
      <c r="B308" s="47"/>
      <c r="C308" s="238" t="s">
        <v>1258</v>
      </c>
      <c r="D308" s="238" t="s">
        <v>206</v>
      </c>
      <c r="E308" s="239" t="s">
        <v>1259</v>
      </c>
      <c r="F308" s="240" t="s">
        <v>1260</v>
      </c>
      <c r="G308" s="241" t="s">
        <v>209</v>
      </c>
      <c r="H308" s="242">
        <v>1</v>
      </c>
      <c r="I308" s="243"/>
      <c r="J308" s="244">
        <f>ROUND(I308*H308,2)</f>
        <v>0</v>
      </c>
      <c r="K308" s="240" t="s">
        <v>210</v>
      </c>
      <c r="L308" s="73"/>
      <c r="M308" s="245" t="s">
        <v>21</v>
      </c>
      <c r="N308" s="246" t="s">
        <v>47</v>
      </c>
      <c r="O308" s="48"/>
      <c r="P308" s="247">
        <f>O308*H308</f>
        <v>0</v>
      </c>
      <c r="Q308" s="247">
        <v>0.00031</v>
      </c>
      <c r="R308" s="247">
        <f>Q308*H308</f>
        <v>0.00031</v>
      </c>
      <c r="S308" s="247">
        <v>0</v>
      </c>
      <c r="T308" s="248">
        <f>S308*H308</f>
        <v>0</v>
      </c>
      <c r="AR308" s="25" t="s">
        <v>211</v>
      </c>
      <c r="AT308" s="25" t="s">
        <v>206</v>
      </c>
      <c r="AU308" s="25" t="s">
        <v>85</v>
      </c>
      <c r="AY308" s="25" t="s">
        <v>203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25" t="s">
        <v>83</v>
      </c>
      <c r="BK308" s="249">
        <f>ROUND(I308*H308,2)</f>
        <v>0</v>
      </c>
      <c r="BL308" s="25" t="s">
        <v>211</v>
      </c>
      <c r="BM308" s="25" t="s">
        <v>1261</v>
      </c>
    </row>
    <row r="309" spans="2:65" s="1" customFormat="1" ht="16.5" customHeight="1">
      <c r="B309" s="47"/>
      <c r="C309" s="238" t="s">
        <v>1262</v>
      </c>
      <c r="D309" s="238" t="s">
        <v>206</v>
      </c>
      <c r="E309" s="239" t="s">
        <v>1263</v>
      </c>
      <c r="F309" s="240" t="s">
        <v>1264</v>
      </c>
      <c r="G309" s="241" t="s">
        <v>246</v>
      </c>
      <c r="H309" s="250"/>
      <c r="I309" s="243"/>
      <c r="J309" s="244">
        <f>ROUND(I309*H309,2)</f>
        <v>0</v>
      </c>
      <c r="K309" s="240" t="s">
        <v>210</v>
      </c>
      <c r="L309" s="73"/>
      <c r="M309" s="245" t="s">
        <v>21</v>
      </c>
      <c r="N309" s="246" t="s">
        <v>47</v>
      </c>
      <c r="O309" s="48"/>
      <c r="P309" s="247">
        <f>O309*H309</f>
        <v>0</v>
      </c>
      <c r="Q309" s="247">
        <v>0</v>
      </c>
      <c r="R309" s="247">
        <f>Q309*H309</f>
        <v>0</v>
      </c>
      <c r="S309" s="247">
        <v>0</v>
      </c>
      <c r="T309" s="248">
        <f>S309*H309</f>
        <v>0</v>
      </c>
      <c r="AR309" s="25" t="s">
        <v>211</v>
      </c>
      <c r="AT309" s="25" t="s">
        <v>206</v>
      </c>
      <c r="AU309" s="25" t="s">
        <v>85</v>
      </c>
      <c r="AY309" s="25" t="s">
        <v>203</v>
      </c>
      <c r="BE309" s="249">
        <f>IF(N309="základní",J309,0)</f>
        <v>0</v>
      </c>
      <c r="BF309" s="249">
        <f>IF(N309="snížená",J309,0)</f>
        <v>0</v>
      </c>
      <c r="BG309" s="249">
        <f>IF(N309="zákl. přenesená",J309,0)</f>
        <v>0</v>
      </c>
      <c r="BH309" s="249">
        <f>IF(N309="sníž. přenesená",J309,0)</f>
        <v>0</v>
      </c>
      <c r="BI309" s="249">
        <f>IF(N309="nulová",J309,0)</f>
        <v>0</v>
      </c>
      <c r="BJ309" s="25" t="s">
        <v>83</v>
      </c>
      <c r="BK309" s="249">
        <f>ROUND(I309*H309,2)</f>
        <v>0</v>
      </c>
      <c r="BL309" s="25" t="s">
        <v>211</v>
      </c>
      <c r="BM309" s="25" t="s">
        <v>1265</v>
      </c>
    </row>
    <row r="310" spans="2:63" s="11" customFormat="1" ht="29.85" customHeight="1">
      <c r="B310" s="222"/>
      <c r="C310" s="223"/>
      <c r="D310" s="224" t="s">
        <v>75</v>
      </c>
      <c r="E310" s="236" t="s">
        <v>301</v>
      </c>
      <c r="F310" s="236" t="s">
        <v>302</v>
      </c>
      <c r="G310" s="223"/>
      <c r="H310" s="223"/>
      <c r="I310" s="226"/>
      <c r="J310" s="237">
        <f>BK310</f>
        <v>0</v>
      </c>
      <c r="K310" s="223"/>
      <c r="L310" s="228"/>
      <c r="M310" s="229"/>
      <c r="N310" s="230"/>
      <c r="O310" s="230"/>
      <c r="P310" s="231">
        <f>SUM(P311:P312)</f>
        <v>0</v>
      </c>
      <c r="Q310" s="230"/>
      <c r="R310" s="231">
        <f>SUM(R311:R312)</f>
        <v>7E-05</v>
      </c>
      <c r="S310" s="230"/>
      <c r="T310" s="232">
        <f>SUM(T311:T312)</f>
        <v>0.0045</v>
      </c>
      <c r="AR310" s="233" t="s">
        <v>85</v>
      </c>
      <c r="AT310" s="234" t="s">
        <v>75</v>
      </c>
      <c r="AU310" s="234" t="s">
        <v>83</v>
      </c>
      <c r="AY310" s="233" t="s">
        <v>203</v>
      </c>
      <c r="BK310" s="235">
        <f>SUM(BK311:BK312)</f>
        <v>0</v>
      </c>
    </row>
    <row r="311" spans="2:65" s="1" customFormat="1" ht="16.5" customHeight="1">
      <c r="B311" s="47"/>
      <c r="C311" s="238" t="s">
        <v>1266</v>
      </c>
      <c r="D311" s="238" t="s">
        <v>206</v>
      </c>
      <c r="E311" s="239" t="s">
        <v>1267</v>
      </c>
      <c r="F311" s="240" t="s">
        <v>1268</v>
      </c>
      <c r="G311" s="241" t="s">
        <v>209</v>
      </c>
      <c r="H311" s="242">
        <v>1</v>
      </c>
      <c r="I311" s="243"/>
      <c r="J311" s="244">
        <f>ROUND(I311*H311,2)</f>
        <v>0</v>
      </c>
      <c r="K311" s="240" t="s">
        <v>210</v>
      </c>
      <c r="L311" s="73"/>
      <c r="M311" s="245" t="s">
        <v>21</v>
      </c>
      <c r="N311" s="246" t="s">
        <v>47</v>
      </c>
      <c r="O311" s="48"/>
      <c r="P311" s="247">
        <f>O311*H311</f>
        <v>0</v>
      </c>
      <c r="Q311" s="247">
        <v>7E-05</v>
      </c>
      <c r="R311" s="247">
        <f>Q311*H311</f>
        <v>7E-05</v>
      </c>
      <c r="S311" s="247">
        <v>0.0045</v>
      </c>
      <c r="T311" s="248">
        <f>S311*H311</f>
        <v>0.0045</v>
      </c>
      <c r="AR311" s="25" t="s">
        <v>211</v>
      </c>
      <c r="AT311" s="25" t="s">
        <v>206</v>
      </c>
      <c r="AU311" s="25" t="s">
        <v>85</v>
      </c>
      <c r="AY311" s="25" t="s">
        <v>203</v>
      </c>
      <c r="BE311" s="249">
        <f>IF(N311="základní",J311,0)</f>
        <v>0</v>
      </c>
      <c r="BF311" s="249">
        <f>IF(N311="snížená",J311,0)</f>
        <v>0</v>
      </c>
      <c r="BG311" s="249">
        <f>IF(N311="zákl. přenesená",J311,0)</f>
        <v>0</v>
      </c>
      <c r="BH311" s="249">
        <f>IF(N311="sníž. přenesená",J311,0)</f>
        <v>0</v>
      </c>
      <c r="BI311" s="249">
        <f>IF(N311="nulová",J311,0)</f>
        <v>0</v>
      </c>
      <c r="BJ311" s="25" t="s">
        <v>83</v>
      </c>
      <c r="BK311" s="249">
        <f>ROUND(I311*H311,2)</f>
        <v>0</v>
      </c>
      <c r="BL311" s="25" t="s">
        <v>211</v>
      </c>
      <c r="BM311" s="25" t="s">
        <v>1269</v>
      </c>
    </row>
    <row r="312" spans="2:65" s="1" customFormat="1" ht="25.5" customHeight="1">
      <c r="B312" s="47"/>
      <c r="C312" s="238" t="s">
        <v>1270</v>
      </c>
      <c r="D312" s="238" t="s">
        <v>206</v>
      </c>
      <c r="E312" s="239" t="s">
        <v>1271</v>
      </c>
      <c r="F312" s="240" t="s">
        <v>1272</v>
      </c>
      <c r="G312" s="241" t="s">
        <v>241</v>
      </c>
      <c r="H312" s="242">
        <v>0.005</v>
      </c>
      <c r="I312" s="243"/>
      <c r="J312" s="244">
        <f>ROUND(I312*H312,2)</f>
        <v>0</v>
      </c>
      <c r="K312" s="240" t="s">
        <v>210</v>
      </c>
      <c r="L312" s="73"/>
      <c r="M312" s="245" t="s">
        <v>21</v>
      </c>
      <c r="N312" s="251" t="s">
        <v>47</v>
      </c>
      <c r="O312" s="252"/>
      <c r="P312" s="253">
        <f>O312*H312</f>
        <v>0</v>
      </c>
      <c r="Q312" s="253">
        <v>0</v>
      </c>
      <c r="R312" s="253">
        <f>Q312*H312</f>
        <v>0</v>
      </c>
      <c r="S312" s="253">
        <v>0</v>
      </c>
      <c r="T312" s="254">
        <f>S312*H312</f>
        <v>0</v>
      </c>
      <c r="AR312" s="25" t="s">
        <v>211</v>
      </c>
      <c r="AT312" s="25" t="s">
        <v>206</v>
      </c>
      <c r="AU312" s="25" t="s">
        <v>85</v>
      </c>
      <c r="AY312" s="25" t="s">
        <v>203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25" t="s">
        <v>83</v>
      </c>
      <c r="BK312" s="249">
        <f>ROUND(I312*H312,2)</f>
        <v>0</v>
      </c>
      <c r="BL312" s="25" t="s">
        <v>211</v>
      </c>
      <c r="BM312" s="25" t="s">
        <v>1273</v>
      </c>
    </row>
    <row r="313" spans="2:12" s="1" customFormat="1" ht="6.95" customHeight="1">
      <c r="B313" s="68"/>
      <c r="C313" s="69"/>
      <c r="D313" s="69"/>
      <c r="E313" s="69"/>
      <c r="F313" s="69"/>
      <c r="G313" s="69"/>
      <c r="H313" s="69"/>
      <c r="I313" s="180"/>
      <c r="J313" s="69"/>
      <c r="K313" s="69"/>
      <c r="L313" s="73"/>
    </row>
  </sheetData>
  <sheetProtection password="CC35" sheet="1" objects="1" scenarios="1" formatColumns="0" formatRows="0" autoFilter="0"/>
  <autoFilter ref="C102:K31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89:H89"/>
    <mergeCell ref="E93:H93"/>
    <mergeCell ref="E91:H91"/>
    <mergeCell ref="E95:H95"/>
    <mergeCell ref="G1:H1"/>
    <mergeCell ref="L2:V2"/>
  </mergeCells>
  <hyperlinks>
    <hyperlink ref="F1:G1" location="C2" display="1) Krycí list soupisu"/>
    <hyperlink ref="G1:H1" location="C62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1274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ROUND(J90,2)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ROUND(SUM(BE90:BE95),2)</f>
        <v>0</v>
      </c>
      <c r="G34" s="48"/>
      <c r="H34" s="48"/>
      <c r="I34" s="172">
        <v>0.21</v>
      </c>
      <c r="J34" s="171">
        <f>ROUND(ROUND((SUM(BE90:BE95)),2)*I34,2)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ROUND(SUM(BF90:BF95),2)</f>
        <v>0</v>
      </c>
      <c r="G35" s="48"/>
      <c r="H35" s="48"/>
      <c r="I35" s="172">
        <v>0.15</v>
      </c>
      <c r="J35" s="171">
        <f>ROUND(ROUND((SUM(BF90:BF95)),2)*I35,2)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ROUND(SUM(BG90:BG95),2)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ROUND(SUM(BH90:BH95),2)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ROUND(SUM(BI90:BI95),2)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172121TZ - Technická zařízení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J90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1275</v>
      </c>
      <c r="E65" s="194"/>
      <c r="F65" s="194"/>
      <c r="G65" s="194"/>
      <c r="H65" s="194"/>
      <c r="I65" s="195"/>
      <c r="J65" s="196">
        <f>J91</f>
        <v>0</v>
      </c>
      <c r="K65" s="197"/>
    </row>
    <row r="66" spans="2:11" s="9" customFormat="1" ht="19.9" customHeight="1">
      <c r="B66" s="198"/>
      <c r="C66" s="199"/>
      <c r="D66" s="200" t="s">
        <v>1276</v>
      </c>
      <c r="E66" s="201"/>
      <c r="F66" s="201"/>
      <c r="G66" s="201"/>
      <c r="H66" s="201"/>
      <c r="I66" s="202"/>
      <c r="J66" s="203">
        <f>J92</f>
        <v>0</v>
      </c>
      <c r="K66" s="204"/>
    </row>
    <row r="67" spans="2:11" s="1" customFormat="1" ht="21.8" customHeight="1">
      <c r="B67" s="47"/>
      <c r="C67" s="48"/>
      <c r="D67" s="48"/>
      <c r="E67" s="48"/>
      <c r="F67" s="48"/>
      <c r="G67" s="48"/>
      <c r="H67" s="48"/>
      <c r="I67" s="158"/>
      <c r="J67" s="48"/>
      <c r="K67" s="52"/>
    </row>
    <row r="68" spans="2:11" s="1" customFormat="1" ht="6.95" customHeight="1">
      <c r="B68" s="68"/>
      <c r="C68" s="69"/>
      <c r="D68" s="69"/>
      <c r="E68" s="69"/>
      <c r="F68" s="69"/>
      <c r="G68" s="69"/>
      <c r="H68" s="69"/>
      <c r="I68" s="180"/>
      <c r="J68" s="69"/>
      <c r="K68" s="70"/>
    </row>
    <row r="72" spans="2:12" s="1" customFormat="1" ht="6.95" customHeight="1">
      <c r="B72" s="71"/>
      <c r="C72" s="72"/>
      <c r="D72" s="72"/>
      <c r="E72" s="72"/>
      <c r="F72" s="72"/>
      <c r="G72" s="72"/>
      <c r="H72" s="72"/>
      <c r="I72" s="183"/>
      <c r="J72" s="72"/>
      <c r="K72" s="72"/>
      <c r="L72" s="73"/>
    </row>
    <row r="73" spans="2:12" s="1" customFormat="1" ht="36.95" customHeight="1">
      <c r="B73" s="47"/>
      <c r="C73" s="74" t="s">
        <v>187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5"/>
      <c r="J74" s="75"/>
      <c r="K74" s="75"/>
      <c r="L74" s="73"/>
    </row>
    <row r="75" spans="2:12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205"/>
      <c r="J75" s="75"/>
      <c r="K75" s="75"/>
      <c r="L75" s="73"/>
    </row>
    <row r="76" spans="2:12" s="1" customFormat="1" ht="16.5" customHeight="1">
      <c r="B76" s="47"/>
      <c r="C76" s="75"/>
      <c r="D76" s="75"/>
      <c r="E76" s="206" t="str">
        <f>E7</f>
        <v>Revitalizace NKP Vlašský dvůr stavba</v>
      </c>
      <c r="F76" s="77"/>
      <c r="G76" s="77"/>
      <c r="H76" s="77"/>
      <c r="I76" s="205"/>
      <c r="J76" s="75"/>
      <c r="K76" s="75"/>
      <c r="L76" s="73"/>
    </row>
    <row r="77" spans="2:12" ht="13.5">
      <c r="B77" s="29"/>
      <c r="C77" s="77" t="s">
        <v>171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ht="16.5" customHeight="1">
      <c r="B78" s="29"/>
      <c r="C78" s="207"/>
      <c r="D78" s="207"/>
      <c r="E78" s="206" t="s">
        <v>172</v>
      </c>
      <c r="F78" s="207"/>
      <c r="G78" s="207"/>
      <c r="H78" s="207"/>
      <c r="I78" s="150"/>
      <c r="J78" s="207"/>
      <c r="K78" s="207"/>
      <c r="L78" s="208"/>
    </row>
    <row r="79" spans="2:12" ht="13.5">
      <c r="B79" s="29"/>
      <c r="C79" s="77" t="s">
        <v>173</v>
      </c>
      <c r="D79" s="207"/>
      <c r="E79" s="207"/>
      <c r="F79" s="207"/>
      <c r="G79" s="207"/>
      <c r="H79" s="207"/>
      <c r="I79" s="150"/>
      <c r="J79" s="207"/>
      <c r="K79" s="207"/>
      <c r="L79" s="208"/>
    </row>
    <row r="80" spans="2:12" s="1" customFormat="1" ht="16.5" customHeight="1">
      <c r="B80" s="47"/>
      <c r="C80" s="75"/>
      <c r="D80" s="75"/>
      <c r="E80" s="209" t="s">
        <v>174</v>
      </c>
      <c r="F80" s="75"/>
      <c r="G80" s="75"/>
      <c r="H80" s="75"/>
      <c r="I80" s="205"/>
      <c r="J80" s="75"/>
      <c r="K80" s="75"/>
      <c r="L80" s="73"/>
    </row>
    <row r="81" spans="2:12" s="1" customFormat="1" ht="14.4" customHeight="1">
      <c r="B81" s="47"/>
      <c r="C81" s="77" t="s">
        <v>175</v>
      </c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7.25" customHeight="1">
      <c r="B82" s="47"/>
      <c r="C82" s="75"/>
      <c r="D82" s="75"/>
      <c r="E82" s="83" t="str">
        <f>E13</f>
        <v>172121TZ - Technická zařízení</v>
      </c>
      <c r="F82" s="75"/>
      <c r="G82" s="75"/>
      <c r="H82" s="75"/>
      <c r="I82" s="205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8" customHeight="1">
      <c r="B84" s="47"/>
      <c r="C84" s="77" t="s">
        <v>23</v>
      </c>
      <c r="D84" s="75"/>
      <c r="E84" s="75"/>
      <c r="F84" s="210" t="str">
        <f>F16</f>
        <v>Kutná Hora</v>
      </c>
      <c r="G84" s="75"/>
      <c r="H84" s="75"/>
      <c r="I84" s="211" t="s">
        <v>25</v>
      </c>
      <c r="J84" s="86" t="str">
        <f>IF(J16="","",J16)</f>
        <v>22. 2. 2018</v>
      </c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5"/>
      <c r="J85" s="75"/>
      <c r="K85" s="75"/>
      <c r="L85" s="73"/>
    </row>
    <row r="86" spans="2:12" s="1" customFormat="1" ht="13.5">
      <c r="B86" s="47"/>
      <c r="C86" s="77" t="s">
        <v>27</v>
      </c>
      <c r="D86" s="75"/>
      <c r="E86" s="75"/>
      <c r="F86" s="210" t="str">
        <f>E19</f>
        <v>Město Kutná Hora,Havlíčkovo nám. 552</v>
      </c>
      <c r="G86" s="75"/>
      <c r="H86" s="75"/>
      <c r="I86" s="211" t="s">
        <v>35</v>
      </c>
      <c r="J86" s="210" t="str">
        <f>E25</f>
        <v>Kutnohorská stavební s.r.o</v>
      </c>
      <c r="K86" s="75"/>
      <c r="L86" s="73"/>
    </row>
    <row r="87" spans="2:12" s="1" customFormat="1" ht="14.4" customHeight="1">
      <c r="B87" s="47"/>
      <c r="C87" s="77" t="s">
        <v>33</v>
      </c>
      <c r="D87" s="75"/>
      <c r="E87" s="75"/>
      <c r="F87" s="210" t="str">
        <f>IF(E22="","",E22)</f>
        <v/>
      </c>
      <c r="G87" s="75"/>
      <c r="H87" s="75"/>
      <c r="I87" s="205"/>
      <c r="J87" s="75"/>
      <c r="K87" s="75"/>
      <c r="L87" s="73"/>
    </row>
    <row r="88" spans="2:12" s="1" customFormat="1" ht="10.3" customHeight="1">
      <c r="B88" s="47"/>
      <c r="C88" s="75"/>
      <c r="D88" s="75"/>
      <c r="E88" s="75"/>
      <c r="F88" s="75"/>
      <c r="G88" s="75"/>
      <c r="H88" s="75"/>
      <c r="I88" s="205"/>
      <c r="J88" s="75"/>
      <c r="K88" s="75"/>
      <c r="L88" s="73"/>
    </row>
    <row r="89" spans="2:20" s="10" customFormat="1" ht="29.25" customHeight="1">
      <c r="B89" s="212"/>
      <c r="C89" s="213" t="s">
        <v>188</v>
      </c>
      <c r="D89" s="214" t="s">
        <v>61</v>
      </c>
      <c r="E89" s="214" t="s">
        <v>57</v>
      </c>
      <c r="F89" s="214" t="s">
        <v>189</v>
      </c>
      <c r="G89" s="214" t="s">
        <v>190</v>
      </c>
      <c r="H89" s="214" t="s">
        <v>191</v>
      </c>
      <c r="I89" s="215" t="s">
        <v>192</v>
      </c>
      <c r="J89" s="214" t="s">
        <v>180</v>
      </c>
      <c r="K89" s="216" t="s">
        <v>193</v>
      </c>
      <c r="L89" s="217"/>
      <c r="M89" s="103" t="s">
        <v>194</v>
      </c>
      <c r="N89" s="104" t="s">
        <v>46</v>
      </c>
      <c r="O89" s="104" t="s">
        <v>195</v>
      </c>
      <c r="P89" s="104" t="s">
        <v>196</v>
      </c>
      <c r="Q89" s="104" t="s">
        <v>197</v>
      </c>
      <c r="R89" s="104" t="s">
        <v>198</v>
      </c>
      <c r="S89" s="104" t="s">
        <v>199</v>
      </c>
      <c r="T89" s="105" t="s">
        <v>200</v>
      </c>
    </row>
    <row r="90" spans="2:63" s="1" customFormat="1" ht="29.25" customHeight="1">
      <c r="B90" s="47"/>
      <c r="C90" s="109" t="s">
        <v>181</v>
      </c>
      <c r="D90" s="75"/>
      <c r="E90" s="75"/>
      <c r="F90" s="75"/>
      <c r="G90" s="75"/>
      <c r="H90" s="75"/>
      <c r="I90" s="205"/>
      <c r="J90" s="218">
        <f>BK90</f>
        <v>0</v>
      </c>
      <c r="K90" s="75"/>
      <c r="L90" s="73"/>
      <c r="M90" s="106"/>
      <c r="N90" s="107"/>
      <c r="O90" s="107"/>
      <c r="P90" s="219">
        <f>P91</f>
        <v>0</v>
      </c>
      <c r="Q90" s="107"/>
      <c r="R90" s="219">
        <f>R91</f>
        <v>0.7820500000000001</v>
      </c>
      <c r="S90" s="107"/>
      <c r="T90" s="220">
        <f>T91</f>
        <v>0</v>
      </c>
      <c r="AT90" s="25" t="s">
        <v>75</v>
      </c>
      <c r="AU90" s="25" t="s">
        <v>182</v>
      </c>
      <c r="BK90" s="221">
        <f>BK91</f>
        <v>0</v>
      </c>
    </row>
    <row r="91" spans="2:63" s="11" customFormat="1" ht="37.4" customHeight="1">
      <c r="B91" s="222"/>
      <c r="C91" s="223"/>
      <c r="D91" s="224" t="s">
        <v>75</v>
      </c>
      <c r="E91" s="225" t="s">
        <v>284</v>
      </c>
      <c r="F91" s="225" t="s">
        <v>1277</v>
      </c>
      <c r="G91" s="223"/>
      <c r="H91" s="223"/>
      <c r="I91" s="226"/>
      <c r="J91" s="227">
        <f>BK91</f>
        <v>0</v>
      </c>
      <c r="K91" s="223"/>
      <c r="L91" s="228"/>
      <c r="M91" s="229"/>
      <c r="N91" s="230"/>
      <c r="O91" s="230"/>
      <c r="P91" s="231">
        <f>P92</f>
        <v>0</v>
      </c>
      <c r="Q91" s="230"/>
      <c r="R91" s="231">
        <f>R92</f>
        <v>0.7820500000000001</v>
      </c>
      <c r="S91" s="230"/>
      <c r="T91" s="232">
        <f>T92</f>
        <v>0</v>
      </c>
      <c r="AR91" s="233" t="s">
        <v>92</v>
      </c>
      <c r="AT91" s="234" t="s">
        <v>75</v>
      </c>
      <c r="AU91" s="234" t="s">
        <v>76</v>
      </c>
      <c r="AY91" s="233" t="s">
        <v>203</v>
      </c>
      <c r="BK91" s="235">
        <f>BK92</f>
        <v>0</v>
      </c>
    </row>
    <row r="92" spans="2:63" s="11" customFormat="1" ht="19.9" customHeight="1">
      <c r="B92" s="222"/>
      <c r="C92" s="223"/>
      <c r="D92" s="224" t="s">
        <v>75</v>
      </c>
      <c r="E92" s="236" t="s">
        <v>1278</v>
      </c>
      <c r="F92" s="236" t="s">
        <v>1279</v>
      </c>
      <c r="G92" s="223"/>
      <c r="H92" s="223"/>
      <c r="I92" s="226"/>
      <c r="J92" s="237">
        <f>BK92</f>
        <v>0</v>
      </c>
      <c r="K92" s="223"/>
      <c r="L92" s="228"/>
      <c r="M92" s="229"/>
      <c r="N92" s="230"/>
      <c r="O92" s="230"/>
      <c r="P92" s="231">
        <f>SUM(P93:P95)</f>
        <v>0</v>
      </c>
      <c r="Q92" s="230"/>
      <c r="R92" s="231">
        <f>SUM(R93:R95)</f>
        <v>0.7820500000000001</v>
      </c>
      <c r="S92" s="230"/>
      <c r="T92" s="232">
        <f>SUM(T93:T95)</f>
        <v>0</v>
      </c>
      <c r="AR92" s="233" t="s">
        <v>92</v>
      </c>
      <c r="AT92" s="234" t="s">
        <v>75</v>
      </c>
      <c r="AU92" s="234" t="s">
        <v>83</v>
      </c>
      <c r="AY92" s="233" t="s">
        <v>203</v>
      </c>
      <c r="BK92" s="235">
        <f>SUM(BK93:BK95)</f>
        <v>0</v>
      </c>
    </row>
    <row r="93" spans="2:65" s="1" customFormat="1" ht="38.25" customHeight="1">
      <c r="B93" s="47"/>
      <c r="C93" s="238" t="s">
        <v>83</v>
      </c>
      <c r="D93" s="238" t="s">
        <v>206</v>
      </c>
      <c r="E93" s="239" t="s">
        <v>1280</v>
      </c>
      <c r="F93" s="240" t="s">
        <v>1281</v>
      </c>
      <c r="G93" s="241" t="s">
        <v>209</v>
      </c>
      <c r="H93" s="242">
        <v>1</v>
      </c>
      <c r="I93" s="243"/>
      <c r="J93" s="244">
        <f>ROUND(I93*H93,2)</f>
        <v>0</v>
      </c>
      <c r="K93" s="240" t="s">
        <v>1282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0.74567</v>
      </c>
      <c r="R93" s="247">
        <f>Q93*H93</f>
        <v>0.74567</v>
      </c>
      <c r="S93" s="247">
        <v>0</v>
      </c>
      <c r="T93" s="248">
        <f>S93*H93</f>
        <v>0</v>
      </c>
      <c r="AR93" s="25" t="s">
        <v>762</v>
      </c>
      <c r="AT93" s="25" t="s">
        <v>206</v>
      </c>
      <c r="AU93" s="25" t="s">
        <v>85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762</v>
      </c>
      <c r="BM93" s="25" t="s">
        <v>1283</v>
      </c>
    </row>
    <row r="94" spans="2:65" s="1" customFormat="1" ht="25.5" customHeight="1">
      <c r="B94" s="47"/>
      <c r="C94" s="238" t="s">
        <v>85</v>
      </c>
      <c r="D94" s="238" t="s">
        <v>206</v>
      </c>
      <c r="E94" s="239" t="s">
        <v>1284</v>
      </c>
      <c r="F94" s="240" t="s">
        <v>1285</v>
      </c>
      <c r="G94" s="241" t="s">
        <v>209</v>
      </c>
      <c r="H94" s="242">
        <v>1</v>
      </c>
      <c r="I94" s="243"/>
      <c r="J94" s="244">
        <f>ROUND(I94*H94,2)</f>
        <v>0</v>
      </c>
      <c r="K94" s="240" t="s">
        <v>1282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0.02624</v>
      </c>
      <c r="R94" s="247">
        <f>Q94*H94</f>
        <v>0.02624</v>
      </c>
      <c r="S94" s="247">
        <v>0</v>
      </c>
      <c r="T94" s="248">
        <f>S94*H94</f>
        <v>0</v>
      </c>
      <c r="AR94" s="25" t="s">
        <v>762</v>
      </c>
      <c r="AT94" s="25" t="s">
        <v>206</v>
      </c>
      <c r="AU94" s="25" t="s">
        <v>85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762</v>
      </c>
      <c r="BM94" s="25" t="s">
        <v>1286</v>
      </c>
    </row>
    <row r="95" spans="2:65" s="1" customFormat="1" ht="25.5" customHeight="1">
      <c r="B95" s="47"/>
      <c r="C95" s="238" t="s">
        <v>92</v>
      </c>
      <c r="D95" s="238" t="s">
        <v>206</v>
      </c>
      <c r="E95" s="239" t="s">
        <v>1287</v>
      </c>
      <c r="F95" s="240" t="s">
        <v>1288</v>
      </c>
      <c r="G95" s="241" t="s">
        <v>209</v>
      </c>
      <c r="H95" s="242">
        <v>2</v>
      </c>
      <c r="I95" s="243"/>
      <c r="J95" s="244">
        <f>ROUND(I95*H95,2)</f>
        <v>0</v>
      </c>
      <c r="K95" s="240" t="s">
        <v>1282</v>
      </c>
      <c r="L95" s="73"/>
      <c r="M95" s="245" t="s">
        <v>21</v>
      </c>
      <c r="N95" s="251" t="s">
        <v>47</v>
      </c>
      <c r="O95" s="252"/>
      <c r="P95" s="253">
        <f>O95*H95</f>
        <v>0</v>
      </c>
      <c r="Q95" s="253">
        <v>0.00507</v>
      </c>
      <c r="R95" s="253">
        <f>Q95*H95</f>
        <v>0.01014</v>
      </c>
      <c r="S95" s="253">
        <v>0</v>
      </c>
      <c r="T95" s="254">
        <f>S95*H95</f>
        <v>0</v>
      </c>
      <c r="AR95" s="25" t="s">
        <v>762</v>
      </c>
      <c r="AT95" s="25" t="s">
        <v>206</v>
      </c>
      <c r="AU95" s="25" t="s">
        <v>85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762</v>
      </c>
      <c r="BM95" s="25" t="s">
        <v>1289</v>
      </c>
    </row>
    <row r="96" spans="2:12" s="1" customFormat="1" ht="6.95" customHeight="1">
      <c r="B96" s="68"/>
      <c r="C96" s="69"/>
      <c r="D96" s="69"/>
      <c r="E96" s="69"/>
      <c r="F96" s="69"/>
      <c r="G96" s="69"/>
      <c r="H96" s="69"/>
      <c r="I96" s="180"/>
      <c r="J96" s="69"/>
      <c r="K96" s="69"/>
      <c r="L96" s="73"/>
    </row>
  </sheetData>
  <sheetProtection password="CC35" sheet="1" objects="1" scenarios="1" formatColumns="0" formatRows="0" autoFilter="0"/>
  <autoFilter ref="C89:K9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6:H76"/>
    <mergeCell ref="E80:H80"/>
    <mergeCell ref="E78:H78"/>
    <mergeCell ref="E82:H82"/>
    <mergeCell ref="G1:H1"/>
    <mergeCell ref="L2:V2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7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175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1290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115</v>
      </c>
      <c r="G15" s="48"/>
      <c r="H15" s="48"/>
      <c r="I15" s="160" t="s">
        <v>22</v>
      </c>
      <c r="J15" s="36" t="s">
        <v>1291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ROUND(J118,2)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ROUND(SUM(BE118:BE1475),2)</f>
        <v>0</v>
      </c>
      <c r="G34" s="48"/>
      <c r="H34" s="48"/>
      <c r="I34" s="172">
        <v>0.21</v>
      </c>
      <c r="J34" s="171">
        <f>ROUND(ROUND((SUM(BE118:BE1475)),2)*I34,2)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ROUND(SUM(BF118:BF1475),2)</f>
        <v>0</v>
      </c>
      <c r="G35" s="48"/>
      <c r="H35" s="48"/>
      <c r="I35" s="172">
        <v>0.15</v>
      </c>
      <c r="J35" s="171">
        <f>ROUND(ROUND((SUM(BF118:BF1475)),2)*I35,2)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ROUND(SUM(BG118:BG1475),2)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ROUND(SUM(BH118:BH1475),2)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ROUND(SUM(BI118:BI1475),2)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175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172121ST - Stavební část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J118</f>
        <v>0</v>
      </c>
      <c r="K64" s="52"/>
      <c r="AU64" s="25" t="s">
        <v>182</v>
      </c>
    </row>
    <row r="65" spans="2:11" s="8" customFormat="1" ht="24.95" customHeight="1">
      <c r="B65" s="191"/>
      <c r="C65" s="192"/>
      <c r="D65" s="193" t="s">
        <v>271</v>
      </c>
      <c r="E65" s="194"/>
      <c r="F65" s="194"/>
      <c r="G65" s="194"/>
      <c r="H65" s="194"/>
      <c r="I65" s="195"/>
      <c r="J65" s="196">
        <f>J119</f>
        <v>0</v>
      </c>
      <c r="K65" s="197"/>
    </row>
    <row r="66" spans="2:11" s="9" customFormat="1" ht="19.9" customHeight="1">
      <c r="B66" s="198"/>
      <c r="C66" s="199"/>
      <c r="D66" s="200" t="s">
        <v>577</v>
      </c>
      <c r="E66" s="201"/>
      <c r="F66" s="201"/>
      <c r="G66" s="201"/>
      <c r="H66" s="201"/>
      <c r="I66" s="202"/>
      <c r="J66" s="203">
        <f>J120</f>
        <v>0</v>
      </c>
      <c r="K66" s="204"/>
    </row>
    <row r="67" spans="2:11" s="9" customFormat="1" ht="19.9" customHeight="1">
      <c r="B67" s="198"/>
      <c r="C67" s="199"/>
      <c r="D67" s="200" t="s">
        <v>1292</v>
      </c>
      <c r="E67" s="201"/>
      <c r="F67" s="201"/>
      <c r="G67" s="201"/>
      <c r="H67" s="201"/>
      <c r="I67" s="202"/>
      <c r="J67" s="203">
        <f>J149</f>
        <v>0</v>
      </c>
      <c r="K67" s="204"/>
    </row>
    <row r="68" spans="2:11" s="9" customFormat="1" ht="19.9" customHeight="1">
      <c r="B68" s="198"/>
      <c r="C68" s="199"/>
      <c r="D68" s="200" t="s">
        <v>1293</v>
      </c>
      <c r="E68" s="201"/>
      <c r="F68" s="201"/>
      <c r="G68" s="201"/>
      <c r="H68" s="201"/>
      <c r="I68" s="202"/>
      <c r="J68" s="203">
        <f>J192</f>
        <v>0</v>
      </c>
      <c r="K68" s="204"/>
    </row>
    <row r="69" spans="2:11" s="9" customFormat="1" ht="14.85" customHeight="1">
      <c r="B69" s="198"/>
      <c r="C69" s="199"/>
      <c r="D69" s="200" t="s">
        <v>1294</v>
      </c>
      <c r="E69" s="201"/>
      <c r="F69" s="201"/>
      <c r="G69" s="201"/>
      <c r="H69" s="201"/>
      <c r="I69" s="202"/>
      <c r="J69" s="203">
        <f>J222</f>
        <v>0</v>
      </c>
      <c r="K69" s="204"/>
    </row>
    <row r="70" spans="2:11" s="9" customFormat="1" ht="19.9" customHeight="1">
      <c r="B70" s="198"/>
      <c r="C70" s="199"/>
      <c r="D70" s="200" t="s">
        <v>578</v>
      </c>
      <c r="E70" s="201"/>
      <c r="F70" s="201"/>
      <c r="G70" s="201"/>
      <c r="H70" s="201"/>
      <c r="I70" s="202"/>
      <c r="J70" s="203">
        <f>J233</f>
        <v>0</v>
      </c>
      <c r="K70" s="204"/>
    </row>
    <row r="71" spans="2:11" s="9" customFormat="1" ht="19.9" customHeight="1">
      <c r="B71" s="198"/>
      <c r="C71" s="199"/>
      <c r="D71" s="200" t="s">
        <v>579</v>
      </c>
      <c r="E71" s="201"/>
      <c r="F71" s="201"/>
      <c r="G71" s="201"/>
      <c r="H71" s="201"/>
      <c r="I71" s="202"/>
      <c r="J71" s="203">
        <f>J319</f>
        <v>0</v>
      </c>
      <c r="K71" s="204"/>
    </row>
    <row r="72" spans="2:11" s="9" customFormat="1" ht="19.9" customHeight="1">
      <c r="B72" s="198"/>
      <c r="C72" s="199"/>
      <c r="D72" s="200" t="s">
        <v>580</v>
      </c>
      <c r="E72" s="201"/>
      <c r="F72" s="201"/>
      <c r="G72" s="201"/>
      <c r="H72" s="201"/>
      <c r="I72" s="202"/>
      <c r="J72" s="203">
        <f>J322</f>
        <v>0</v>
      </c>
      <c r="K72" s="204"/>
    </row>
    <row r="73" spans="2:11" s="9" customFormat="1" ht="19.9" customHeight="1">
      <c r="B73" s="198"/>
      <c r="C73" s="199"/>
      <c r="D73" s="200" t="s">
        <v>582</v>
      </c>
      <c r="E73" s="201"/>
      <c r="F73" s="201"/>
      <c r="G73" s="201"/>
      <c r="H73" s="201"/>
      <c r="I73" s="202"/>
      <c r="J73" s="203">
        <f>J507</f>
        <v>0</v>
      </c>
      <c r="K73" s="204"/>
    </row>
    <row r="74" spans="2:11" s="9" customFormat="1" ht="19.9" customHeight="1">
      <c r="B74" s="198"/>
      <c r="C74" s="199"/>
      <c r="D74" s="200" t="s">
        <v>1295</v>
      </c>
      <c r="E74" s="201"/>
      <c r="F74" s="201"/>
      <c r="G74" s="201"/>
      <c r="H74" s="201"/>
      <c r="I74" s="202"/>
      <c r="J74" s="203">
        <f>J664</f>
        <v>0</v>
      </c>
      <c r="K74" s="204"/>
    </row>
    <row r="75" spans="2:11" s="9" customFormat="1" ht="19.9" customHeight="1">
      <c r="B75" s="198"/>
      <c r="C75" s="199"/>
      <c r="D75" s="200" t="s">
        <v>1296</v>
      </c>
      <c r="E75" s="201"/>
      <c r="F75" s="201"/>
      <c r="G75" s="201"/>
      <c r="H75" s="201"/>
      <c r="I75" s="202"/>
      <c r="J75" s="203">
        <f>J676</f>
        <v>0</v>
      </c>
      <c r="K75" s="204"/>
    </row>
    <row r="76" spans="2:11" s="8" customFormat="1" ht="24.95" customHeight="1">
      <c r="B76" s="191"/>
      <c r="C76" s="192"/>
      <c r="D76" s="193" t="s">
        <v>183</v>
      </c>
      <c r="E76" s="194"/>
      <c r="F76" s="194"/>
      <c r="G76" s="194"/>
      <c r="H76" s="194"/>
      <c r="I76" s="195"/>
      <c r="J76" s="196">
        <f>J678</f>
        <v>0</v>
      </c>
      <c r="K76" s="197"/>
    </row>
    <row r="77" spans="2:11" s="9" customFormat="1" ht="19.9" customHeight="1">
      <c r="B77" s="198"/>
      <c r="C77" s="199"/>
      <c r="D77" s="200" t="s">
        <v>1297</v>
      </c>
      <c r="E77" s="201"/>
      <c r="F77" s="201"/>
      <c r="G77" s="201"/>
      <c r="H77" s="201"/>
      <c r="I77" s="202"/>
      <c r="J77" s="203">
        <f>J679</f>
        <v>0</v>
      </c>
      <c r="K77" s="204"/>
    </row>
    <row r="78" spans="2:11" s="9" customFormat="1" ht="19.9" customHeight="1">
      <c r="B78" s="198"/>
      <c r="C78" s="199"/>
      <c r="D78" s="200" t="s">
        <v>272</v>
      </c>
      <c r="E78" s="201"/>
      <c r="F78" s="201"/>
      <c r="G78" s="201"/>
      <c r="H78" s="201"/>
      <c r="I78" s="202"/>
      <c r="J78" s="203">
        <f>J715</f>
        <v>0</v>
      </c>
      <c r="K78" s="204"/>
    </row>
    <row r="79" spans="2:11" s="9" customFormat="1" ht="19.9" customHeight="1">
      <c r="B79" s="198"/>
      <c r="C79" s="199"/>
      <c r="D79" s="200" t="s">
        <v>1298</v>
      </c>
      <c r="E79" s="201"/>
      <c r="F79" s="201"/>
      <c r="G79" s="201"/>
      <c r="H79" s="201"/>
      <c r="I79" s="202"/>
      <c r="J79" s="203">
        <f>J833</f>
        <v>0</v>
      </c>
      <c r="K79" s="204"/>
    </row>
    <row r="80" spans="2:11" s="9" customFormat="1" ht="19.9" customHeight="1">
      <c r="B80" s="198"/>
      <c r="C80" s="199"/>
      <c r="D80" s="200" t="s">
        <v>585</v>
      </c>
      <c r="E80" s="201"/>
      <c r="F80" s="201"/>
      <c r="G80" s="201"/>
      <c r="H80" s="201"/>
      <c r="I80" s="202"/>
      <c r="J80" s="203">
        <f>J834</f>
        <v>0</v>
      </c>
      <c r="K80" s="204"/>
    </row>
    <row r="81" spans="2:11" s="9" customFormat="1" ht="19.9" customHeight="1">
      <c r="B81" s="198"/>
      <c r="C81" s="199"/>
      <c r="D81" s="200" t="s">
        <v>274</v>
      </c>
      <c r="E81" s="201"/>
      <c r="F81" s="201"/>
      <c r="G81" s="201"/>
      <c r="H81" s="201"/>
      <c r="I81" s="202"/>
      <c r="J81" s="203">
        <f>J839</f>
        <v>0</v>
      </c>
      <c r="K81" s="204"/>
    </row>
    <row r="82" spans="2:11" s="9" customFormat="1" ht="19.9" customHeight="1">
      <c r="B82" s="198"/>
      <c r="C82" s="199"/>
      <c r="D82" s="200" t="s">
        <v>1299</v>
      </c>
      <c r="E82" s="201"/>
      <c r="F82" s="201"/>
      <c r="G82" s="201"/>
      <c r="H82" s="201"/>
      <c r="I82" s="202"/>
      <c r="J82" s="203">
        <f>J844</f>
        <v>0</v>
      </c>
      <c r="K82" s="204"/>
    </row>
    <row r="83" spans="2:11" s="9" customFormat="1" ht="19.9" customHeight="1">
      <c r="B83" s="198"/>
      <c r="C83" s="199"/>
      <c r="D83" s="200" t="s">
        <v>1300</v>
      </c>
      <c r="E83" s="201"/>
      <c r="F83" s="201"/>
      <c r="G83" s="201"/>
      <c r="H83" s="201"/>
      <c r="I83" s="202"/>
      <c r="J83" s="203">
        <f>J857</f>
        <v>0</v>
      </c>
      <c r="K83" s="204"/>
    </row>
    <row r="84" spans="2:11" s="9" customFormat="1" ht="19.9" customHeight="1">
      <c r="B84" s="198"/>
      <c r="C84" s="199"/>
      <c r="D84" s="200" t="s">
        <v>1301</v>
      </c>
      <c r="E84" s="201"/>
      <c r="F84" s="201"/>
      <c r="G84" s="201"/>
      <c r="H84" s="201"/>
      <c r="I84" s="202"/>
      <c r="J84" s="203">
        <f>J882</f>
        <v>0</v>
      </c>
      <c r="K84" s="204"/>
    </row>
    <row r="85" spans="2:11" s="9" customFormat="1" ht="19.9" customHeight="1">
      <c r="B85" s="198"/>
      <c r="C85" s="199"/>
      <c r="D85" s="200" t="s">
        <v>1302</v>
      </c>
      <c r="E85" s="201"/>
      <c r="F85" s="201"/>
      <c r="G85" s="201"/>
      <c r="H85" s="201"/>
      <c r="I85" s="202"/>
      <c r="J85" s="203">
        <f>J950</f>
        <v>0</v>
      </c>
      <c r="K85" s="204"/>
    </row>
    <row r="86" spans="2:11" s="9" customFormat="1" ht="19.9" customHeight="1">
      <c r="B86" s="198"/>
      <c r="C86" s="199"/>
      <c r="D86" s="200" t="s">
        <v>1303</v>
      </c>
      <c r="E86" s="201"/>
      <c r="F86" s="201"/>
      <c r="G86" s="201"/>
      <c r="H86" s="201"/>
      <c r="I86" s="202"/>
      <c r="J86" s="203">
        <f>J954</f>
        <v>0</v>
      </c>
      <c r="K86" s="204"/>
    </row>
    <row r="87" spans="2:11" s="9" customFormat="1" ht="19.9" customHeight="1">
      <c r="B87" s="198"/>
      <c r="C87" s="199"/>
      <c r="D87" s="200" t="s">
        <v>1304</v>
      </c>
      <c r="E87" s="201"/>
      <c r="F87" s="201"/>
      <c r="G87" s="201"/>
      <c r="H87" s="201"/>
      <c r="I87" s="202"/>
      <c r="J87" s="203">
        <f>J1118</f>
        <v>0</v>
      </c>
      <c r="K87" s="204"/>
    </row>
    <row r="88" spans="2:11" s="9" customFormat="1" ht="19.9" customHeight="1">
      <c r="B88" s="198"/>
      <c r="C88" s="199"/>
      <c r="D88" s="200" t="s">
        <v>1305</v>
      </c>
      <c r="E88" s="201"/>
      <c r="F88" s="201"/>
      <c r="G88" s="201"/>
      <c r="H88" s="201"/>
      <c r="I88" s="202"/>
      <c r="J88" s="203">
        <f>J1160</f>
        <v>0</v>
      </c>
      <c r="K88" s="204"/>
    </row>
    <row r="89" spans="2:11" s="9" customFormat="1" ht="19.9" customHeight="1">
      <c r="B89" s="198"/>
      <c r="C89" s="199"/>
      <c r="D89" s="200" t="s">
        <v>1306</v>
      </c>
      <c r="E89" s="201"/>
      <c r="F89" s="201"/>
      <c r="G89" s="201"/>
      <c r="H89" s="201"/>
      <c r="I89" s="202"/>
      <c r="J89" s="203">
        <f>J1240</f>
        <v>0</v>
      </c>
      <c r="K89" s="204"/>
    </row>
    <row r="90" spans="2:11" s="9" customFormat="1" ht="19.9" customHeight="1">
      <c r="B90" s="198"/>
      <c r="C90" s="199"/>
      <c r="D90" s="200" t="s">
        <v>1307</v>
      </c>
      <c r="E90" s="201"/>
      <c r="F90" s="201"/>
      <c r="G90" s="201"/>
      <c r="H90" s="201"/>
      <c r="I90" s="202"/>
      <c r="J90" s="203">
        <f>J1306</f>
        <v>0</v>
      </c>
      <c r="K90" s="204"/>
    </row>
    <row r="91" spans="2:11" s="9" customFormat="1" ht="19.9" customHeight="1">
      <c r="B91" s="198"/>
      <c r="C91" s="199"/>
      <c r="D91" s="200" t="s">
        <v>1308</v>
      </c>
      <c r="E91" s="201"/>
      <c r="F91" s="201"/>
      <c r="G91" s="201"/>
      <c r="H91" s="201"/>
      <c r="I91" s="202"/>
      <c r="J91" s="203">
        <f>J1319</f>
        <v>0</v>
      </c>
      <c r="K91" s="204"/>
    </row>
    <row r="92" spans="2:11" s="9" customFormat="1" ht="19.9" customHeight="1">
      <c r="B92" s="198"/>
      <c r="C92" s="199"/>
      <c r="D92" s="200" t="s">
        <v>185</v>
      </c>
      <c r="E92" s="201"/>
      <c r="F92" s="201"/>
      <c r="G92" s="201"/>
      <c r="H92" s="201"/>
      <c r="I92" s="202"/>
      <c r="J92" s="203">
        <f>J1342</f>
        <v>0</v>
      </c>
      <c r="K92" s="204"/>
    </row>
    <row r="93" spans="2:11" s="9" customFormat="1" ht="19.9" customHeight="1">
      <c r="B93" s="198"/>
      <c r="C93" s="199"/>
      <c r="D93" s="200" t="s">
        <v>1309</v>
      </c>
      <c r="E93" s="201"/>
      <c r="F93" s="201"/>
      <c r="G93" s="201"/>
      <c r="H93" s="201"/>
      <c r="I93" s="202"/>
      <c r="J93" s="203">
        <f>J1363</f>
        <v>0</v>
      </c>
      <c r="K93" s="204"/>
    </row>
    <row r="94" spans="2:11" s="9" customFormat="1" ht="19.9" customHeight="1">
      <c r="B94" s="198"/>
      <c r="C94" s="199"/>
      <c r="D94" s="200" t="s">
        <v>1310</v>
      </c>
      <c r="E94" s="201"/>
      <c r="F94" s="201"/>
      <c r="G94" s="201"/>
      <c r="H94" s="201"/>
      <c r="I94" s="202"/>
      <c r="J94" s="203">
        <f>J1458</f>
        <v>0</v>
      </c>
      <c r="K94" s="204"/>
    </row>
    <row r="95" spans="2:11" s="1" customFormat="1" ht="21.8" customHeight="1">
      <c r="B95" s="47"/>
      <c r="C95" s="48"/>
      <c r="D95" s="48"/>
      <c r="E95" s="48"/>
      <c r="F95" s="48"/>
      <c r="G95" s="48"/>
      <c r="H95" s="48"/>
      <c r="I95" s="158"/>
      <c r="J95" s="48"/>
      <c r="K95" s="52"/>
    </row>
    <row r="96" spans="2:11" s="1" customFormat="1" ht="6.95" customHeight="1">
      <c r="B96" s="68"/>
      <c r="C96" s="69"/>
      <c r="D96" s="69"/>
      <c r="E96" s="69"/>
      <c r="F96" s="69"/>
      <c r="G96" s="69"/>
      <c r="H96" s="69"/>
      <c r="I96" s="180"/>
      <c r="J96" s="69"/>
      <c r="K96" s="70"/>
    </row>
    <row r="100" spans="2:12" s="1" customFormat="1" ht="6.95" customHeight="1">
      <c r="B100" s="71"/>
      <c r="C100" s="72"/>
      <c r="D100" s="72"/>
      <c r="E100" s="72"/>
      <c r="F100" s="72"/>
      <c r="G100" s="72"/>
      <c r="H100" s="72"/>
      <c r="I100" s="183"/>
      <c r="J100" s="72"/>
      <c r="K100" s="72"/>
      <c r="L100" s="73"/>
    </row>
    <row r="101" spans="2:12" s="1" customFormat="1" ht="36.95" customHeight="1">
      <c r="B101" s="47"/>
      <c r="C101" s="74" t="s">
        <v>187</v>
      </c>
      <c r="D101" s="75"/>
      <c r="E101" s="75"/>
      <c r="F101" s="75"/>
      <c r="G101" s="75"/>
      <c r="H101" s="75"/>
      <c r="I101" s="205"/>
      <c r="J101" s="75"/>
      <c r="K101" s="75"/>
      <c r="L101" s="73"/>
    </row>
    <row r="102" spans="2:12" s="1" customFormat="1" ht="6.95" customHeight="1">
      <c r="B102" s="47"/>
      <c r="C102" s="75"/>
      <c r="D102" s="75"/>
      <c r="E102" s="75"/>
      <c r="F102" s="75"/>
      <c r="G102" s="75"/>
      <c r="H102" s="75"/>
      <c r="I102" s="205"/>
      <c r="J102" s="75"/>
      <c r="K102" s="75"/>
      <c r="L102" s="73"/>
    </row>
    <row r="103" spans="2:12" s="1" customFormat="1" ht="14.4" customHeight="1">
      <c r="B103" s="47"/>
      <c r="C103" s="77" t="s">
        <v>18</v>
      </c>
      <c r="D103" s="75"/>
      <c r="E103" s="75"/>
      <c r="F103" s="75"/>
      <c r="G103" s="75"/>
      <c r="H103" s="75"/>
      <c r="I103" s="205"/>
      <c r="J103" s="75"/>
      <c r="K103" s="75"/>
      <c r="L103" s="73"/>
    </row>
    <row r="104" spans="2:12" s="1" customFormat="1" ht="16.5" customHeight="1">
      <c r="B104" s="47"/>
      <c r="C104" s="75"/>
      <c r="D104" s="75"/>
      <c r="E104" s="206" t="str">
        <f>E7</f>
        <v>Revitalizace NKP Vlašský dvůr stavba</v>
      </c>
      <c r="F104" s="77"/>
      <c r="G104" s="77"/>
      <c r="H104" s="77"/>
      <c r="I104" s="205"/>
      <c r="J104" s="75"/>
      <c r="K104" s="75"/>
      <c r="L104" s="73"/>
    </row>
    <row r="105" spans="2:12" ht="13.5">
      <c r="B105" s="29"/>
      <c r="C105" s="77" t="s">
        <v>171</v>
      </c>
      <c r="D105" s="207"/>
      <c r="E105" s="207"/>
      <c r="F105" s="207"/>
      <c r="G105" s="207"/>
      <c r="H105" s="207"/>
      <c r="I105" s="150"/>
      <c r="J105" s="207"/>
      <c r="K105" s="207"/>
      <c r="L105" s="208"/>
    </row>
    <row r="106" spans="2:12" ht="16.5" customHeight="1">
      <c r="B106" s="29"/>
      <c r="C106" s="207"/>
      <c r="D106" s="207"/>
      <c r="E106" s="206" t="s">
        <v>172</v>
      </c>
      <c r="F106" s="207"/>
      <c r="G106" s="207"/>
      <c r="H106" s="207"/>
      <c r="I106" s="150"/>
      <c r="J106" s="207"/>
      <c r="K106" s="207"/>
      <c r="L106" s="208"/>
    </row>
    <row r="107" spans="2:12" ht="13.5">
      <c r="B107" s="29"/>
      <c r="C107" s="77" t="s">
        <v>173</v>
      </c>
      <c r="D107" s="207"/>
      <c r="E107" s="207"/>
      <c r="F107" s="207"/>
      <c r="G107" s="207"/>
      <c r="H107" s="207"/>
      <c r="I107" s="150"/>
      <c r="J107" s="207"/>
      <c r="K107" s="207"/>
      <c r="L107" s="208"/>
    </row>
    <row r="108" spans="2:12" s="1" customFormat="1" ht="16.5" customHeight="1">
      <c r="B108" s="47"/>
      <c r="C108" s="75"/>
      <c r="D108" s="75"/>
      <c r="E108" s="209" t="s">
        <v>174</v>
      </c>
      <c r="F108" s="75"/>
      <c r="G108" s="75"/>
      <c r="H108" s="75"/>
      <c r="I108" s="205"/>
      <c r="J108" s="75"/>
      <c r="K108" s="75"/>
      <c r="L108" s="73"/>
    </row>
    <row r="109" spans="2:12" s="1" customFormat="1" ht="14.4" customHeight="1">
      <c r="B109" s="47"/>
      <c r="C109" s="77" t="s">
        <v>175</v>
      </c>
      <c r="D109" s="75"/>
      <c r="E109" s="75"/>
      <c r="F109" s="75"/>
      <c r="G109" s="75"/>
      <c r="H109" s="75"/>
      <c r="I109" s="205"/>
      <c r="J109" s="75"/>
      <c r="K109" s="75"/>
      <c r="L109" s="73"/>
    </row>
    <row r="110" spans="2:12" s="1" customFormat="1" ht="17.25" customHeight="1">
      <c r="B110" s="47"/>
      <c r="C110" s="75"/>
      <c r="D110" s="75"/>
      <c r="E110" s="83" t="str">
        <f>E13</f>
        <v>172121ST - Stavební část</v>
      </c>
      <c r="F110" s="75"/>
      <c r="G110" s="75"/>
      <c r="H110" s="75"/>
      <c r="I110" s="205"/>
      <c r="J110" s="75"/>
      <c r="K110" s="75"/>
      <c r="L110" s="73"/>
    </row>
    <row r="111" spans="2:12" s="1" customFormat="1" ht="6.95" customHeight="1">
      <c r="B111" s="47"/>
      <c r="C111" s="75"/>
      <c r="D111" s="75"/>
      <c r="E111" s="75"/>
      <c r="F111" s="75"/>
      <c r="G111" s="75"/>
      <c r="H111" s="75"/>
      <c r="I111" s="205"/>
      <c r="J111" s="75"/>
      <c r="K111" s="75"/>
      <c r="L111" s="73"/>
    </row>
    <row r="112" spans="2:12" s="1" customFormat="1" ht="18" customHeight="1">
      <c r="B112" s="47"/>
      <c r="C112" s="77" t="s">
        <v>23</v>
      </c>
      <c r="D112" s="75"/>
      <c r="E112" s="75"/>
      <c r="F112" s="210" t="str">
        <f>F16</f>
        <v>Kutná Hora</v>
      </c>
      <c r="G112" s="75"/>
      <c r="H112" s="75"/>
      <c r="I112" s="211" t="s">
        <v>25</v>
      </c>
      <c r="J112" s="86" t="str">
        <f>IF(J16="","",J16)</f>
        <v>22. 2. 2018</v>
      </c>
      <c r="K112" s="75"/>
      <c r="L112" s="73"/>
    </row>
    <row r="113" spans="2:12" s="1" customFormat="1" ht="6.95" customHeight="1">
      <c r="B113" s="47"/>
      <c r="C113" s="75"/>
      <c r="D113" s="75"/>
      <c r="E113" s="75"/>
      <c r="F113" s="75"/>
      <c r="G113" s="75"/>
      <c r="H113" s="75"/>
      <c r="I113" s="205"/>
      <c r="J113" s="75"/>
      <c r="K113" s="75"/>
      <c r="L113" s="73"/>
    </row>
    <row r="114" spans="2:12" s="1" customFormat="1" ht="13.5">
      <c r="B114" s="47"/>
      <c r="C114" s="77" t="s">
        <v>27</v>
      </c>
      <c r="D114" s="75"/>
      <c r="E114" s="75"/>
      <c r="F114" s="210" t="str">
        <f>E19</f>
        <v>Město Kutná Hora,Havlíčkovo nám. 552</v>
      </c>
      <c r="G114" s="75"/>
      <c r="H114" s="75"/>
      <c r="I114" s="211" t="s">
        <v>35</v>
      </c>
      <c r="J114" s="210" t="str">
        <f>E25</f>
        <v>Kutnohorská stavební s.r.o</v>
      </c>
      <c r="K114" s="75"/>
      <c r="L114" s="73"/>
    </row>
    <row r="115" spans="2:12" s="1" customFormat="1" ht="14.4" customHeight="1">
      <c r="B115" s="47"/>
      <c r="C115" s="77" t="s">
        <v>33</v>
      </c>
      <c r="D115" s="75"/>
      <c r="E115" s="75"/>
      <c r="F115" s="210" t="str">
        <f>IF(E22="","",E22)</f>
        <v/>
      </c>
      <c r="G115" s="75"/>
      <c r="H115" s="75"/>
      <c r="I115" s="205"/>
      <c r="J115" s="75"/>
      <c r="K115" s="75"/>
      <c r="L115" s="73"/>
    </row>
    <row r="116" spans="2:12" s="1" customFormat="1" ht="10.3" customHeight="1">
      <c r="B116" s="47"/>
      <c r="C116" s="75"/>
      <c r="D116" s="75"/>
      <c r="E116" s="75"/>
      <c r="F116" s="75"/>
      <c r="G116" s="75"/>
      <c r="H116" s="75"/>
      <c r="I116" s="205"/>
      <c r="J116" s="75"/>
      <c r="K116" s="75"/>
      <c r="L116" s="73"/>
    </row>
    <row r="117" spans="2:20" s="10" customFormat="1" ht="29.25" customHeight="1">
      <c r="B117" s="212"/>
      <c r="C117" s="213" t="s">
        <v>188</v>
      </c>
      <c r="D117" s="214" t="s">
        <v>61</v>
      </c>
      <c r="E117" s="214" t="s">
        <v>57</v>
      </c>
      <c r="F117" s="214" t="s">
        <v>189</v>
      </c>
      <c r="G117" s="214" t="s">
        <v>190</v>
      </c>
      <c r="H117" s="214" t="s">
        <v>191</v>
      </c>
      <c r="I117" s="215" t="s">
        <v>192</v>
      </c>
      <c r="J117" s="214" t="s">
        <v>180</v>
      </c>
      <c r="K117" s="216" t="s">
        <v>193</v>
      </c>
      <c r="L117" s="217"/>
      <c r="M117" s="103" t="s">
        <v>194</v>
      </c>
      <c r="N117" s="104" t="s">
        <v>46</v>
      </c>
      <c r="O117" s="104" t="s">
        <v>195</v>
      </c>
      <c r="P117" s="104" t="s">
        <v>196</v>
      </c>
      <c r="Q117" s="104" t="s">
        <v>197</v>
      </c>
      <c r="R117" s="104" t="s">
        <v>198</v>
      </c>
      <c r="S117" s="104" t="s">
        <v>199</v>
      </c>
      <c r="T117" s="105" t="s">
        <v>200</v>
      </c>
    </row>
    <row r="118" spans="2:63" s="1" customFormat="1" ht="29.25" customHeight="1">
      <c r="B118" s="47"/>
      <c r="C118" s="109" t="s">
        <v>181</v>
      </c>
      <c r="D118" s="75"/>
      <c r="E118" s="75"/>
      <c r="F118" s="75"/>
      <c r="G118" s="75"/>
      <c r="H118" s="75"/>
      <c r="I118" s="205"/>
      <c r="J118" s="218">
        <f>BK118</f>
        <v>0</v>
      </c>
      <c r="K118" s="75"/>
      <c r="L118" s="73"/>
      <c r="M118" s="106"/>
      <c r="N118" s="107"/>
      <c r="O118" s="107"/>
      <c r="P118" s="219">
        <f>P119+P678</f>
        <v>0</v>
      </c>
      <c r="Q118" s="107"/>
      <c r="R118" s="219">
        <f>R119+R678</f>
        <v>1026.6122411000001</v>
      </c>
      <c r="S118" s="107"/>
      <c r="T118" s="220">
        <f>T119+T678</f>
        <v>451.42674834</v>
      </c>
      <c r="AT118" s="25" t="s">
        <v>75</v>
      </c>
      <c r="AU118" s="25" t="s">
        <v>182</v>
      </c>
      <c r="BK118" s="221">
        <f>BK119+BK678</f>
        <v>0</v>
      </c>
    </row>
    <row r="119" spans="2:63" s="11" customFormat="1" ht="37.4" customHeight="1">
      <c r="B119" s="222"/>
      <c r="C119" s="223"/>
      <c r="D119" s="224" t="s">
        <v>75</v>
      </c>
      <c r="E119" s="225" t="s">
        <v>277</v>
      </c>
      <c r="F119" s="225" t="s">
        <v>278</v>
      </c>
      <c r="G119" s="223"/>
      <c r="H119" s="223"/>
      <c r="I119" s="226"/>
      <c r="J119" s="227">
        <f>BK119</f>
        <v>0</v>
      </c>
      <c r="K119" s="223"/>
      <c r="L119" s="228"/>
      <c r="M119" s="229"/>
      <c r="N119" s="230"/>
      <c r="O119" s="230"/>
      <c r="P119" s="231">
        <f>P120+P149+P192+P233+P319+P322+P507+P664+P676</f>
        <v>0</v>
      </c>
      <c r="Q119" s="230"/>
      <c r="R119" s="231">
        <f>R120+R149+R192+R233+R319+R322+R507+R664+R676</f>
        <v>750.58368616</v>
      </c>
      <c r="S119" s="230"/>
      <c r="T119" s="232">
        <f>T120+T149+T192+T233+T319+T322+T507+T664+T676</f>
        <v>411.42134020000003</v>
      </c>
      <c r="AR119" s="233" t="s">
        <v>83</v>
      </c>
      <c r="AT119" s="234" t="s">
        <v>75</v>
      </c>
      <c r="AU119" s="234" t="s">
        <v>76</v>
      </c>
      <c r="AY119" s="233" t="s">
        <v>203</v>
      </c>
      <c r="BK119" s="235">
        <f>BK120+BK149+BK192+BK233+BK319+BK322+BK507+BK664+BK676</f>
        <v>0</v>
      </c>
    </row>
    <row r="120" spans="2:63" s="11" customFormat="1" ht="19.9" customHeight="1">
      <c r="B120" s="222"/>
      <c r="C120" s="223"/>
      <c r="D120" s="224" t="s">
        <v>75</v>
      </c>
      <c r="E120" s="236" t="s">
        <v>83</v>
      </c>
      <c r="F120" s="236" t="s">
        <v>588</v>
      </c>
      <c r="G120" s="223"/>
      <c r="H120" s="223"/>
      <c r="I120" s="226"/>
      <c r="J120" s="237">
        <f>BK120</f>
        <v>0</v>
      </c>
      <c r="K120" s="223"/>
      <c r="L120" s="228"/>
      <c r="M120" s="229"/>
      <c r="N120" s="230"/>
      <c r="O120" s="230"/>
      <c r="P120" s="231">
        <f>SUM(P121:P148)</f>
        <v>0</v>
      </c>
      <c r="Q120" s="230"/>
      <c r="R120" s="231">
        <f>SUM(R121:R148)</f>
        <v>0</v>
      </c>
      <c r="S120" s="230"/>
      <c r="T120" s="232">
        <f>SUM(T121:T148)</f>
        <v>32.1984</v>
      </c>
      <c r="AR120" s="233" t="s">
        <v>83</v>
      </c>
      <c r="AT120" s="234" t="s">
        <v>75</v>
      </c>
      <c r="AU120" s="234" t="s">
        <v>83</v>
      </c>
      <c r="AY120" s="233" t="s">
        <v>203</v>
      </c>
      <c r="BK120" s="235">
        <f>SUM(BK121:BK148)</f>
        <v>0</v>
      </c>
    </row>
    <row r="121" spans="2:65" s="1" customFormat="1" ht="51" customHeight="1">
      <c r="B121" s="47"/>
      <c r="C121" s="238" t="s">
        <v>83</v>
      </c>
      <c r="D121" s="238" t="s">
        <v>206</v>
      </c>
      <c r="E121" s="239" t="s">
        <v>1311</v>
      </c>
      <c r="F121" s="240" t="s">
        <v>1312</v>
      </c>
      <c r="G121" s="241" t="s">
        <v>463</v>
      </c>
      <c r="H121" s="242">
        <v>62.4</v>
      </c>
      <c r="I121" s="243"/>
      <c r="J121" s="244">
        <f>ROUND(I121*H121,2)</f>
        <v>0</v>
      </c>
      <c r="K121" s="240" t="s">
        <v>761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0.281</v>
      </c>
      <c r="T121" s="248">
        <f>S121*H121</f>
        <v>17.5344</v>
      </c>
      <c r="AR121" s="25" t="s">
        <v>98</v>
      </c>
      <c r="AT121" s="25" t="s">
        <v>206</v>
      </c>
      <c r="AU121" s="25" t="s">
        <v>85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1313</v>
      </c>
    </row>
    <row r="122" spans="2:51" s="12" customFormat="1" ht="13.5">
      <c r="B122" s="265"/>
      <c r="C122" s="266"/>
      <c r="D122" s="267" t="s">
        <v>592</v>
      </c>
      <c r="E122" s="268" t="s">
        <v>21</v>
      </c>
      <c r="F122" s="269" t="s">
        <v>1314</v>
      </c>
      <c r="G122" s="266"/>
      <c r="H122" s="270">
        <v>62.4</v>
      </c>
      <c r="I122" s="271"/>
      <c r="J122" s="266"/>
      <c r="K122" s="266"/>
      <c r="L122" s="272"/>
      <c r="M122" s="273"/>
      <c r="N122" s="274"/>
      <c r="O122" s="274"/>
      <c r="P122" s="274"/>
      <c r="Q122" s="274"/>
      <c r="R122" s="274"/>
      <c r="S122" s="274"/>
      <c r="T122" s="275"/>
      <c r="AT122" s="276" t="s">
        <v>592</v>
      </c>
      <c r="AU122" s="276" t="s">
        <v>85</v>
      </c>
      <c r="AV122" s="12" t="s">
        <v>85</v>
      </c>
      <c r="AW122" s="12" t="s">
        <v>39</v>
      </c>
      <c r="AX122" s="12" t="s">
        <v>83</v>
      </c>
      <c r="AY122" s="276" t="s">
        <v>203</v>
      </c>
    </row>
    <row r="123" spans="2:65" s="1" customFormat="1" ht="51" customHeight="1">
      <c r="B123" s="47"/>
      <c r="C123" s="238" t="s">
        <v>85</v>
      </c>
      <c r="D123" s="238" t="s">
        <v>206</v>
      </c>
      <c r="E123" s="239" t="s">
        <v>1315</v>
      </c>
      <c r="F123" s="240" t="s">
        <v>1316</v>
      </c>
      <c r="G123" s="241" t="s">
        <v>463</v>
      </c>
      <c r="H123" s="242">
        <v>62.4</v>
      </c>
      <c r="I123" s="243"/>
      <c r="J123" s="244">
        <f>ROUND(I123*H123,2)</f>
        <v>0</v>
      </c>
      <c r="K123" s="240" t="s">
        <v>761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0.235</v>
      </c>
      <c r="T123" s="248">
        <f>S123*H123</f>
        <v>14.664</v>
      </c>
      <c r="AR123" s="25" t="s">
        <v>98</v>
      </c>
      <c r="AT123" s="25" t="s">
        <v>206</v>
      </c>
      <c r="AU123" s="25" t="s">
        <v>85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1317</v>
      </c>
    </row>
    <row r="124" spans="2:51" s="12" customFormat="1" ht="13.5">
      <c r="B124" s="265"/>
      <c r="C124" s="266"/>
      <c r="D124" s="267" t="s">
        <v>592</v>
      </c>
      <c r="E124" s="268" t="s">
        <v>21</v>
      </c>
      <c r="F124" s="269" t="s">
        <v>1314</v>
      </c>
      <c r="G124" s="266"/>
      <c r="H124" s="270">
        <v>62.4</v>
      </c>
      <c r="I124" s="271"/>
      <c r="J124" s="266"/>
      <c r="K124" s="266"/>
      <c r="L124" s="272"/>
      <c r="M124" s="273"/>
      <c r="N124" s="274"/>
      <c r="O124" s="274"/>
      <c r="P124" s="274"/>
      <c r="Q124" s="274"/>
      <c r="R124" s="274"/>
      <c r="S124" s="274"/>
      <c r="T124" s="275"/>
      <c r="AT124" s="276" t="s">
        <v>592</v>
      </c>
      <c r="AU124" s="276" t="s">
        <v>85</v>
      </c>
      <c r="AV124" s="12" t="s">
        <v>85</v>
      </c>
      <c r="AW124" s="12" t="s">
        <v>39</v>
      </c>
      <c r="AX124" s="12" t="s">
        <v>83</v>
      </c>
      <c r="AY124" s="276" t="s">
        <v>203</v>
      </c>
    </row>
    <row r="125" spans="2:65" s="1" customFormat="1" ht="38.25" customHeight="1">
      <c r="B125" s="47"/>
      <c r="C125" s="238" t="s">
        <v>92</v>
      </c>
      <c r="D125" s="238" t="s">
        <v>206</v>
      </c>
      <c r="E125" s="239" t="s">
        <v>1318</v>
      </c>
      <c r="F125" s="240" t="s">
        <v>1319</v>
      </c>
      <c r="G125" s="241" t="s">
        <v>596</v>
      </c>
      <c r="H125" s="242">
        <v>49.92</v>
      </c>
      <c r="I125" s="243"/>
      <c r="J125" s="244">
        <f>ROUND(I125*H125,2)</f>
        <v>0</v>
      </c>
      <c r="K125" s="240" t="s">
        <v>761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85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1320</v>
      </c>
    </row>
    <row r="126" spans="2:51" s="12" customFormat="1" ht="13.5">
      <c r="B126" s="265"/>
      <c r="C126" s="266"/>
      <c r="D126" s="267" t="s">
        <v>592</v>
      </c>
      <c r="E126" s="268" t="s">
        <v>21</v>
      </c>
      <c r="F126" s="269" t="s">
        <v>1321</v>
      </c>
      <c r="G126" s="266"/>
      <c r="H126" s="270">
        <v>49.92</v>
      </c>
      <c r="I126" s="271"/>
      <c r="J126" s="266"/>
      <c r="K126" s="266"/>
      <c r="L126" s="272"/>
      <c r="M126" s="273"/>
      <c r="N126" s="274"/>
      <c r="O126" s="274"/>
      <c r="P126" s="274"/>
      <c r="Q126" s="274"/>
      <c r="R126" s="274"/>
      <c r="S126" s="274"/>
      <c r="T126" s="275"/>
      <c r="AT126" s="276" t="s">
        <v>592</v>
      </c>
      <c r="AU126" s="276" t="s">
        <v>85</v>
      </c>
      <c r="AV126" s="12" t="s">
        <v>85</v>
      </c>
      <c r="AW126" s="12" t="s">
        <v>39</v>
      </c>
      <c r="AX126" s="12" t="s">
        <v>83</v>
      </c>
      <c r="AY126" s="276" t="s">
        <v>203</v>
      </c>
    </row>
    <row r="127" spans="2:65" s="1" customFormat="1" ht="25.5" customHeight="1">
      <c r="B127" s="47"/>
      <c r="C127" s="238" t="s">
        <v>98</v>
      </c>
      <c r="D127" s="238" t="s">
        <v>206</v>
      </c>
      <c r="E127" s="239" t="s">
        <v>1322</v>
      </c>
      <c r="F127" s="240" t="s">
        <v>1323</v>
      </c>
      <c r="G127" s="241" t="s">
        <v>596</v>
      </c>
      <c r="H127" s="242">
        <v>22.57</v>
      </c>
      <c r="I127" s="243"/>
      <c r="J127" s="244">
        <f>ROUND(I127*H127,2)</f>
        <v>0</v>
      </c>
      <c r="K127" s="240" t="s">
        <v>761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85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1324</v>
      </c>
    </row>
    <row r="128" spans="2:51" s="12" customFormat="1" ht="13.5">
      <c r="B128" s="265"/>
      <c r="C128" s="266"/>
      <c r="D128" s="267" t="s">
        <v>592</v>
      </c>
      <c r="E128" s="268" t="s">
        <v>21</v>
      </c>
      <c r="F128" s="269" t="s">
        <v>1325</v>
      </c>
      <c r="G128" s="266"/>
      <c r="H128" s="270">
        <v>22.57</v>
      </c>
      <c r="I128" s="271"/>
      <c r="J128" s="266"/>
      <c r="K128" s="266"/>
      <c r="L128" s="272"/>
      <c r="M128" s="273"/>
      <c r="N128" s="274"/>
      <c r="O128" s="274"/>
      <c r="P128" s="274"/>
      <c r="Q128" s="274"/>
      <c r="R128" s="274"/>
      <c r="S128" s="274"/>
      <c r="T128" s="275"/>
      <c r="AT128" s="276" t="s">
        <v>592</v>
      </c>
      <c r="AU128" s="276" t="s">
        <v>85</v>
      </c>
      <c r="AV128" s="12" t="s">
        <v>85</v>
      </c>
      <c r="AW128" s="12" t="s">
        <v>39</v>
      </c>
      <c r="AX128" s="12" t="s">
        <v>83</v>
      </c>
      <c r="AY128" s="276" t="s">
        <v>203</v>
      </c>
    </row>
    <row r="129" spans="2:65" s="1" customFormat="1" ht="25.5" customHeight="1">
      <c r="B129" s="47"/>
      <c r="C129" s="238" t="s">
        <v>121</v>
      </c>
      <c r="D129" s="238" t="s">
        <v>206</v>
      </c>
      <c r="E129" s="239" t="s">
        <v>1326</v>
      </c>
      <c r="F129" s="240" t="s">
        <v>1327</v>
      </c>
      <c r="G129" s="241" t="s">
        <v>596</v>
      </c>
      <c r="H129" s="242">
        <v>57.192</v>
      </c>
      <c r="I129" s="243"/>
      <c r="J129" s="244">
        <f>ROUND(I129*H129,2)</f>
        <v>0</v>
      </c>
      <c r="K129" s="240" t="s">
        <v>761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85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1328</v>
      </c>
    </row>
    <row r="130" spans="2:51" s="12" customFormat="1" ht="13.5">
      <c r="B130" s="265"/>
      <c r="C130" s="266"/>
      <c r="D130" s="267" t="s">
        <v>592</v>
      </c>
      <c r="E130" s="268" t="s">
        <v>21</v>
      </c>
      <c r="F130" s="269" t="s">
        <v>1329</v>
      </c>
      <c r="G130" s="266"/>
      <c r="H130" s="270">
        <v>19.56</v>
      </c>
      <c r="I130" s="271"/>
      <c r="J130" s="266"/>
      <c r="K130" s="266"/>
      <c r="L130" s="272"/>
      <c r="M130" s="273"/>
      <c r="N130" s="274"/>
      <c r="O130" s="274"/>
      <c r="P130" s="274"/>
      <c r="Q130" s="274"/>
      <c r="R130" s="274"/>
      <c r="S130" s="274"/>
      <c r="T130" s="275"/>
      <c r="AT130" s="276" t="s">
        <v>592</v>
      </c>
      <c r="AU130" s="276" t="s">
        <v>85</v>
      </c>
      <c r="AV130" s="12" t="s">
        <v>85</v>
      </c>
      <c r="AW130" s="12" t="s">
        <v>39</v>
      </c>
      <c r="AX130" s="12" t="s">
        <v>76</v>
      </c>
      <c r="AY130" s="276" t="s">
        <v>203</v>
      </c>
    </row>
    <row r="131" spans="2:51" s="12" customFormat="1" ht="13.5">
      <c r="B131" s="265"/>
      <c r="C131" s="266"/>
      <c r="D131" s="267" t="s">
        <v>592</v>
      </c>
      <c r="E131" s="268" t="s">
        <v>21</v>
      </c>
      <c r="F131" s="269" t="s">
        <v>1330</v>
      </c>
      <c r="G131" s="266"/>
      <c r="H131" s="270">
        <v>8.94</v>
      </c>
      <c r="I131" s="271"/>
      <c r="J131" s="266"/>
      <c r="K131" s="266"/>
      <c r="L131" s="272"/>
      <c r="M131" s="273"/>
      <c r="N131" s="274"/>
      <c r="O131" s="274"/>
      <c r="P131" s="274"/>
      <c r="Q131" s="274"/>
      <c r="R131" s="274"/>
      <c r="S131" s="274"/>
      <c r="T131" s="275"/>
      <c r="AT131" s="276" t="s">
        <v>592</v>
      </c>
      <c r="AU131" s="276" t="s">
        <v>85</v>
      </c>
      <c r="AV131" s="12" t="s">
        <v>85</v>
      </c>
      <c r="AW131" s="12" t="s">
        <v>39</v>
      </c>
      <c r="AX131" s="12" t="s">
        <v>76</v>
      </c>
      <c r="AY131" s="276" t="s">
        <v>203</v>
      </c>
    </row>
    <row r="132" spans="2:51" s="12" customFormat="1" ht="13.5">
      <c r="B132" s="265"/>
      <c r="C132" s="266"/>
      <c r="D132" s="267" t="s">
        <v>592</v>
      </c>
      <c r="E132" s="268" t="s">
        <v>21</v>
      </c>
      <c r="F132" s="269" t="s">
        <v>1331</v>
      </c>
      <c r="G132" s="266"/>
      <c r="H132" s="270">
        <v>10.92</v>
      </c>
      <c r="I132" s="271"/>
      <c r="J132" s="266"/>
      <c r="K132" s="266"/>
      <c r="L132" s="272"/>
      <c r="M132" s="273"/>
      <c r="N132" s="274"/>
      <c r="O132" s="274"/>
      <c r="P132" s="274"/>
      <c r="Q132" s="274"/>
      <c r="R132" s="274"/>
      <c r="S132" s="274"/>
      <c r="T132" s="275"/>
      <c r="AT132" s="276" t="s">
        <v>592</v>
      </c>
      <c r="AU132" s="276" t="s">
        <v>85</v>
      </c>
      <c r="AV132" s="12" t="s">
        <v>85</v>
      </c>
      <c r="AW132" s="12" t="s">
        <v>39</v>
      </c>
      <c r="AX132" s="12" t="s">
        <v>76</v>
      </c>
      <c r="AY132" s="276" t="s">
        <v>203</v>
      </c>
    </row>
    <row r="133" spans="2:51" s="12" customFormat="1" ht="13.5">
      <c r="B133" s="265"/>
      <c r="C133" s="266"/>
      <c r="D133" s="267" t="s">
        <v>592</v>
      </c>
      <c r="E133" s="268" t="s">
        <v>21</v>
      </c>
      <c r="F133" s="269" t="s">
        <v>1332</v>
      </c>
      <c r="G133" s="266"/>
      <c r="H133" s="270">
        <v>17.1</v>
      </c>
      <c r="I133" s="271"/>
      <c r="J133" s="266"/>
      <c r="K133" s="266"/>
      <c r="L133" s="272"/>
      <c r="M133" s="273"/>
      <c r="N133" s="274"/>
      <c r="O133" s="274"/>
      <c r="P133" s="274"/>
      <c r="Q133" s="274"/>
      <c r="R133" s="274"/>
      <c r="S133" s="274"/>
      <c r="T133" s="275"/>
      <c r="AT133" s="276" t="s">
        <v>592</v>
      </c>
      <c r="AU133" s="276" t="s">
        <v>85</v>
      </c>
      <c r="AV133" s="12" t="s">
        <v>85</v>
      </c>
      <c r="AW133" s="12" t="s">
        <v>39</v>
      </c>
      <c r="AX133" s="12" t="s">
        <v>76</v>
      </c>
      <c r="AY133" s="276" t="s">
        <v>203</v>
      </c>
    </row>
    <row r="134" spans="2:51" s="12" customFormat="1" ht="13.5">
      <c r="B134" s="265"/>
      <c r="C134" s="266"/>
      <c r="D134" s="267" t="s">
        <v>592</v>
      </c>
      <c r="E134" s="268" t="s">
        <v>21</v>
      </c>
      <c r="F134" s="269" t="s">
        <v>1333</v>
      </c>
      <c r="G134" s="266"/>
      <c r="H134" s="270">
        <v>0.672</v>
      </c>
      <c r="I134" s="271"/>
      <c r="J134" s="266"/>
      <c r="K134" s="266"/>
      <c r="L134" s="272"/>
      <c r="M134" s="273"/>
      <c r="N134" s="274"/>
      <c r="O134" s="274"/>
      <c r="P134" s="274"/>
      <c r="Q134" s="274"/>
      <c r="R134" s="274"/>
      <c r="S134" s="274"/>
      <c r="T134" s="275"/>
      <c r="AT134" s="276" t="s">
        <v>592</v>
      </c>
      <c r="AU134" s="276" t="s">
        <v>85</v>
      </c>
      <c r="AV134" s="12" t="s">
        <v>85</v>
      </c>
      <c r="AW134" s="12" t="s">
        <v>39</v>
      </c>
      <c r="AX134" s="12" t="s">
        <v>76</v>
      </c>
      <c r="AY134" s="276" t="s">
        <v>203</v>
      </c>
    </row>
    <row r="135" spans="2:51" s="13" customFormat="1" ht="13.5">
      <c r="B135" s="277"/>
      <c r="C135" s="278"/>
      <c r="D135" s="267" t="s">
        <v>592</v>
      </c>
      <c r="E135" s="279" t="s">
        <v>21</v>
      </c>
      <c r="F135" s="280" t="s">
        <v>618</v>
      </c>
      <c r="G135" s="278"/>
      <c r="H135" s="281">
        <v>57.192</v>
      </c>
      <c r="I135" s="282"/>
      <c r="J135" s="278"/>
      <c r="K135" s="278"/>
      <c r="L135" s="283"/>
      <c r="M135" s="284"/>
      <c r="N135" s="285"/>
      <c r="O135" s="285"/>
      <c r="P135" s="285"/>
      <c r="Q135" s="285"/>
      <c r="R135" s="285"/>
      <c r="S135" s="285"/>
      <c r="T135" s="286"/>
      <c r="AT135" s="287" t="s">
        <v>592</v>
      </c>
      <c r="AU135" s="287" t="s">
        <v>85</v>
      </c>
      <c r="AV135" s="13" t="s">
        <v>98</v>
      </c>
      <c r="AW135" s="13" t="s">
        <v>39</v>
      </c>
      <c r="AX135" s="13" t="s">
        <v>83</v>
      </c>
      <c r="AY135" s="287" t="s">
        <v>203</v>
      </c>
    </row>
    <row r="136" spans="2:65" s="1" customFormat="1" ht="38.25" customHeight="1">
      <c r="B136" s="47"/>
      <c r="C136" s="238" t="s">
        <v>226</v>
      </c>
      <c r="D136" s="238" t="s">
        <v>206</v>
      </c>
      <c r="E136" s="239" t="s">
        <v>1334</v>
      </c>
      <c r="F136" s="240" t="s">
        <v>1335</v>
      </c>
      <c r="G136" s="241" t="s">
        <v>596</v>
      </c>
      <c r="H136" s="242">
        <v>79.762</v>
      </c>
      <c r="I136" s="243"/>
      <c r="J136" s="244">
        <f>ROUND(I136*H136,2)</f>
        <v>0</v>
      </c>
      <c r="K136" s="240" t="s">
        <v>761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85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1336</v>
      </c>
    </row>
    <row r="137" spans="2:51" s="12" customFormat="1" ht="13.5">
      <c r="B137" s="265"/>
      <c r="C137" s="266"/>
      <c r="D137" s="267" t="s">
        <v>592</v>
      </c>
      <c r="E137" s="268" t="s">
        <v>21</v>
      </c>
      <c r="F137" s="269" t="s">
        <v>1337</v>
      </c>
      <c r="G137" s="266"/>
      <c r="H137" s="270">
        <v>79.762</v>
      </c>
      <c r="I137" s="271"/>
      <c r="J137" s="266"/>
      <c r="K137" s="266"/>
      <c r="L137" s="272"/>
      <c r="M137" s="273"/>
      <c r="N137" s="274"/>
      <c r="O137" s="274"/>
      <c r="P137" s="274"/>
      <c r="Q137" s="274"/>
      <c r="R137" s="274"/>
      <c r="S137" s="274"/>
      <c r="T137" s="275"/>
      <c r="AT137" s="276" t="s">
        <v>592</v>
      </c>
      <c r="AU137" s="276" t="s">
        <v>85</v>
      </c>
      <c r="AV137" s="12" t="s">
        <v>85</v>
      </c>
      <c r="AW137" s="12" t="s">
        <v>39</v>
      </c>
      <c r="AX137" s="12" t="s">
        <v>83</v>
      </c>
      <c r="AY137" s="276" t="s">
        <v>203</v>
      </c>
    </row>
    <row r="138" spans="2:65" s="1" customFormat="1" ht="38.25" customHeight="1">
      <c r="B138" s="47"/>
      <c r="C138" s="238" t="s">
        <v>230</v>
      </c>
      <c r="D138" s="238" t="s">
        <v>206</v>
      </c>
      <c r="E138" s="239" t="s">
        <v>1338</v>
      </c>
      <c r="F138" s="240" t="s">
        <v>1339</v>
      </c>
      <c r="G138" s="241" t="s">
        <v>596</v>
      </c>
      <c r="H138" s="242">
        <v>79.762</v>
      </c>
      <c r="I138" s="243"/>
      <c r="J138" s="244">
        <f>ROUND(I138*H138,2)</f>
        <v>0</v>
      </c>
      <c r="K138" s="240" t="s">
        <v>761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85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1340</v>
      </c>
    </row>
    <row r="139" spans="2:65" s="1" customFormat="1" ht="38.25" customHeight="1">
      <c r="B139" s="47"/>
      <c r="C139" s="238" t="s">
        <v>234</v>
      </c>
      <c r="D139" s="238" t="s">
        <v>206</v>
      </c>
      <c r="E139" s="239" t="s">
        <v>1341</v>
      </c>
      <c r="F139" s="240" t="s">
        <v>1342</v>
      </c>
      <c r="G139" s="241" t="s">
        <v>596</v>
      </c>
      <c r="H139" s="242">
        <v>86.002</v>
      </c>
      <c r="I139" s="243"/>
      <c r="J139" s="244">
        <f>ROUND(I139*H139,2)</f>
        <v>0</v>
      </c>
      <c r="K139" s="240" t="s">
        <v>761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85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1343</v>
      </c>
    </row>
    <row r="140" spans="2:51" s="12" customFormat="1" ht="13.5">
      <c r="B140" s="265"/>
      <c r="C140" s="266"/>
      <c r="D140" s="267" t="s">
        <v>592</v>
      </c>
      <c r="E140" s="268" t="s">
        <v>21</v>
      </c>
      <c r="F140" s="269" t="s">
        <v>1344</v>
      </c>
      <c r="G140" s="266"/>
      <c r="H140" s="270">
        <v>79.762</v>
      </c>
      <c r="I140" s="271"/>
      <c r="J140" s="266"/>
      <c r="K140" s="266"/>
      <c r="L140" s="272"/>
      <c r="M140" s="273"/>
      <c r="N140" s="274"/>
      <c r="O140" s="274"/>
      <c r="P140" s="274"/>
      <c r="Q140" s="274"/>
      <c r="R140" s="274"/>
      <c r="S140" s="274"/>
      <c r="T140" s="275"/>
      <c r="AT140" s="276" t="s">
        <v>592</v>
      </c>
      <c r="AU140" s="276" t="s">
        <v>85</v>
      </c>
      <c r="AV140" s="12" t="s">
        <v>85</v>
      </c>
      <c r="AW140" s="12" t="s">
        <v>39</v>
      </c>
      <c r="AX140" s="12" t="s">
        <v>76</v>
      </c>
      <c r="AY140" s="276" t="s">
        <v>203</v>
      </c>
    </row>
    <row r="141" spans="2:51" s="12" customFormat="1" ht="13.5">
      <c r="B141" s="265"/>
      <c r="C141" s="266"/>
      <c r="D141" s="267" t="s">
        <v>592</v>
      </c>
      <c r="E141" s="268" t="s">
        <v>21</v>
      </c>
      <c r="F141" s="269" t="s">
        <v>1345</v>
      </c>
      <c r="G141" s="266"/>
      <c r="H141" s="270">
        <v>6.24</v>
      </c>
      <c r="I141" s="271"/>
      <c r="J141" s="266"/>
      <c r="K141" s="266"/>
      <c r="L141" s="272"/>
      <c r="M141" s="273"/>
      <c r="N141" s="274"/>
      <c r="O141" s="274"/>
      <c r="P141" s="274"/>
      <c r="Q141" s="274"/>
      <c r="R141" s="274"/>
      <c r="S141" s="274"/>
      <c r="T141" s="275"/>
      <c r="AT141" s="276" t="s">
        <v>592</v>
      </c>
      <c r="AU141" s="276" t="s">
        <v>85</v>
      </c>
      <c r="AV141" s="12" t="s">
        <v>85</v>
      </c>
      <c r="AW141" s="12" t="s">
        <v>39</v>
      </c>
      <c r="AX141" s="12" t="s">
        <v>76</v>
      </c>
      <c r="AY141" s="276" t="s">
        <v>203</v>
      </c>
    </row>
    <row r="142" spans="2:65" s="1" customFormat="1" ht="51" customHeight="1">
      <c r="B142" s="47"/>
      <c r="C142" s="238" t="s">
        <v>238</v>
      </c>
      <c r="D142" s="238" t="s">
        <v>206</v>
      </c>
      <c r="E142" s="239" t="s">
        <v>1346</v>
      </c>
      <c r="F142" s="240" t="s">
        <v>1347</v>
      </c>
      <c r="G142" s="241" t="s">
        <v>596</v>
      </c>
      <c r="H142" s="242">
        <v>172.04</v>
      </c>
      <c r="I142" s="243"/>
      <c r="J142" s="244">
        <f>ROUND(I142*H142,2)</f>
        <v>0</v>
      </c>
      <c r="K142" s="240" t="s">
        <v>761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85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1348</v>
      </c>
    </row>
    <row r="143" spans="2:51" s="12" customFormat="1" ht="13.5">
      <c r="B143" s="265"/>
      <c r="C143" s="266"/>
      <c r="D143" s="267" t="s">
        <v>592</v>
      </c>
      <c r="E143" s="268" t="s">
        <v>21</v>
      </c>
      <c r="F143" s="269" t="s">
        <v>1349</v>
      </c>
      <c r="G143" s="266"/>
      <c r="H143" s="270">
        <v>172.04</v>
      </c>
      <c r="I143" s="271"/>
      <c r="J143" s="266"/>
      <c r="K143" s="266"/>
      <c r="L143" s="272"/>
      <c r="M143" s="273"/>
      <c r="N143" s="274"/>
      <c r="O143" s="274"/>
      <c r="P143" s="274"/>
      <c r="Q143" s="274"/>
      <c r="R143" s="274"/>
      <c r="S143" s="274"/>
      <c r="T143" s="275"/>
      <c r="AT143" s="276" t="s">
        <v>592</v>
      </c>
      <c r="AU143" s="276" t="s">
        <v>85</v>
      </c>
      <c r="AV143" s="12" t="s">
        <v>85</v>
      </c>
      <c r="AW143" s="12" t="s">
        <v>39</v>
      </c>
      <c r="AX143" s="12" t="s">
        <v>83</v>
      </c>
      <c r="AY143" s="276" t="s">
        <v>203</v>
      </c>
    </row>
    <row r="144" spans="2:65" s="1" customFormat="1" ht="25.5" customHeight="1">
      <c r="B144" s="47"/>
      <c r="C144" s="238" t="s">
        <v>243</v>
      </c>
      <c r="D144" s="238" t="s">
        <v>206</v>
      </c>
      <c r="E144" s="239" t="s">
        <v>1350</v>
      </c>
      <c r="F144" s="240" t="s">
        <v>1351</v>
      </c>
      <c r="G144" s="241" t="s">
        <v>596</v>
      </c>
      <c r="H144" s="242">
        <v>86.002</v>
      </c>
      <c r="I144" s="243"/>
      <c r="J144" s="244">
        <f>ROUND(I144*H144,2)</f>
        <v>0</v>
      </c>
      <c r="K144" s="240" t="s">
        <v>761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85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1352</v>
      </c>
    </row>
    <row r="145" spans="2:65" s="1" customFormat="1" ht="16.5" customHeight="1">
      <c r="B145" s="47"/>
      <c r="C145" s="238" t="s">
        <v>250</v>
      </c>
      <c r="D145" s="238" t="s">
        <v>206</v>
      </c>
      <c r="E145" s="239" t="s">
        <v>1353</v>
      </c>
      <c r="F145" s="240" t="s">
        <v>1354</v>
      </c>
      <c r="G145" s="241" t="s">
        <v>241</v>
      </c>
      <c r="H145" s="242">
        <v>137.603</v>
      </c>
      <c r="I145" s="243"/>
      <c r="J145" s="244">
        <f>ROUND(I145*H145,2)</f>
        <v>0</v>
      </c>
      <c r="K145" s="240" t="s">
        <v>761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85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1355</v>
      </c>
    </row>
    <row r="146" spans="2:51" s="12" customFormat="1" ht="13.5">
      <c r="B146" s="265"/>
      <c r="C146" s="266"/>
      <c r="D146" s="267" t="s">
        <v>592</v>
      </c>
      <c r="E146" s="268" t="s">
        <v>21</v>
      </c>
      <c r="F146" s="269" t="s">
        <v>1356</v>
      </c>
      <c r="G146" s="266"/>
      <c r="H146" s="270">
        <v>137.603</v>
      </c>
      <c r="I146" s="271"/>
      <c r="J146" s="266"/>
      <c r="K146" s="266"/>
      <c r="L146" s="272"/>
      <c r="M146" s="273"/>
      <c r="N146" s="274"/>
      <c r="O146" s="274"/>
      <c r="P146" s="274"/>
      <c r="Q146" s="274"/>
      <c r="R146" s="274"/>
      <c r="S146" s="274"/>
      <c r="T146" s="275"/>
      <c r="AT146" s="276" t="s">
        <v>592</v>
      </c>
      <c r="AU146" s="276" t="s">
        <v>85</v>
      </c>
      <c r="AV146" s="12" t="s">
        <v>85</v>
      </c>
      <c r="AW146" s="12" t="s">
        <v>39</v>
      </c>
      <c r="AX146" s="12" t="s">
        <v>83</v>
      </c>
      <c r="AY146" s="276" t="s">
        <v>203</v>
      </c>
    </row>
    <row r="147" spans="2:65" s="1" customFormat="1" ht="25.5" customHeight="1">
      <c r="B147" s="47"/>
      <c r="C147" s="238" t="s">
        <v>254</v>
      </c>
      <c r="D147" s="238" t="s">
        <v>206</v>
      </c>
      <c r="E147" s="239" t="s">
        <v>622</v>
      </c>
      <c r="F147" s="240" t="s">
        <v>1357</v>
      </c>
      <c r="G147" s="241" t="s">
        <v>596</v>
      </c>
      <c r="H147" s="242">
        <v>43.68</v>
      </c>
      <c r="I147" s="243"/>
      <c r="J147" s="244">
        <f>ROUND(I147*H147,2)</f>
        <v>0</v>
      </c>
      <c r="K147" s="240" t="s">
        <v>761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85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1358</v>
      </c>
    </row>
    <row r="148" spans="2:51" s="12" customFormat="1" ht="13.5">
      <c r="B148" s="265"/>
      <c r="C148" s="266"/>
      <c r="D148" s="267" t="s">
        <v>592</v>
      </c>
      <c r="E148" s="268" t="s">
        <v>21</v>
      </c>
      <c r="F148" s="269" t="s">
        <v>1359</v>
      </c>
      <c r="G148" s="266"/>
      <c r="H148" s="270">
        <v>43.68</v>
      </c>
      <c r="I148" s="271"/>
      <c r="J148" s="266"/>
      <c r="K148" s="266"/>
      <c r="L148" s="272"/>
      <c r="M148" s="273"/>
      <c r="N148" s="274"/>
      <c r="O148" s="274"/>
      <c r="P148" s="274"/>
      <c r="Q148" s="274"/>
      <c r="R148" s="274"/>
      <c r="S148" s="274"/>
      <c r="T148" s="275"/>
      <c r="AT148" s="276" t="s">
        <v>592</v>
      </c>
      <c r="AU148" s="276" t="s">
        <v>85</v>
      </c>
      <c r="AV148" s="12" t="s">
        <v>85</v>
      </c>
      <c r="AW148" s="12" t="s">
        <v>39</v>
      </c>
      <c r="AX148" s="12" t="s">
        <v>83</v>
      </c>
      <c r="AY148" s="276" t="s">
        <v>203</v>
      </c>
    </row>
    <row r="149" spans="2:63" s="11" customFormat="1" ht="29.85" customHeight="1">
      <c r="B149" s="222"/>
      <c r="C149" s="223"/>
      <c r="D149" s="224" t="s">
        <v>75</v>
      </c>
      <c r="E149" s="236" t="s">
        <v>85</v>
      </c>
      <c r="F149" s="236" t="s">
        <v>1360</v>
      </c>
      <c r="G149" s="223"/>
      <c r="H149" s="223"/>
      <c r="I149" s="226"/>
      <c r="J149" s="237">
        <f>BK149</f>
        <v>0</v>
      </c>
      <c r="K149" s="223"/>
      <c r="L149" s="228"/>
      <c r="M149" s="229"/>
      <c r="N149" s="230"/>
      <c r="O149" s="230"/>
      <c r="P149" s="231">
        <f>SUM(P150:P191)</f>
        <v>0</v>
      </c>
      <c r="Q149" s="230"/>
      <c r="R149" s="231">
        <f>SUM(R150:R191)</f>
        <v>71.91217594</v>
      </c>
      <c r="S149" s="230"/>
      <c r="T149" s="232">
        <f>SUM(T150:T191)</f>
        <v>0</v>
      </c>
      <c r="AR149" s="233" t="s">
        <v>83</v>
      </c>
      <c r="AT149" s="234" t="s">
        <v>75</v>
      </c>
      <c r="AU149" s="234" t="s">
        <v>83</v>
      </c>
      <c r="AY149" s="233" t="s">
        <v>203</v>
      </c>
      <c r="BK149" s="235">
        <f>SUM(BK150:BK191)</f>
        <v>0</v>
      </c>
    </row>
    <row r="150" spans="2:65" s="1" customFormat="1" ht="16.5" customHeight="1">
      <c r="B150" s="47"/>
      <c r="C150" s="238" t="s">
        <v>260</v>
      </c>
      <c r="D150" s="238" t="s">
        <v>206</v>
      </c>
      <c r="E150" s="239" t="s">
        <v>1361</v>
      </c>
      <c r="F150" s="240" t="s">
        <v>1362</v>
      </c>
      <c r="G150" s="241" t="s">
        <v>215</v>
      </c>
      <c r="H150" s="242">
        <v>20</v>
      </c>
      <c r="I150" s="243"/>
      <c r="J150" s="244">
        <f>ROUND(I150*H150,2)</f>
        <v>0</v>
      </c>
      <c r="K150" s="240" t="s">
        <v>761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0.00049</v>
      </c>
      <c r="R150" s="247">
        <f>Q150*H150</f>
        <v>0.0098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85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1363</v>
      </c>
    </row>
    <row r="151" spans="2:51" s="12" customFormat="1" ht="13.5">
      <c r="B151" s="265"/>
      <c r="C151" s="266"/>
      <c r="D151" s="267" t="s">
        <v>592</v>
      </c>
      <c r="E151" s="268" t="s">
        <v>21</v>
      </c>
      <c r="F151" s="269" t="s">
        <v>1364</v>
      </c>
      <c r="G151" s="266"/>
      <c r="H151" s="270">
        <v>20</v>
      </c>
      <c r="I151" s="271"/>
      <c r="J151" s="266"/>
      <c r="K151" s="266"/>
      <c r="L151" s="272"/>
      <c r="M151" s="273"/>
      <c r="N151" s="274"/>
      <c r="O151" s="274"/>
      <c r="P151" s="274"/>
      <c r="Q151" s="274"/>
      <c r="R151" s="274"/>
      <c r="S151" s="274"/>
      <c r="T151" s="275"/>
      <c r="AT151" s="276" t="s">
        <v>592</v>
      </c>
      <c r="AU151" s="276" t="s">
        <v>85</v>
      </c>
      <c r="AV151" s="12" t="s">
        <v>85</v>
      </c>
      <c r="AW151" s="12" t="s">
        <v>39</v>
      </c>
      <c r="AX151" s="12" t="s">
        <v>83</v>
      </c>
      <c r="AY151" s="276" t="s">
        <v>203</v>
      </c>
    </row>
    <row r="152" spans="2:65" s="1" customFormat="1" ht="25.5" customHeight="1">
      <c r="B152" s="47"/>
      <c r="C152" s="238" t="s">
        <v>266</v>
      </c>
      <c r="D152" s="238" t="s">
        <v>206</v>
      </c>
      <c r="E152" s="239" t="s">
        <v>1365</v>
      </c>
      <c r="F152" s="240" t="s">
        <v>1366</v>
      </c>
      <c r="G152" s="241" t="s">
        <v>463</v>
      </c>
      <c r="H152" s="242">
        <v>10</v>
      </c>
      <c r="I152" s="243"/>
      <c r="J152" s="244">
        <f>ROUND(I152*H152,2)</f>
        <v>0</v>
      </c>
      <c r="K152" s="240" t="s">
        <v>761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0.0001</v>
      </c>
      <c r="R152" s="247">
        <f>Q152*H152</f>
        <v>0.001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85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1367</v>
      </c>
    </row>
    <row r="153" spans="2:51" s="12" customFormat="1" ht="13.5">
      <c r="B153" s="265"/>
      <c r="C153" s="266"/>
      <c r="D153" s="267" t="s">
        <v>592</v>
      </c>
      <c r="E153" s="268" t="s">
        <v>21</v>
      </c>
      <c r="F153" s="269" t="s">
        <v>1368</v>
      </c>
      <c r="G153" s="266"/>
      <c r="H153" s="270">
        <v>10</v>
      </c>
      <c r="I153" s="271"/>
      <c r="J153" s="266"/>
      <c r="K153" s="266"/>
      <c r="L153" s="272"/>
      <c r="M153" s="273"/>
      <c r="N153" s="274"/>
      <c r="O153" s="274"/>
      <c r="P153" s="274"/>
      <c r="Q153" s="274"/>
      <c r="R153" s="274"/>
      <c r="S153" s="274"/>
      <c r="T153" s="275"/>
      <c r="AT153" s="276" t="s">
        <v>592</v>
      </c>
      <c r="AU153" s="276" t="s">
        <v>85</v>
      </c>
      <c r="AV153" s="12" t="s">
        <v>85</v>
      </c>
      <c r="AW153" s="12" t="s">
        <v>39</v>
      </c>
      <c r="AX153" s="12" t="s">
        <v>76</v>
      </c>
      <c r="AY153" s="276" t="s">
        <v>203</v>
      </c>
    </row>
    <row r="154" spans="2:65" s="1" customFormat="1" ht="38.25" customHeight="1">
      <c r="B154" s="47"/>
      <c r="C154" s="238" t="s">
        <v>10</v>
      </c>
      <c r="D154" s="238" t="s">
        <v>206</v>
      </c>
      <c r="E154" s="239" t="s">
        <v>1369</v>
      </c>
      <c r="F154" s="240" t="s">
        <v>1370</v>
      </c>
      <c r="G154" s="241" t="s">
        <v>463</v>
      </c>
      <c r="H154" s="242">
        <v>145.4</v>
      </c>
      <c r="I154" s="243"/>
      <c r="J154" s="244">
        <f>ROUND(I154*H154,2)</f>
        <v>0</v>
      </c>
      <c r="K154" s="240" t="s">
        <v>761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0.00014</v>
      </c>
      <c r="R154" s="247">
        <f>Q154*H154</f>
        <v>0.020356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85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1371</v>
      </c>
    </row>
    <row r="155" spans="2:51" s="14" customFormat="1" ht="13.5">
      <c r="B155" s="288"/>
      <c r="C155" s="289"/>
      <c r="D155" s="267" t="s">
        <v>592</v>
      </c>
      <c r="E155" s="290" t="s">
        <v>21</v>
      </c>
      <c r="F155" s="291" t="s">
        <v>1372</v>
      </c>
      <c r="G155" s="289"/>
      <c r="H155" s="290" t="s">
        <v>21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AT155" s="297" t="s">
        <v>592</v>
      </c>
      <c r="AU155" s="297" t="s">
        <v>85</v>
      </c>
      <c r="AV155" s="14" t="s">
        <v>83</v>
      </c>
      <c r="AW155" s="14" t="s">
        <v>39</v>
      </c>
      <c r="AX155" s="14" t="s">
        <v>76</v>
      </c>
      <c r="AY155" s="297" t="s">
        <v>203</v>
      </c>
    </row>
    <row r="156" spans="2:51" s="12" customFormat="1" ht="13.5">
      <c r="B156" s="265"/>
      <c r="C156" s="266"/>
      <c r="D156" s="267" t="s">
        <v>592</v>
      </c>
      <c r="E156" s="268" t="s">
        <v>21</v>
      </c>
      <c r="F156" s="269" t="s">
        <v>1373</v>
      </c>
      <c r="G156" s="266"/>
      <c r="H156" s="270">
        <v>32.6</v>
      </c>
      <c r="I156" s="271"/>
      <c r="J156" s="266"/>
      <c r="K156" s="266"/>
      <c r="L156" s="272"/>
      <c r="M156" s="273"/>
      <c r="N156" s="274"/>
      <c r="O156" s="274"/>
      <c r="P156" s="274"/>
      <c r="Q156" s="274"/>
      <c r="R156" s="274"/>
      <c r="S156" s="274"/>
      <c r="T156" s="275"/>
      <c r="AT156" s="276" t="s">
        <v>592</v>
      </c>
      <c r="AU156" s="276" t="s">
        <v>85</v>
      </c>
      <c r="AV156" s="12" t="s">
        <v>85</v>
      </c>
      <c r="AW156" s="12" t="s">
        <v>39</v>
      </c>
      <c r="AX156" s="12" t="s">
        <v>76</v>
      </c>
      <c r="AY156" s="276" t="s">
        <v>203</v>
      </c>
    </row>
    <row r="157" spans="2:51" s="12" customFormat="1" ht="13.5">
      <c r="B157" s="265"/>
      <c r="C157" s="266"/>
      <c r="D157" s="267" t="s">
        <v>592</v>
      </c>
      <c r="E157" s="268" t="s">
        <v>21</v>
      </c>
      <c r="F157" s="269" t="s">
        <v>1374</v>
      </c>
      <c r="G157" s="266"/>
      <c r="H157" s="270">
        <v>14.9</v>
      </c>
      <c r="I157" s="271"/>
      <c r="J157" s="266"/>
      <c r="K157" s="266"/>
      <c r="L157" s="272"/>
      <c r="M157" s="273"/>
      <c r="N157" s="274"/>
      <c r="O157" s="274"/>
      <c r="P157" s="274"/>
      <c r="Q157" s="274"/>
      <c r="R157" s="274"/>
      <c r="S157" s="274"/>
      <c r="T157" s="275"/>
      <c r="AT157" s="276" t="s">
        <v>592</v>
      </c>
      <c r="AU157" s="276" t="s">
        <v>85</v>
      </c>
      <c r="AV157" s="12" t="s">
        <v>85</v>
      </c>
      <c r="AW157" s="12" t="s">
        <v>39</v>
      </c>
      <c r="AX157" s="12" t="s">
        <v>76</v>
      </c>
      <c r="AY157" s="276" t="s">
        <v>203</v>
      </c>
    </row>
    <row r="158" spans="2:51" s="12" customFormat="1" ht="13.5">
      <c r="B158" s="265"/>
      <c r="C158" s="266"/>
      <c r="D158" s="267" t="s">
        <v>592</v>
      </c>
      <c r="E158" s="268" t="s">
        <v>21</v>
      </c>
      <c r="F158" s="269" t="s">
        <v>1375</v>
      </c>
      <c r="G158" s="266"/>
      <c r="H158" s="270">
        <v>18.2</v>
      </c>
      <c r="I158" s="271"/>
      <c r="J158" s="266"/>
      <c r="K158" s="266"/>
      <c r="L158" s="272"/>
      <c r="M158" s="273"/>
      <c r="N158" s="274"/>
      <c r="O158" s="274"/>
      <c r="P158" s="274"/>
      <c r="Q158" s="274"/>
      <c r="R158" s="274"/>
      <c r="S158" s="274"/>
      <c r="T158" s="275"/>
      <c r="AT158" s="276" t="s">
        <v>592</v>
      </c>
      <c r="AU158" s="276" t="s">
        <v>85</v>
      </c>
      <c r="AV158" s="12" t="s">
        <v>85</v>
      </c>
      <c r="AW158" s="12" t="s">
        <v>39</v>
      </c>
      <c r="AX158" s="12" t="s">
        <v>76</v>
      </c>
      <c r="AY158" s="276" t="s">
        <v>203</v>
      </c>
    </row>
    <row r="159" spans="2:51" s="12" customFormat="1" ht="13.5">
      <c r="B159" s="265"/>
      <c r="C159" s="266"/>
      <c r="D159" s="267" t="s">
        <v>592</v>
      </c>
      <c r="E159" s="268" t="s">
        <v>21</v>
      </c>
      <c r="F159" s="269" t="s">
        <v>1376</v>
      </c>
      <c r="G159" s="266"/>
      <c r="H159" s="270">
        <v>28.5</v>
      </c>
      <c r="I159" s="271"/>
      <c r="J159" s="266"/>
      <c r="K159" s="266"/>
      <c r="L159" s="272"/>
      <c r="M159" s="273"/>
      <c r="N159" s="274"/>
      <c r="O159" s="274"/>
      <c r="P159" s="274"/>
      <c r="Q159" s="274"/>
      <c r="R159" s="274"/>
      <c r="S159" s="274"/>
      <c r="T159" s="275"/>
      <c r="AT159" s="276" t="s">
        <v>592</v>
      </c>
      <c r="AU159" s="276" t="s">
        <v>85</v>
      </c>
      <c r="AV159" s="12" t="s">
        <v>85</v>
      </c>
      <c r="AW159" s="12" t="s">
        <v>39</v>
      </c>
      <c r="AX159" s="12" t="s">
        <v>76</v>
      </c>
      <c r="AY159" s="276" t="s">
        <v>203</v>
      </c>
    </row>
    <row r="160" spans="2:51" s="12" customFormat="1" ht="13.5">
      <c r="B160" s="265"/>
      <c r="C160" s="266"/>
      <c r="D160" s="267" t="s">
        <v>592</v>
      </c>
      <c r="E160" s="268" t="s">
        <v>21</v>
      </c>
      <c r="F160" s="269" t="s">
        <v>1377</v>
      </c>
      <c r="G160" s="266"/>
      <c r="H160" s="270">
        <v>51.2</v>
      </c>
      <c r="I160" s="271"/>
      <c r="J160" s="266"/>
      <c r="K160" s="266"/>
      <c r="L160" s="272"/>
      <c r="M160" s="273"/>
      <c r="N160" s="274"/>
      <c r="O160" s="274"/>
      <c r="P160" s="274"/>
      <c r="Q160" s="274"/>
      <c r="R160" s="274"/>
      <c r="S160" s="274"/>
      <c r="T160" s="275"/>
      <c r="AT160" s="276" t="s">
        <v>592</v>
      </c>
      <c r="AU160" s="276" t="s">
        <v>85</v>
      </c>
      <c r="AV160" s="12" t="s">
        <v>85</v>
      </c>
      <c r="AW160" s="12" t="s">
        <v>39</v>
      </c>
      <c r="AX160" s="12" t="s">
        <v>76</v>
      </c>
      <c r="AY160" s="276" t="s">
        <v>203</v>
      </c>
    </row>
    <row r="161" spans="2:65" s="1" customFormat="1" ht="25.5" customHeight="1">
      <c r="B161" s="47"/>
      <c r="C161" s="238" t="s">
        <v>211</v>
      </c>
      <c r="D161" s="238" t="s">
        <v>206</v>
      </c>
      <c r="E161" s="239" t="s">
        <v>1378</v>
      </c>
      <c r="F161" s="240" t="s">
        <v>1379</v>
      </c>
      <c r="G161" s="241" t="s">
        <v>596</v>
      </c>
      <c r="H161" s="242">
        <v>14.13</v>
      </c>
      <c r="I161" s="243"/>
      <c r="J161" s="244">
        <f>ROUND(I161*H161,2)</f>
        <v>0</v>
      </c>
      <c r="K161" s="240" t="s">
        <v>761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2.16</v>
      </c>
      <c r="R161" s="247">
        <f>Q161*H161</f>
        <v>30.520800000000005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85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1380</v>
      </c>
    </row>
    <row r="162" spans="2:51" s="14" customFormat="1" ht="13.5">
      <c r="B162" s="288"/>
      <c r="C162" s="289"/>
      <c r="D162" s="267" t="s">
        <v>592</v>
      </c>
      <c r="E162" s="290" t="s">
        <v>21</v>
      </c>
      <c r="F162" s="291" t="s">
        <v>1372</v>
      </c>
      <c r="G162" s="289"/>
      <c r="H162" s="290" t="s">
        <v>21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AT162" s="297" t="s">
        <v>592</v>
      </c>
      <c r="AU162" s="297" t="s">
        <v>85</v>
      </c>
      <c r="AV162" s="14" t="s">
        <v>83</v>
      </c>
      <c r="AW162" s="14" t="s">
        <v>39</v>
      </c>
      <c r="AX162" s="14" t="s">
        <v>76</v>
      </c>
      <c r="AY162" s="297" t="s">
        <v>203</v>
      </c>
    </row>
    <row r="163" spans="2:51" s="12" customFormat="1" ht="13.5">
      <c r="B163" s="265"/>
      <c r="C163" s="266"/>
      <c r="D163" s="267" t="s">
        <v>592</v>
      </c>
      <c r="E163" s="268" t="s">
        <v>21</v>
      </c>
      <c r="F163" s="269" t="s">
        <v>1381</v>
      </c>
      <c r="G163" s="266"/>
      <c r="H163" s="270">
        <v>4.89</v>
      </c>
      <c r="I163" s="271"/>
      <c r="J163" s="266"/>
      <c r="K163" s="266"/>
      <c r="L163" s="272"/>
      <c r="M163" s="273"/>
      <c r="N163" s="274"/>
      <c r="O163" s="274"/>
      <c r="P163" s="274"/>
      <c r="Q163" s="274"/>
      <c r="R163" s="274"/>
      <c r="S163" s="274"/>
      <c r="T163" s="275"/>
      <c r="AT163" s="276" t="s">
        <v>592</v>
      </c>
      <c r="AU163" s="276" t="s">
        <v>85</v>
      </c>
      <c r="AV163" s="12" t="s">
        <v>85</v>
      </c>
      <c r="AW163" s="12" t="s">
        <v>39</v>
      </c>
      <c r="AX163" s="12" t="s">
        <v>76</v>
      </c>
      <c r="AY163" s="276" t="s">
        <v>203</v>
      </c>
    </row>
    <row r="164" spans="2:51" s="12" customFormat="1" ht="13.5">
      <c r="B164" s="265"/>
      <c r="C164" s="266"/>
      <c r="D164" s="267" t="s">
        <v>592</v>
      </c>
      <c r="E164" s="268" t="s">
        <v>21</v>
      </c>
      <c r="F164" s="269" t="s">
        <v>1382</v>
      </c>
      <c r="G164" s="266"/>
      <c r="H164" s="270">
        <v>2.235</v>
      </c>
      <c r="I164" s="271"/>
      <c r="J164" s="266"/>
      <c r="K164" s="266"/>
      <c r="L164" s="272"/>
      <c r="M164" s="273"/>
      <c r="N164" s="274"/>
      <c r="O164" s="274"/>
      <c r="P164" s="274"/>
      <c r="Q164" s="274"/>
      <c r="R164" s="274"/>
      <c r="S164" s="274"/>
      <c r="T164" s="275"/>
      <c r="AT164" s="276" t="s">
        <v>592</v>
      </c>
      <c r="AU164" s="276" t="s">
        <v>85</v>
      </c>
      <c r="AV164" s="12" t="s">
        <v>85</v>
      </c>
      <c r="AW164" s="12" t="s">
        <v>39</v>
      </c>
      <c r="AX164" s="12" t="s">
        <v>76</v>
      </c>
      <c r="AY164" s="276" t="s">
        <v>203</v>
      </c>
    </row>
    <row r="165" spans="2:51" s="12" customFormat="1" ht="13.5">
      <c r="B165" s="265"/>
      <c r="C165" s="266"/>
      <c r="D165" s="267" t="s">
        <v>592</v>
      </c>
      <c r="E165" s="268" t="s">
        <v>21</v>
      </c>
      <c r="F165" s="269" t="s">
        <v>1383</v>
      </c>
      <c r="G165" s="266"/>
      <c r="H165" s="270">
        <v>2.73</v>
      </c>
      <c r="I165" s="271"/>
      <c r="J165" s="266"/>
      <c r="K165" s="266"/>
      <c r="L165" s="272"/>
      <c r="M165" s="273"/>
      <c r="N165" s="274"/>
      <c r="O165" s="274"/>
      <c r="P165" s="274"/>
      <c r="Q165" s="274"/>
      <c r="R165" s="274"/>
      <c r="S165" s="274"/>
      <c r="T165" s="275"/>
      <c r="AT165" s="276" t="s">
        <v>592</v>
      </c>
      <c r="AU165" s="276" t="s">
        <v>85</v>
      </c>
      <c r="AV165" s="12" t="s">
        <v>85</v>
      </c>
      <c r="AW165" s="12" t="s">
        <v>39</v>
      </c>
      <c r="AX165" s="12" t="s">
        <v>76</v>
      </c>
      <c r="AY165" s="276" t="s">
        <v>203</v>
      </c>
    </row>
    <row r="166" spans="2:51" s="12" customFormat="1" ht="13.5">
      <c r="B166" s="265"/>
      <c r="C166" s="266"/>
      <c r="D166" s="267" t="s">
        <v>592</v>
      </c>
      <c r="E166" s="268" t="s">
        <v>21</v>
      </c>
      <c r="F166" s="269" t="s">
        <v>1384</v>
      </c>
      <c r="G166" s="266"/>
      <c r="H166" s="270">
        <v>4.275</v>
      </c>
      <c r="I166" s="271"/>
      <c r="J166" s="266"/>
      <c r="K166" s="266"/>
      <c r="L166" s="272"/>
      <c r="M166" s="273"/>
      <c r="N166" s="274"/>
      <c r="O166" s="274"/>
      <c r="P166" s="274"/>
      <c r="Q166" s="274"/>
      <c r="R166" s="274"/>
      <c r="S166" s="274"/>
      <c r="T166" s="275"/>
      <c r="AT166" s="276" t="s">
        <v>592</v>
      </c>
      <c r="AU166" s="276" t="s">
        <v>85</v>
      </c>
      <c r="AV166" s="12" t="s">
        <v>85</v>
      </c>
      <c r="AW166" s="12" t="s">
        <v>39</v>
      </c>
      <c r="AX166" s="12" t="s">
        <v>76</v>
      </c>
      <c r="AY166" s="276" t="s">
        <v>203</v>
      </c>
    </row>
    <row r="167" spans="2:65" s="1" customFormat="1" ht="25.5" customHeight="1">
      <c r="B167" s="47"/>
      <c r="C167" s="238" t="s">
        <v>336</v>
      </c>
      <c r="D167" s="238" t="s">
        <v>206</v>
      </c>
      <c r="E167" s="239" t="s">
        <v>1385</v>
      </c>
      <c r="F167" s="240" t="s">
        <v>1386</v>
      </c>
      <c r="G167" s="241" t="s">
        <v>596</v>
      </c>
      <c r="H167" s="242">
        <v>9.42</v>
      </c>
      <c r="I167" s="243"/>
      <c r="J167" s="244">
        <f>ROUND(I167*H167,2)</f>
        <v>0</v>
      </c>
      <c r="K167" s="240" t="s">
        <v>761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2.16</v>
      </c>
      <c r="R167" s="247">
        <f>Q167*H167</f>
        <v>20.3472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85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1387</v>
      </c>
    </row>
    <row r="168" spans="2:51" s="14" customFormat="1" ht="13.5">
      <c r="B168" s="288"/>
      <c r="C168" s="289"/>
      <c r="D168" s="267" t="s">
        <v>592</v>
      </c>
      <c r="E168" s="290" t="s">
        <v>21</v>
      </c>
      <c r="F168" s="291" t="s">
        <v>1372</v>
      </c>
      <c r="G168" s="289"/>
      <c r="H168" s="290" t="s">
        <v>21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AT168" s="297" t="s">
        <v>592</v>
      </c>
      <c r="AU168" s="297" t="s">
        <v>85</v>
      </c>
      <c r="AV168" s="14" t="s">
        <v>83</v>
      </c>
      <c r="AW168" s="14" t="s">
        <v>39</v>
      </c>
      <c r="AX168" s="14" t="s">
        <v>76</v>
      </c>
      <c r="AY168" s="297" t="s">
        <v>203</v>
      </c>
    </row>
    <row r="169" spans="2:51" s="12" customFormat="1" ht="13.5">
      <c r="B169" s="265"/>
      <c r="C169" s="266"/>
      <c r="D169" s="267" t="s">
        <v>592</v>
      </c>
      <c r="E169" s="268" t="s">
        <v>21</v>
      </c>
      <c r="F169" s="269" t="s">
        <v>1388</v>
      </c>
      <c r="G169" s="266"/>
      <c r="H169" s="270">
        <v>3.26</v>
      </c>
      <c r="I169" s="271"/>
      <c r="J169" s="266"/>
      <c r="K169" s="266"/>
      <c r="L169" s="272"/>
      <c r="M169" s="273"/>
      <c r="N169" s="274"/>
      <c r="O169" s="274"/>
      <c r="P169" s="274"/>
      <c r="Q169" s="274"/>
      <c r="R169" s="274"/>
      <c r="S169" s="274"/>
      <c r="T169" s="275"/>
      <c r="AT169" s="276" t="s">
        <v>592</v>
      </c>
      <c r="AU169" s="276" t="s">
        <v>85</v>
      </c>
      <c r="AV169" s="12" t="s">
        <v>85</v>
      </c>
      <c r="AW169" s="12" t="s">
        <v>39</v>
      </c>
      <c r="AX169" s="12" t="s">
        <v>76</v>
      </c>
      <c r="AY169" s="276" t="s">
        <v>203</v>
      </c>
    </row>
    <row r="170" spans="2:51" s="12" customFormat="1" ht="13.5">
      <c r="B170" s="265"/>
      <c r="C170" s="266"/>
      <c r="D170" s="267" t="s">
        <v>592</v>
      </c>
      <c r="E170" s="268" t="s">
        <v>21</v>
      </c>
      <c r="F170" s="269" t="s">
        <v>1389</v>
      </c>
      <c r="G170" s="266"/>
      <c r="H170" s="270">
        <v>1.49</v>
      </c>
      <c r="I170" s="271"/>
      <c r="J170" s="266"/>
      <c r="K170" s="266"/>
      <c r="L170" s="272"/>
      <c r="M170" s="273"/>
      <c r="N170" s="274"/>
      <c r="O170" s="274"/>
      <c r="P170" s="274"/>
      <c r="Q170" s="274"/>
      <c r="R170" s="274"/>
      <c r="S170" s="274"/>
      <c r="T170" s="275"/>
      <c r="AT170" s="276" t="s">
        <v>592</v>
      </c>
      <c r="AU170" s="276" t="s">
        <v>85</v>
      </c>
      <c r="AV170" s="12" t="s">
        <v>85</v>
      </c>
      <c r="AW170" s="12" t="s">
        <v>39</v>
      </c>
      <c r="AX170" s="12" t="s">
        <v>76</v>
      </c>
      <c r="AY170" s="276" t="s">
        <v>203</v>
      </c>
    </row>
    <row r="171" spans="2:51" s="12" customFormat="1" ht="13.5">
      <c r="B171" s="265"/>
      <c r="C171" s="266"/>
      <c r="D171" s="267" t="s">
        <v>592</v>
      </c>
      <c r="E171" s="268" t="s">
        <v>21</v>
      </c>
      <c r="F171" s="269" t="s">
        <v>1390</v>
      </c>
      <c r="G171" s="266"/>
      <c r="H171" s="270">
        <v>1.82</v>
      </c>
      <c r="I171" s="271"/>
      <c r="J171" s="266"/>
      <c r="K171" s="266"/>
      <c r="L171" s="272"/>
      <c r="M171" s="273"/>
      <c r="N171" s="274"/>
      <c r="O171" s="274"/>
      <c r="P171" s="274"/>
      <c r="Q171" s="274"/>
      <c r="R171" s="274"/>
      <c r="S171" s="274"/>
      <c r="T171" s="275"/>
      <c r="AT171" s="276" t="s">
        <v>592</v>
      </c>
      <c r="AU171" s="276" t="s">
        <v>85</v>
      </c>
      <c r="AV171" s="12" t="s">
        <v>85</v>
      </c>
      <c r="AW171" s="12" t="s">
        <v>39</v>
      </c>
      <c r="AX171" s="12" t="s">
        <v>76</v>
      </c>
      <c r="AY171" s="276" t="s">
        <v>203</v>
      </c>
    </row>
    <row r="172" spans="2:51" s="12" customFormat="1" ht="13.5">
      <c r="B172" s="265"/>
      <c r="C172" s="266"/>
      <c r="D172" s="267" t="s">
        <v>592</v>
      </c>
      <c r="E172" s="268" t="s">
        <v>21</v>
      </c>
      <c r="F172" s="269" t="s">
        <v>1391</v>
      </c>
      <c r="G172" s="266"/>
      <c r="H172" s="270">
        <v>2.85</v>
      </c>
      <c r="I172" s="271"/>
      <c r="J172" s="266"/>
      <c r="K172" s="266"/>
      <c r="L172" s="272"/>
      <c r="M172" s="273"/>
      <c r="N172" s="274"/>
      <c r="O172" s="274"/>
      <c r="P172" s="274"/>
      <c r="Q172" s="274"/>
      <c r="R172" s="274"/>
      <c r="S172" s="274"/>
      <c r="T172" s="275"/>
      <c r="AT172" s="276" t="s">
        <v>592</v>
      </c>
      <c r="AU172" s="276" t="s">
        <v>85</v>
      </c>
      <c r="AV172" s="12" t="s">
        <v>85</v>
      </c>
      <c r="AW172" s="12" t="s">
        <v>39</v>
      </c>
      <c r="AX172" s="12" t="s">
        <v>76</v>
      </c>
      <c r="AY172" s="276" t="s">
        <v>203</v>
      </c>
    </row>
    <row r="173" spans="2:65" s="1" customFormat="1" ht="16.5" customHeight="1">
      <c r="B173" s="47"/>
      <c r="C173" s="238" t="s">
        <v>340</v>
      </c>
      <c r="D173" s="238" t="s">
        <v>206</v>
      </c>
      <c r="E173" s="239" t="s">
        <v>1392</v>
      </c>
      <c r="F173" s="240" t="s">
        <v>1393</v>
      </c>
      <c r="G173" s="241" t="s">
        <v>241</v>
      </c>
      <c r="H173" s="242">
        <v>0.043</v>
      </c>
      <c r="I173" s="243"/>
      <c r="J173" s="244">
        <f>ROUND(I173*H173,2)</f>
        <v>0</v>
      </c>
      <c r="K173" s="240" t="s">
        <v>761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1.05306</v>
      </c>
      <c r="R173" s="247">
        <f>Q173*H173</f>
        <v>0.04528158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85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1394</v>
      </c>
    </row>
    <row r="174" spans="2:51" s="12" customFormat="1" ht="13.5">
      <c r="B174" s="265"/>
      <c r="C174" s="266"/>
      <c r="D174" s="267" t="s">
        <v>592</v>
      </c>
      <c r="E174" s="268" t="s">
        <v>21</v>
      </c>
      <c r="F174" s="269" t="s">
        <v>1395</v>
      </c>
      <c r="G174" s="266"/>
      <c r="H174" s="270">
        <v>0.043</v>
      </c>
      <c r="I174" s="271"/>
      <c r="J174" s="266"/>
      <c r="K174" s="266"/>
      <c r="L174" s="272"/>
      <c r="M174" s="273"/>
      <c r="N174" s="274"/>
      <c r="O174" s="274"/>
      <c r="P174" s="274"/>
      <c r="Q174" s="274"/>
      <c r="R174" s="274"/>
      <c r="S174" s="274"/>
      <c r="T174" s="275"/>
      <c r="AT174" s="276" t="s">
        <v>592</v>
      </c>
      <c r="AU174" s="276" t="s">
        <v>85</v>
      </c>
      <c r="AV174" s="12" t="s">
        <v>85</v>
      </c>
      <c r="AW174" s="12" t="s">
        <v>39</v>
      </c>
      <c r="AX174" s="12" t="s">
        <v>83</v>
      </c>
      <c r="AY174" s="276" t="s">
        <v>203</v>
      </c>
    </row>
    <row r="175" spans="2:65" s="1" customFormat="1" ht="25.5" customHeight="1">
      <c r="B175" s="47"/>
      <c r="C175" s="238" t="s">
        <v>344</v>
      </c>
      <c r="D175" s="238" t="s">
        <v>206</v>
      </c>
      <c r="E175" s="239" t="s">
        <v>1396</v>
      </c>
      <c r="F175" s="240" t="s">
        <v>1397</v>
      </c>
      <c r="G175" s="241" t="s">
        <v>596</v>
      </c>
      <c r="H175" s="242">
        <v>2.897</v>
      </c>
      <c r="I175" s="243"/>
      <c r="J175" s="244">
        <f>ROUND(I175*H175,2)</f>
        <v>0</v>
      </c>
      <c r="K175" s="240" t="s">
        <v>761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2.25634</v>
      </c>
      <c r="R175" s="247">
        <f>Q175*H175</f>
        <v>6.536616979999999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85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1398</v>
      </c>
    </row>
    <row r="176" spans="2:51" s="12" customFormat="1" ht="13.5">
      <c r="B176" s="265"/>
      <c r="C176" s="266"/>
      <c r="D176" s="267" t="s">
        <v>592</v>
      </c>
      <c r="E176" s="268" t="s">
        <v>21</v>
      </c>
      <c r="F176" s="269" t="s">
        <v>1399</v>
      </c>
      <c r="G176" s="266"/>
      <c r="H176" s="270">
        <v>2.897</v>
      </c>
      <c r="I176" s="271"/>
      <c r="J176" s="266"/>
      <c r="K176" s="266"/>
      <c r="L176" s="272"/>
      <c r="M176" s="273"/>
      <c r="N176" s="274"/>
      <c r="O176" s="274"/>
      <c r="P176" s="274"/>
      <c r="Q176" s="274"/>
      <c r="R176" s="274"/>
      <c r="S176" s="274"/>
      <c r="T176" s="275"/>
      <c r="AT176" s="276" t="s">
        <v>592</v>
      </c>
      <c r="AU176" s="276" t="s">
        <v>85</v>
      </c>
      <c r="AV176" s="12" t="s">
        <v>85</v>
      </c>
      <c r="AW176" s="12" t="s">
        <v>39</v>
      </c>
      <c r="AX176" s="12" t="s">
        <v>83</v>
      </c>
      <c r="AY176" s="276" t="s">
        <v>203</v>
      </c>
    </row>
    <row r="177" spans="2:65" s="1" customFormat="1" ht="25.5" customHeight="1">
      <c r="B177" s="47"/>
      <c r="C177" s="238" t="s">
        <v>348</v>
      </c>
      <c r="D177" s="238" t="s">
        <v>206</v>
      </c>
      <c r="E177" s="239" t="s">
        <v>1400</v>
      </c>
      <c r="F177" s="240" t="s">
        <v>1401</v>
      </c>
      <c r="G177" s="241" t="s">
        <v>596</v>
      </c>
      <c r="H177" s="242">
        <v>0.692</v>
      </c>
      <c r="I177" s="243"/>
      <c r="J177" s="244">
        <f>ROUND(I177*H177,2)</f>
        <v>0</v>
      </c>
      <c r="K177" s="240" t="s">
        <v>761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2.25634</v>
      </c>
      <c r="R177" s="247">
        <f>Q177*H177</f>
        <v>1.5613872799999997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85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1402</v>
      </c>
    </row>
    <row r="178" spans="2:51" s="12" customFormat="1" ht="13.5">
      <c r="B178" s="265"/>
      <c r="C178" s="266"/>
      <c r="D178" s="267" t="s">
        <v>592</v>
      </c>
      <c r="E178" s="268" t="s">
        <v>21</v>
      </c>
      <c r="F178" s="269" t="s">
        <v>1403</v>
      </c>
      <c r="G178" s="266"/>
      <c r="H178" s="270">
        <v>0.692</v>
      </c>
      <c r="I178" s="271"/>
      <c r="J178" s="266"/>
      <c r="K178" s="266"/>
      <c r="L178" s="272"/>
      <c r="M178" s="273"/>
      <c r="N178" s="274"/>
      <c r="O178" s="274"/>
      <c r="P178" s="274"/>
      <c r="Q178" s="274"/>
      <c r="R178" s="274"/>
      <c r="S178" s="274"/>
      <c r="T178" s="275"/>
      <c r="AT178" s="276" t="s">
        <v>592</v>
      </c>
      <c r="AU178" s="276" t="s">
        <v>85</v>
      </c>
      <c r="AV178" s="12" t="s">
        <v>85</v>
      </c>
      <c r="AW178" s="12" t="s">
        <v>39</v>
      </c>
      <c r="AX178" s="12" t="s">
        <v>83</v>
      </c>
      <c r="AY178" s="276" t="s">
        <v>203</v>
      </c>
    </row>
    <row r="179" spans="2:65" s="1" customFormat="1" ht="25.5" customHeight="1">
      <c r="B179" s="47"/>
      <c r="C179" s="238" t="s">
        <v>9</v>
      </c>
      <c r="D179" s="238" t="s">
        <v>206</v>
      </c>
      <c r="E179" s="239" t="s">
        <v>1404</v>
      </c>
      <c r="F179" s="240" t="s">
        <v>1405</v>
      </c>
      <c r="G179" s="241" t="s">
        <v>596</v>
      </c>
      <c r="H179" s="242">
        <v>5.233</v>
      </c>
      <c r="I179" s="243"/>
      <c r="J179" s="244">
        <f>ROUND(I179*H179,2)</f>
        <v>0</v>
      </c>
      <c r="K179" s="240" t="s">
        <v>761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2.459</v>
      </c>
      <c r="R179" s="247">
        <f>Q179*H179</f>
        <v>12.867947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85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1406</v>
      </c>
    </row>
    <row r="180" spans="2:51" s="12" customFormat="1" ht="13.5">
      <c r="B180" s="265"/>
      <c r="C180" s="266"/>
      <c r="D180" s="267" t="s">
        <v>592</v>
      </c>
      <c r="E180" s="268" t="s">
        <v>21</v>
      </c>
      <c r="F180" s="269" t="s">
        <v>1407</v>
      </c>
      <c r="G180" s="266"/>
      <c r="H180" s="270">
        <v>5.233</v>
      </c>
      <c r="I180" s="271"/>
      <c r="J180" s="266"/>
      <c r="K180" s="266"/>
      <c r="L180" s="272"/>
      <c r="M180" s="273"/>
      <c r="N180" s="274"/>
      <c r="O180" s="274"/>
      <c r="P180" s="274"/>
      <c r="Q180" s="274"/>
      <c r="R180" s="274"/>
      <c r="S180" s="274"/>
      <c r="T180" s="275"/>
      <c r="AT180" s="276" t="s">
        <v>592</v>
      </c>
      <c r="AU180" s="276" t="s">
        <v>85</v>
      </c>
      <c r="AV180" s="12" t="s">
        <v>85</v>
      </c>
      <c r="AW180" s="12" t="s">
        <v>39</v>
      </c>
      <c r="AX180" s="12" t="s">
        <v>83</v>
      </c>
      <c r="AY180" s="276" t="s">
        <v>203</v>
      </c>
    </row>
    <row r="181" spans="2:65" s="1" customFormat="1" ht="25.5" customHeight="1">
      <c r="B181" s="47"/>
      <c r="C181" s="255" t="s">
        <v>356</v>
      </c>
      <c r="D181" s="255" t="s">
        <v>284</v>
      </c>
      <c r="E181" s="256" t="s">
        <v>1408</v>
      </c>
      <c r="F181" s="257" t="s">
        <v>1409</v>
      </c>
      <c r="G181" s="258" t="s">
        <v>463</v>
      </c>
      <c r="H181" s="259">
        <v>178.71</v>
      </c>
      <c r="I181" s="260"/>
      <c r="J181" s="261">
        <f>ROUND(I181*H181,2)</f>
        <v>0</v>
      </c>
      <c r="K181" s="257" t="s">
        <v>761</v>
      </c>
      <c r="L181" s="262"/>
      <c r="M181" s="263" t="s">
        <v>21</v>
      </c>
      <c r="N181" s="264" t="s">
        <v>47</v>
      </c>
      <c r="O181" s="48"/>
      <c r="P181" s="247">
        <f>O181*H181</f>
        <v>0</v>
      </c>
      <c r="Q181" s="247">
        <v>1E-05</v>
      </c>
      <c r="R181" s="247">
        <f>Q181*H181</f>
        <v>0.0017871000000000002</v>
      </c>
      <c r="S181" s="247">
        <v>0</v>
      </c>
      <c r="T181" s="248">
        <f>S181*H181</f>
        <v>0</v>
      </c>
      <c r="AR181" s="25" t="s">
        <v>234</v>
      </c>
      <c r="AT181" s="25" t="s">
        <v>284</v>
      </c>
      <c r="AU181" s="25" t="s">
        <v>85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1410</v>
      </c>
    </row>
    <row r="182" spans="2:51" s="14" customFormat="1" ht="13.5">
      <c r="B182" s="288"/>
      <c r="C182" s="289"/>
      <c r="D182" s="267" t="s">
        <v>592</v>
      </c>
      <c r="E182" s="290" t="s">
        <v>21</v>
      </c>
      <c r="F182" s="291" t="s">
        <v>1372</v>
      </c>
      <c r="G182" s="289"/>
      <c r="H182" s="290" t="s">
        <v>21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AT182" s="297" t="s">
        <v>592</v>
      </c>
      <c r="AU182" s="297" t="s">
        <v>85</v>
      </c>
      <c r="AV182" s="14" t="s">
        <v>83</v>
      </c>
      <c r="AW182" s="14" t="s">
        <v>39</v>
      </c>
      <c r="AX182" s="14" t="s">
        <v>76</v>
      </c>
      <c r="AY182" s="297" t="s">
        <v>203</v>
      </c>
    </row>
    <row r="183" spans="2:51" s="12" customFormat="1" ht="13.5">
      <c r="B183" s="265"/>
      <c r="C183" s="266"/>
      <c r="D183" s="267" t="s">
        <v>592</v>
      </c>
      <c r="E183" s="268" t="s">
        <v>21</v>
      </c>
      <c r="F183" s="269" t="s">
        <v>1411</v>
      </c>
      <c r="G183" s="266"/>
      <c r="H183" s="270">
        <v>37.49</v>
      </c>
      <c r="I183" s="271"/>
      <c r="J183" s="266"/>
      <c r="K183" s="266"/>
      <c r="L183" s="272"/>
      <c r="M183" s="273"/>
      <c r="N183" s="274"/>
      <c r="O183" s="274"/>
      <c r="P183" s="274"/>
      <c r="Q183" s="274"/>
      <c r="R183" s="274"/>
      <c r="S183" s="274"/>
      <c r="T183" s="275"/>
      <c r="AT183" s="276" t="s">
        <v>592</v>
      </c>
      <c r="AU183" s="276" t="s">
        <v>85</v>
      </c>
      <c r="AV183" s="12" t="s">
        <v>85</v>
      </c>
      <c r="AW183" s="12" t="s">
        <v>39</v>
      </c>
      <c r="AX183" s="12" t="s">
        <v>76</v>
      </c>
      <c r="AY183" s="276" t="s">
        <v>203</v>
      </c>
    </row>
    <row r="184" spans="2:51" s="12" customFormat="1" ht="13.5">
      <c r="B184" s="265"/>
      <c r="C184" s="266"/>
      <c r="D184" s="267" t="s">
        <v>592</v>
      </c>
      <c r="E184" s="268" t="s">
        <v>21</v>
      </c>
      <c r="F184" s="269" t="s">
        <v>1412</v>
      </c>
      <c r="G184" s="266"/>
      <c r="H184" s="270">
        <v>17.135</v>
      </c>
      <c r="I184" s="271"/>
      <c r="J184" s="266"/>
      <c r="K184" s="266"/>
      <c r="L184" s="272"/>
      <c r="M184" s="273"/>
      <c r="N184" s="274"/>
      <c r="O184" s="274"/>
      <c r="P184" s="274"/>
      <c r="Q184" s="274"/>
      <c r="R184" s="274"/>
      <c r="S184" s="274"/>
      <c r="T184" s="275"/>
      <c r="AT184" s="276" t="s">
        <v>592</v>
      </c>
      <c r="AU184" s="276" t="s">
        <v>85</v>
      </c>
      <c r="AV184" s="12" t="s">
        <v>85</v>
      </c>
      <c r="AW184" s="12" t="s">
        <v>39</v>
      </c>
      <c r="AX184" s="12" t="s">
        <v>76</v>
      </c>
      <c r="AY184" s="276" t="s">
        <v>203</v>
      </c>
    </row>
    <row r="185" spans="2:51" s="12" customFormat="1" ht="13.5">
      <c r="B185" s="265"/>
      <c r="C185" s="266"/>
      <c r="D185" s="267" t="s">
        <v>592</v>
      </c>
      <c r="E185" s="268" t="s">
        <v>21</v>
      </c>
      <c r="F185" s="269" t="s">
        <v>1413</v>
      </c>
      <c r="G185" s="266"/>
      <c r="H185" s="270">
        <v>20.93</v>
      </c>
      <c r="I185" s="271"/>
      <c r="J185" s="266"/>
      <c r="K185" s="266"/>
      <c r="L185" s="272"/>
      <c r="M185" s="273"/>
      <c r="N185" s="274"/>
      <c r="O185" s="274"/>
      <c r="P185" s="274"/>
      <c r="Q185" s="274"/>
      <c r="R185" s="274"/>
      <c r="S185" s="274"/>
      <c r="T185" s="275"/>
      <c r="AT185" s="276" t="s">
        <v>592</v>
      </c>
      <c r="AU185" s="276" t="s">
        <v>85</v>
      </c>
      <c r="AV185" s="12" t="s">
        <v>85</v>
      </c>
      <c r="AW185" s="12" t="s">
        <v>39</v>
      </c>
      <c r="AX185" s="12" t="s">
        <v>76</v>
      </c>
      <c r="AY185" s="276" t="s">
        <v>203</v>
      </c>
    </row>
    <row r="186" spans="2:51" s="12" customFormat="1" ht="13.5">
      <c r="B186" s="265"/>
      <c r="C186" s="266"/>
      <c r="D186" s="267" t="s">
        <v>592</v>
      </c>
      <c r="E186" s="268" t="s">
        <v>21</v>
      </c>
      <c r="F186" s="269" t="s">
        <v>1414</v>
      </c>
      <c r="G186" s="266"/>
      <c r="H186" s="270">
        <v>32.775</v>
      </c>
      <c r="I186" s="271"/>
      <c r="J186" s="266"/>
      <c r="K186" s="266"/>
      <c r="L186" s="272"/>
      <c r="M186" s="273"/>
      <c r="N186" s="274"/>
      <c r="O186" s="274"/>
      <c r="P186" s="274"/>
      <c r="Q186" s="274"/>
      <c r="R186" s="274"/>
      <c r="S186" s="274"/>
      <c r="T186" s="275"/>
      <c r="AT186" s="276" t="s">
        <v>592</v>
      </c>
      <c r="AU186" s="276" t="s">
        <v>85</v>
      </c>
      <c r="AV186" s="12" t="s">
        <v>85</v>
      </c>
      <c r="AW186" s="12" t="s">
        <v>39</v>
      </c>
      <c r="AX186" s="12" t="s">
        <v>76</v>
      </c>
      <c r="AY186" s="276" t="s">
        <v>203</v>
      </c>
    </row>
    <row r="187" spans="2:51" s="15" customFormat="1" ht="13.5">
      <c r="B187" s="298"/>
      <c r="C187" s="299"/>
      <c r="D187" s="267" t="s">
        <v>592</v>
      </c>
      <c r="E187" s="300" t="s">
        <v>21</v>
      </c>
      <c r="F187" s="301" t="s">
        <v>1415</v>
      </c>
      <c r="G187" s="299"/>
      <c r="H187" s="302">
        <v>108.33</v>
      </c>
      <c r="I187" s="303"/>
      <c r="J187" s="299"/>
      <c r="K187" s="299"/>
      <c r="L187" s="304"/>
      <c r="M187" s="305"/>
      <c r="N187" s="306"/>
      <c r="O187" s="306"/>
      <c r="P187" s="306"/>
      <c r="Q187" s="306"/>
      <c r="R187" s="306"/>
      <c r="S187" s="306"/>
      <c r="T187" s="307"/>
      <c r="AT187" s="308" t="s">
        <v>592</v>
      </c>
      <c r="AU187" s="308" t="s">
        <v>85</v>
      </c>
      <c r="AV187" s="15" t="s">
        <v>92</v>
      </c>
      <c r="AW187" s="15" t="s">
        <v>39</v>
      </c>
      <c r="AX187" s="15" t="s">
        <v>76</v>
      </c>
      <c r="AY187" s="308" t="s">
        <v>203</v>
      </c>
    </row>
    <row r="188" spans="2:51" s="12" customFormat="1" ht="13.5">
      <c r="B188" s="265"/>
      <c r="C188" s="266"/>
      <c r="D188" s="267" t="s">
        <v>592</v>
      </c>
      <c r="E188" s="268" t="s">
        <v>21</v>
      </c>
      <c r="F188" s="269" t="s">
        <v>1416</v>
      </c>
      <c r="G188" s="266"/>
      <c r="H188" s="270">
        <v>11.5</v>
      </c>
      <c r="I188" s="271"/>
      <c r="J188" s="266"/>
      <c r="K188" s="266"/>
      <c r="L188" s="272"/>
      <c r="M188" s="273"/>
      <c r="N188" s="274"/>
      <c r="O188" s="274"/>
      <c r="P188" s="274"/>
      <c r="Q188" s="274"/>
      <c r="R188" s="274"/>
      <c r="S188" s="274"/>
      <c r="T188" s="275"/>
      <c r="AT188" s="276" t="s">
        <v>592</v>
      </c>
      <c r="AU188" s="276" t="s">
        <v>85</v>
      </c>
      <c r="AV188" s="12" t="s">
        <v>85</v>
      </c>
      <c r="AW188" s="12" t="s">
        <v>39</v>
      </c>
      <c r="AX188" s="12" t="s">
        <v>76</v>
      </c>
      <c r="AY188" s="276" t="s">
        <v>203</v>
      </c>
    </row>
    <row r="189" spans="2:51" s="12" customFormat="1" ht="13.5">
      <c r="B189" s="265"/>
      <c r="C189" s="266"/>
      <c r="D189" s="267" t="s">
        <v>592</v>
      </c>
      <c r="E189" s="268" t="s">
        <v>21</v>
      </c>
      <c r="F189" s="269" t="s">
        <v>1417</v>
      </c>
      <c r="G189" s="266"/>
      <c r="H189" s="270">
        <v>58.88</v>
      </c>
      <c r="I189" s="271"/>
      <c r="J189" s="266"/>
      <c r="K189" s="266"/>
      <c r="L189" s="272"/>
      <c r="M189" s="273"/>
      <c r="N189" s="274"/>
      <c r="O189" s="274"/>
      <c r="P189" s="274"/>
      <c r="Q189" s="274"/>
      <c r="R189" s="274"/>
      <c r="S189" s="274"/>
      <c r="T189" s="275"/>
      <c r="AT189" s="276" t="s">
        <v>592</v>
      </c>
      <c r="AU189" s="276" t="s">
        <v>85</v>
      </c>
      <c r="AV189" s="12" t="s">
        <v>85</v>
      </c>
      <c r="AW189" s="12" t="s">
        <v>39</v>
      </c>
      <c r="AX189" s="12" t="s">
        <v>76</v>
      </c>
      <c r="AY189" s="276" t="s">
        <v>203</v>
      </c>
    </row>
    <row r="190" spans="2:51" s="15" customFormat="1" ht="13.5">
      <c r="B190" s="298"/>
      <c r="C190" s="299"/>
      <c r="D190" s="267" t="s">
        <v>592</v>
      </c>
      <c r="E190" s="300" t="s">
        <v>21</v>
      </c>
      <c r="F190" s="301" t="s">
        <v>1415</v>
      </c>
      <c r="G190" s="299"/>
      <c r="H190" s="302">
        <v>70.38</v>
      </c>
      <c r="I190" s="303"/>
      <c r="J190" s="299"/>
      <c r="K190" s="299"/>
      <c r="L190" s="304"/>
      <c r="M190" s="305"/>
      <c r="N190" s="306"/>
      <c r="O190" s="306"/>
      <c r="P190" s="306"/>
      <c r="Q190" s="306"/>
      <c r="R190" s="306"/>
      <c r="S190" s="306"/>
      <c r="T190" s="307"/>
      <c r="AT190" s="308" t="s">
        <v>592</v>
      </c>
      <c r="AU190" s="308" t="s">
        <v>85</v>
      </c>
      <c r="AV190" s="15" t="s">
        <v>92</v>
      </c>
      <c r="AW190" s="15" t="s">
        <v>39</v>
      </c>
      <c r="AX190" s="15" t="s">
        <v>76</v>
      </c>
      <c r="AY190" s="308" t="s">
        <v>203</v>
      </c>
    </row>
    <row r="191" spans="2:51" s="13" customFormat="1" ht="13.5">
      <c r="B191" s="277"/>
      <c r="C191" s="278"/>
      <c r="D191" s="267" t="s">
        <v>592</v>
      </c>
      <c r="E191" s="279" t="s">
        <v>21</v>
      </c>
      <c r="F191" s="280" t="s">
        <v>618</v>
      </c>
      <c r="G191" s="278"/>
      <c r="H191" s="281">
        <v>178.71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AT191" s="287" t="s">
        <v>592</v>
      </c>
      <c r="AU191" s="287" t="s">
        <v>85</v>
      </c>
      <c r="AV191" s="13" t="s">
        <v>98</v>
      </c>
      <c r="AW191" s="13" t="s">
        <v>6</v>
      </c>
      <c r="AX191" s="13" t="s">
        <v>83</v>
      </c>
      <c r="AY191" s="287" t="s">
        <v>203</v>
      </c>
    </row>
    <row r="192" spans="2:63" s="11" customFormat="1" ht="29.85" customHeight="1">
      <c r="B192" s="222"/>
      <c r="C192" s="223"/>
      <c r="D192" s="224" t="s">
        <v>75</v>
      </c>
      <c r="E192" s="236" t="s">
        <v>92</v>
      </c>
      <c r="F192" s="236" t="s">
        <v>1418</v>
      </c>
      <c r="G192" s="223"/>
      <c r="H192" s="223"/>
      <c r="I192" s="226"/>
      <c r="J192" s="237">
        <f>BK192</f>
        <v>0</v>
      </c>
      <c r="K192" s="223"/>
      <c r="L192" s="228"/>
      <c r="M192" s="229"/>
      <c r="N192" s="230"/>
      <c r="O192" s="230"/>
      <c r="P192" s="231">
        <f>P193+SUM(P194:P222)</f>
        <v>0</v>
      </c>
      <c r="Q192" s="230"/>
      <c r="R192" s="231">
        <f>R193+SUM(R194:R222)</f>
        <v>17.096532219999997</v>
      </c>
      <c r="S192" s="230"/>
      <c r="T192" s="232">
        <f>T193+SUM(T194:T222)</f>
        <v>0</v>
      </c>
      <c r="AR192" s="233" t="s">
        <v>83</v>
      </c>
      <c r="AT192" s="234" t="s">
        <v>75</v>
      </c>
      <c r="AU192" s="234" t="s">
        <v>83</v>
      </c>
      <c r="AY192" s="233" t="s">
        <v>203</v>
      </c>
      <c r="BK192" s="235">
        <f>BK193+SUM(BK194:BK222)</f>
        <v>0</v>
      </c>
    </row>
    <row r="193" spans="2:65" s="1" customFormat="1" ht="25.5" customHeight="1">
      <c r="B193" s="47"/>
      <c r="C193" s="238" t="s">
        <v>361</v>
      </c>
      <c r="D193" s="238" t="s">
        <v>206</v>
      </c>
      <c r="E193" s="239" t="s">
        <v>1419</v>
      </c>
      <c r="F193" s="240" t="s">
        <v>1420</v>
      </c>
      <c r="G193" s="241" t="s">
        <v>596</v>
      </c>
      <c r="H193" s="242">
        <v>0.575</v>
      </c>
      <c r="I193" s="243"/>
      <c r="J193" s="244">
        <f>ROUND(I193*H193,2)</f>
        <v>0</v>
      </c>
      <c r="K193" s="240" t="s">
        <v>761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3.53886</v>
      </c>
      <c r="R193" s="247">
        <f>Q193*H193</f>
        <v>2.0348444999999997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85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1421</v>
      </c>
    </row>
    <row r="194" spans="2:51" s="12" customFormat="1" ht="13.5">
      <c r="B194" s="265"/>
      <c r="C194" s="266"/>
      <c r="D194" s="267" t="s">
        <v>592</v>
      </c>
      <c r="E194" s="268" t="s">
        <v>21</v>
      </c>
      <c r="F194" s="269" t="s">
        <v>1422</v>
      </c>
      <c r="G194" s="266"/>
      <c r="H194" s="270">
        <v>0.575</v>
      </c>
      <c r="I194" s="271"/>
      <c r="J194" s="266"/>
      <c r="K194" s="266"/>
      <c r="L194" s="272"/>
      <c r="M194" s="273"/>
      <c r="N194" s="274"/>
      <c r="O194" s="274"/>
      <c r="P194" s="274"/>
      <c r="Q194" s="274"/>
      <c r="R194" s="274"/>
      <c r="S194" s="274"/>
      <c r="T194" s="275"/>
      <c r="AT194" s="276" t="s">
        <v>592</v>
      </c>
      <c r="AU194" s="276" t="s">
        <v>85</v>
      </c>
      <c r="AV194" s="12" t="s">
        <v>85</v>
      </c>
      <c r="AW194" s="12" t="s">
        <v>39</v>
      </c>
      <c r="AX194" s="12" t="s">
        <v>83</v>
      </c>
      <c r="AY194" s="276" t="s">
        <v>203</v>
      </c>
    </row>
    <row r="195" spans="2:65" s="1" customFormat="1" ht="38.25" customHeight="1">
      <c r="B195" s="47"/>
      <c r="C195" s="238" t="s">
        <v>365</v>
      </c>
      <c r="D195" s="238" t="s">
        <v>206</v>
      </c>
      <c r="E195" s="239" t="s">
        <v>1423</v>
      </c>
      <c r="F195" s="240" t="s">
        <v>1424</v>
      </c>
      <c r="G195" s="241" t="s">
        <v>596</v>
      </c>
      <c r="H195" s="242">
        <v>0.391</v>
      </c>
      <c r="I195" s="243"/>
      <c r="J195" s="244">
        <f>ROUND(I195*H195,2)</f>
        <v>0</v>
      </c>
      <c r="K195" s="240" t="s">
        <v>761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0.148</v>
      </c>
      <c r="R195" s="247">
        <f>Q195*H195</f>
        <v>0.057867999999999996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85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1425</v>
      </c>
    </row>
    <row r="196" spans="2:65" s="1" customFormat="1" ht="38.25" customHeight="1">
      <c r="B196" s="47"/>
      <c r="C196" s="238" t="s">
        <v>369</v>
      </c>
      <c r="D196" s="238" t="s">
        <v>206</v>
      </c>
      <c r="E196" s="239" t="s">
        <v>1426</v>
      </c>
      <c r="F196" s="240" t="s">
        <v>1427</v>
      </c>
      <c r="G196" s="241" t="s">
        <v>596</v>
      </c>
      <c r="H196" s="242">
        <v>0.716</v>
      </c>
      <c r="I196" s="243"/>
      <c r="J196" s="244">
        <f>ROUND(I196*H196,2)</f>
        <v>0</v>
      </c>
      <c r="K196" s="240" t="s">
        <v>761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0.081</v>
      </c>
      <c r="R196" s="247">
        <f>Q196*H196</f>
        <v>0.057996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85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1428</v>
      </c>
    </row>
    <row r="197" spans="2:65" s="1" customFormat="1" ht="16.5" customHeight="1">
      <c r="B197" s="47"/>
      <c r="C197" s="238" t="s">
        <v>373</v>
      </c>
      <c r="D197" s="238" t="s">
        <v>206</v>
      </c>
      <c r="E197" s="239" t="s">
        <v>1429</v>
      </c>
      <c r="F197" s="240" t="s">
        <v>1430</v>
      </c>
      <c r="G197" s="241" t="s">
        <v>596</v>
      </c>
      <c r="H197" s="242">
        <v>0.54</v>
      </c>
      <c r="I197" s="243"/>
      <c r="J197" s="244">
        <f>ROUND(I197*H197,2)</f>
        <v>0</v>
      </c>
      <c r="K197" s="240" t="s">
        <v>761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1.94302</v>
      </c>
      <c r="R197" s="247">
        <f>Q197*H197</f>
        <v>1.0492308000000001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85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1431</v>
      </c>
    </row>
    <row r="198" spans="2:51" s="12" customFormat="1" ht="13.5">
      <c r="B198" s="265"/>
      <c r="C198" s="266"/>
      <c r="D198" s="267" t="s">
        <v>592</v>
      </c>
      <c r="E198" s="268" t="s">
        <v>21</v>
      </c>
      <c r="F198" s="269" t="s">
        <v>1432</v>
      </c>
      <c r="G198" s="266"/>
      <c r="H198" s="270">
        <v>0.303</v>
      </c>
      <c r="I198" s="271"/>
      <c r="J198" s="266"/>
      <c r="K198" s="266"/>
      <c r="L198" s="272"/>
      <c r="M198" s="273"/>
      <c r="N198" s="274"/>
      <c r="O198" s="274"/>
      <c r="P198" s="274"/>
      <c r="Q198" s="274"/>
      <c r="R198" s="274"/>
      <c r="S198" s="274"/>
      <c r="T198" s="275"/>
      <c r="AT198" s="276" t="s">
        <v>592</v>
      </c>
      <c r="AU198" s="276" t="s">
        <v>85</v>
      </c>
      <c r="AV198" s="12" t="s">
        <v>85</v>
      </c>
      <c r="AW198" s="12" t="s">
        <v>39</v>
      </c>
      <c r="AX198" s="12" t="s">
        <v>76</v>
      </c>
      <c r="AY198" s="276" t="s">
        <v>203</v>
      </c>
    </row>
    <row r="199" spans="2:51" s="12" customFormat="1" ht="13.5">
      <c r="B199" s="265"/>
      <c r="C199" s="266"/>
      <c r="D199" s="267" t="s">
        <v>592</v>
      </c>
      <c r="E199" s="268" t="s">
        <v>21</v>
      </c>
      <c r="F199" s="269" t="s">
        <v>1433</v>
      </c>
      <c r="G199" s="266"/>
      <c r="H199" s="270">
        <v>0.237</v>
      </c>
      <c r="I199" s="271"/>
      <c r="J199" s="266"/>
      <c r="K199" s="266"/>
      <c r="L199" s="272"/>
      <c r="M199" s="273"/>
      <c r="N199" s="274"/>
      <c r="O199" s="274"/>
      <c r="P199" s="274"/>
      <c r="Q199" s="274"/>
      <c r="R199" s="274"/>
      <c r="S199" s="274"/>
      <c r="T199" s="275"/>
      <c r="AT199" s="276" t="s">
        <v>592</v>
      </c>
      <c r="AU199" s="276" t="s">
        <v>85</v>
      </c>
      <c r="AV199" s="12" t="s">
        <v>85</v>
      </c>
      <c r="AW199" s="12" t="s">
        <v>39</v>
      </c>
      <c r="AX199" s="12" t="s">
        <v>76</v>
      </c>
      <c r="AY199" s="276" t="s">
        <v>203</v>
      </c>
    </row>
    <row r="200" spans="2:65" s="1" customFormat="1" ht="25.5" customHeight="1">
      <c r="B200" s="47"/>
      <c r="C200" s="238" t="s">
        <v>377</v>
      </c>
      <c r="D200" s="238" t="s">
        <v>206</v>
      </c>
      <c r="E200" s="239" t="s">
        <v>1434</v>
      </c>
      <c r="F200" s="240" t="s">
        <v>1435</v>
      </c>
      <c r="G200" s="241" t="s">
        <v>241</v>
      </c>
      <c r="H200" s="242">
        <v>0.058</v>
      </c>
      <c r="I200" s="243"/>
      <c r="J200" s="244">
        <f>ROUND(I200*H200,2)</f>
        <v>0</v>
      </c>
      <c r="K200" s="240" t="s">
        <v>761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0.01709</v>
      </c>
      <c r="R200" s="247">
        <f>Q200*H200</f>
        <v>0.0009912200000000001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85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1436</v>
      </c>
    </row>
    <row r="201" spans="2:51" s="12" customFormat="1" ht="13.5">
      <c r="B201" s="265"/>
      <c r="C201" s="266"/>
      <c r="D201" s="267" t="s">
        <v>592</v>
      </c>
      <c r="E201" s="268" t="s">
        <v>21</v>
      </c>
      <c r="F201" s="269" t="s">
        <v>1437</v>
      </c>
      <c r="G201" s="266"/>
      <c r="H201" s="270">
        <v>0.058</v>
      </c>
      <c r="I201" s="271"/>
      <c r="J201" s="266"/>
      <c r="K201" s="266"/>
      <c r="L201" s="272"/>
      <c r="M201" s="273"/>
      <c r="N201" s="274"/>
      <c r="O201" s="274"/>
      <c r="P201" s="274"/>
      <c r="Q201" s="274"/>
      <c r="R201" s="274"/>
      <c r="S201" s="274"/>
      <c r="T201" s="275"/>
      <c r="AT201" s="276" t="s">
        <v>592</v>
      </c>
      <c r="AU201" s="276" t="s">
        <v>85</v>
      </c>
      <c r="AV201" s="12" t="s">
        <v>85</v>
      </c>
      <c r="AW201" s="12" t="s">
        <v>39</v>
      </c>
      <c r="AX201" s="12" t="s">
        <v>83</v>
      </c>
      <c r="AY201" s="276" t="s">
        <v>203</v>
      </c>
    </row>
    <row r="202" spans="2:65" s="1" customFormat="1" ht="25.5" customHeight="1">
      <c r="B202" s="47"/>
      <c r="C202" s="255" t="s">
        <v>381</v>
      </c>
      <c r="D202" s="255" t="s">
        <v>284</v>
      </c>
      <c r="E202" s="256" t="s">
        <v>1438</v>
      </c>
      <c r="F202" s="257" t="s">
        <v>1439</v>
      </c>
      <c r="G202" s="258" t="s">
        <v>241</v>
      </c>
      <c r="H202" s="259">
        <v>0.063</v>
      </c>
      <c r="I202" s="260"/>
      <c r="J202" s="261">
        <f>ROUND(I202*H202,2)</f>
        <v>0</v>
      </c>
      <c r="K202" s="257" t="s">
        <v>1440</v>
      </c>
      <c r="L202" s="262"/>
      <c r="M202" s="263" t="s">
        <v>21</v>
      </c>
      <c r="N202" s="264" t="s">
        <v>47</v>
      </c>
      <c r="O202" s="48"/>
      <c r="P202" s="247">
        <f>O202*H202</f>
        <v>0</v>
      </c>
      <c r="Q202" s="247">
        <v>1</v>
      </c>
      <c r="R202" s="247">
        <f>Q202*H202</f>
        <v>0.063</v>
      </c>
      <c r="S202" s="247">
        <v>0</v>
      </c>
      <c r="T202" s="248">
        <f>S202*H202</f>
        <v>0</v>
      </c>
      <c r="AR202" s="25" t="s">
        <v>234</v>
      </c>
      <c r="AT202" s="25" t="s">
        <v>284</v>
      </c>
      <c r="AU202" s="25" t="s">
        <v>85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1441</v>
      </c>
    </row>
    <row r="203" spans="2:51" s="12" customFormat="1" ht="13.5">
      <c r="B203" s="265"/>
      <c r="C203" s="266"/>
      <c r="D203" s="267" t="s">
        <v>592</v>
      </c>
      <c r="E203" s="268" t="s">
        <v>21</v>
      </c>
      <c r="F203" s="269" t="s">
        <v>1442</v>
      </c>
      <c r="G203" s="266"/>
      <c r="H203" s="270">
        <v>0.063</v>
      </c>
      <c r="I203" s="271"/>
      <c r="J203" s="266"/>
      <c r="K203" s="266"/>
      <c r="L203" s="272"/>
      <c r="M203" s="273"/>
      <c r="N203" s="274"/>
      <c r="O203" s="274"/>
      <c r="P203" s="274"/>
      <c r="Q203" s="274"/>
      <c r="R203" s="274"/>
      <c r="S203" s="274"/>
      <c r="T203" s="275"/>
      <c r="AT203" s="276" t="s">
        <v>592</v>
      </c>
      <c r="AU203" s="276" t="s">
        <v>85</v>
      </c>
      <c r="AV203" s="12" t="s">
        <v>85</v>
      </c>
      <c r="AW203" s="12" t="s">
        <v>39</v>
      </c>
      <c r="AX203" s="12" t="s">
        <v>83</v>
      </c>
      <c r="AY203" s="276" t="s">
        <v>203</v>
      </c>
    </row>
    <row r="204" spans="2:65" s="1" customFormat="1" ht="25.5" customHeight="1">
      <c r="B204" s="47"/>
      <c r="C204" s="238" t="s">
        <v>385</v>
      </c>
      <c r="D204" s="238" t="s">
        <v>206</v>
      </c>
      <c r="E204" s="239" t="s">
        <v>1443</v>
      </c>
      <c r="F204" s="240" t="s">
        <v>1444</v>
      </c>
      <c r="G204" s="241" t="s">
        <v>241</v>
      </c>
      <c r="H204" s="242">
        <v>0.443</v>
      </c>
      <c r="I204" s="243"/>
      <c r="J204" s="244">
        <f>ROUND(I204*H204,2)</f>
        <v>0</v>
      </c>
      <c r="K204" s="240" t="s">
        <v>761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1.09</v>
      </c>
      <c r="R204" s="247">
        <f>Q204*H204</f>
        <v>0.48287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85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1445</v>
      </c>
    </row>
    <row r="205" spans="2:51" s="14" customFormat="1" ht="13.5">
      <c r="B205" s="288"/>
      <c r="C205" s="289"/>
      <c r="D205" s="267" t="s">
        <v>592</v>
      </c>
      <c r="E205" s="290" t="s">
        <v>21</v>
      </c>
      <c r="F205" s="291" t="s">
        <v>1446</v>
      </c>
      <c r="G205" s="289"/>
      <c r="H205" s="290" t="s">
        <v>21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AT205" s="297" t="s">
        <v>592</v>
      </c>
      <c r="AU205" s="297" t="s">
        <v>85</v>
      </c>
      <c r="AV205" s="14" t="s">
        <v>83</v>
      </c>
      <c r="AW205" s="14" t="s">
        <v>39</v>
      </c>
      <c r="AX205" s="14" t="s">
        <v>76</v>
      </c>
      <c r="AY205" s="297" t="s">
        <v>203</v>
      </c>
    </row>
    <row r="206" spans="2:51" s="12" customFormat="1" ht="13.5">
      <c r="B206" s="265"/>
      <c r="C206" s="266"/>
      <c r="D206" s="267" t="s">
        <v>592</v>
      </c>
      <c r="E206" s="268" t="s">
        <v>21</v>
      </c>
      <c r="F206" s="269" t="s">
        <v>1447</v>
      </c>
      <c r="G206" s="266"/>
      <c r="H206" s="270">
        <v>0.284</v>
      </c>
      <c r="I206" s="271"/>
      <c r="J206" s="266"/>
      <c r="K206" s="266"/>
      <c r="L206" s="272"/>
      <c r="M206" s="273"/>
      <c r="N206" s="274"/>
      <c r="O206" s="274"/>
      <c r="P206" s="274"/>
      <c r="Q206" s="274"/>
      <c r="R206" s="274"/>
      <c r="S206" s="274"/>
      <c r="T206" s="275"/>
      <c r="AT206" s="276" t="s">
        <v>592</v>
      </c>
      <c r="AU206" s="276" t="s">
        <v>85</v>
      </c>
      <c r="AV206" s="12" t="s">
        <v>85</v>
      </c>
      <c r="AW206" s="12" t="s">
        <v>39</v>
      </c>
      <c r="AX206" s="12" t="s">
        <v>76</v>
      </c>
      <c r="AY206" s="276" t="s">
        <v>203</v>
      </c>
    </row>
    <row r="207" spans="2:51" s="12" customFormat="1" ht="13.5">
      <c r="B207" s="265"/>
      <c r="C207" s="266"/>
      <c r="D207" s="267" t="s">
        <v>592</v>
      </c>
      <c r="E207" s="268" t="s">
        <v>21</v>
      </c>
      <c r="F207" s="269" t="s">
        <v>1448</v>
      </c>
      <c r="G207" s="266"/>
      <c r="H207" s="270">
        <v>0.159</v>
      </c>
      <c r="I207" s="271"/>
      <c r="J207" s="266"/>
      <c r="K207" s="266"/>
      <c r="L207" s="272"/>
      <c r="M207" s="273"/>
      <c r="N207" s="274"/>
      <c r="O207" s="274"/>
      <c r="P207" s="274"/>
      <c r="Q207" s="274"/>
      <c r="R207" s="274"/>
      <c r="S207" s="274"/>
      <c r="T207" s="275"/>
      <c r="AT207" s="276" t="s">
        <v>592</v>
      </c>
      <c r="AU207" s="276" t="s">
        <v>85</v>
      </c>
      <c r="AV207" s="12" t="s">
        <v>85</v>
      </c>
      <c r="AW207" s="12" t="s">
        <v>39</v>
      </c>
      <c r="AX207" s="12" t="s">
        <v>76</v>
      </c>
      <c r="AY207" s="276" t="s">
        <v>203</v>
      </c>
    </row>
    <row r="208" spans="2:65" s="1" customFormat="1" ht="25.5" customHeight="1">
      <c r="B208" s="47"/>
      <c r="C208" s="238" t="s">
        <v>389</v>
      </c>
      <c r="D208" s="238" t="s">
        <v>206</v>
      </c>
      <c r="E208" s="239" t="s">
        <v>1449</v>
      </c>
      <c r="F208" s="240" t="s">
        <v>1450</v>
      </c>
      <c r="G208" s="241" t="s">
        <v>463</v>
      </c>
      <c r="H208" s="242">
        <v>6.957</v>
      </c>
      <c r="I208" s="243"/>
      <c r="J208" s="244">
        <f>ROUND(I208*H208,2)</f>
        <v>0</v>
      </c>
      <c r="K208" s="240" t="s">
        <v>761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0.17818</v>
      </c>
      <c r="R208" s="247">
        <f>Q208*H208</f>
        <v>1.23959826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85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1451</v>
      </c>
    </row>
    <row r="209" spans="2:51" s="12" customFormat="1" ht="13.5">
      <c r="B209" s="265"/>
      <c r="C209" s="266"/>
      <c r="D209" s="267" t="s">
        <v>592</v>
      </c>
      <c r="E209" s="268" t="s">
        <v>21</v>
      </c>
      <c r="F209" s="269" t="s">
        <v>1452</v>
      </c>
      <c r="G209" s="266"/>
      <c r="H209" s="270">
        <v>1.333</v>
      </c>
      <c r="I209" s="271"/>
      <c r="J209" s="266"/>
      <c r="K209" s="266"/>
      <c r="L209" s="272"/>
      <c r="M209" s="273"/>
      <c r="N209" s="274"/>
      <c r="O209" s="274"/>
      <c r="P209" s="274"/>
      <c r="Q209" s="274"/>
      <c r="R209" s="274"/>
      <c r="S209" s="274"/>
      <c r="T209" s="275"/>
      <c r="AT209" s="276" t="s">
        <v>592</v>
      </c>
      <c r="AU209" s="276" t="s">
        <v>85</v>
      </c>
      <c r="AV209" s="12" t="s">
        <v>85</v>
      </c>
      <c r="AW209" s="12" t="s">
        <v>39</v>
      </c>
      <c r="AX209" s="12" t="s">
        <v>76</v>
      </c>
      <c r="AY209" s="276" t="s">
        <v>203</v>
      </c>
    </row>
    <row r="210" spans="2:51" s="12" customFormat="1" ht="13.5">
      <c r="B210" s="265"/>
      <c r="C210" s="266"/>
      <c r="D210" s="267" t="s">
        <v>592</v>
      </c>
      <c r="E210" s="268" t="s">
        <v>21</v>
      </c>
      <c r="F210" s="269" t="s">
        <v>1453</v>
      </c>
      <c r="G210" s="266"/>
      <c r="H210" s="270">
        <v>1.09</v>
      </c>
      <c r="I210" s="271"/>
      <c r="J210" s="266"/>
      <c r="K210" s="266"/>
      <c r="L210" s="272"/>
      <c r="M210" s="273"/>
      <c r="N210" s="274"/>
      <c r="O210" s="274"/>
      <c r="P210" s="274"/>
      <c r="Q210" s="274"/>
      <c r="R210" s="274"/>
      <c r="S210" s="274"/>
      <c r="T210" s="275"/>
      <c r="AT210" s="276" t="s">
        <v>592</v>
      </c>
      <c r="AU210" s="276" t="s">
        <v>85</v>
      </c>
      <c r="AV210" s="12" t="s">
        <v>85</v>
      </c>
      <c r="AW210" s="12" t="s">
        <v>39</v>
      </c>
      <c r="AX210" s="12" t="s">
        <v>76</v>
      </c>
      <c r="AY210" s="276" t="s">
        <v>203</v>
      </c>
    </row>
    <row r="211" spans="2:51" s="12" customFormat="1" ht="13.5">
      <c r="B211" s="265"/>
      <c r="C211" s="266"/>
      <c r="D211" s="267" t="s">
        <v>592</v>
      </c>
      <c r="E211" s="268" t="s">
        <v>21</v>
      </c>
      <c r="F211" s="269" t="s">
        <v>1454</v>
      </c>
      <c r="G211" s="266"/>
      <c r="H211" s="270">
        <v>1.383</v>
      </c>
      <c r="I211" s="271"/>
      <c r="J211" s="266"/>
      <c r="K211" s="266"/>
      <c r="L211" s="272"/>
      <c r="M211" s="273"/>
      <c r="N211" s="274"/>
      <c r="O211" s="274"/>
      <c r="P211" s="274"/>
      <c r="Q211" s="274"/>
      <c r="R211" s="274"/>
      <c r="S211" s="274"/>
      <c r="T211" s="275"/>
      <c r="AT211" s="276" t="s">
        <v>592</v>
      </c>
      <c r="AU211" s="276" t="s">
        <v>85</v>
      </c>
      <c r="AV211" s="12" t="s">
        <v>85</v>
      </c>
      <c r="AW211" s="12" t="s">
        <v>39</v>
      </c>
      <c r="AX211" s="12" t="s">
        <v>76</v>
      </c>
      <c r="AY211" s="276" t="s">
        <v>203</v>
      </c>
    </row>
    <row r="212" spans="2:51" s="12" customFormat="1" ht="13.5">
      <c r="B212" s="265"/>
      <c r="C212" s="266"/>
      <c r="D212" s="267" t="s">
        <v>592</v>
      </c>
      <c r="E212" s="268" t="s">
        <v>21</v>
      </c>
      <c r="F212" s="269" t="s">
        <v>1455</v>
      </c>
      <c r="G212" s="266"/>
      <c r="H212" s="270">
        <v>0.876</v>
      </c>
      <c r="I212" s="271"/>
      <c r="J212" s="266"/>
      <c r="K212" s="266"/>
      <c r="L212" s="272"/>
      <c r="M212" s="273"/>
      <c r="N212" s="274"/>
      <c r="O212" s="274"/>
      <c r="P212" s="274"/>
      <c r="Q212" s="274"/>
      <c r="R212" s="274"/>
      <c r="S212" s="274"/>
      <c r="T212" s="275"/>
      <c r="AT212" s="276" t="s">
        <v>592</v>
      </c>
      <c r="AU212" s="276" t="s">
        <v>85</v>
      </c>
      <c r="AV212" s="12" t="s">
        <v>85</v>
      </c>
      <c r="AW212" s="12" t="s">
        <v>39</v>
      </c>
      <c r="AX212" s="12" t="s">
        <v>76</v>
      </c>
      <c r="AY212" s="276" t="s">
        <v>203</v>
      </c>
    </row>
    <row r="213" spans="2:51" s="12" customFormat="1" ht="13.5">
      <c r="B213" s="265"/>
      <c r="C213" s="266"/>
      <c r="D213" s="267" t="s">
        <v>592</v>
      </c>
      <c r="E213" s="268" t="s">
        <v>21</v>
      </c>
      <c r="F213" s="269" t="s">
        <v>1456</v>
      </c>
      <c r="G213" s="266"/>
      <c r="H213" s="270">
        <v>0.725</v>
      </c>
      <c r="I213" s="271"/>
      <c r="J213" s="266"/>
      <c r="K213" s="266"/>
      <c r="L213" s="272"/>
      <c r="M213" s="273"/>
      <c r="N213" s="274"/>
      <c r="O213" s="274"/>
      <c r="P213" s="274"/>
      <c r="Q213" s="274"/>
      <c r="R213" s="274"/>
      <c r="S213" s="274"/>
      <c r="T213" s="275"/>
      <c r="AT213" s="276" t="s">
        <v>592</v>
      </c>
      <c r="AU213" s="276" t="s">
        <v>85</v>
      </c>
      <c r="AV213" s="12" t="s">
        <v>85</v>
      </c>
      <c r="AW213" s="12" t="s">
        <v>39</v>
      </c>
      <c r="AX213" s="12" t="s">
        <v>76</v>
      </c>
      <c r="AY213" s="276" t="s">
        <v>203</v>
      </c>
    </row>
    <row r="214" spans="2:51" s="12" customFormat="1" ht="13.5">
      <c r="B214" s="265"/>
      <c r="C214" s="266"/>
      <c r="D214" s="267" t="s">
        <v>592</v>
      </c>
      <c r="E214" s="268" t="s">
        <v>21</v>
      </c>
      <c r="F214" s="269" t="s">
        <v>1457</v>
      </c>
      <c r="G214" s="266"/>
      <c r="H214" s="270">
        <v>1.55</v>
      </c>
      <c r="I214" s="271"/>
      <c r="J214" s="266"/>
      <c r="K214" s="266"/>
      <c r="L214" s="272"/>
      <c r="M214" s="273"/>
      <c r="N214" s="274"/>
      <c r="O214" s="274"/>
      <c r="P214" s="274"/>
      <c r="Q214" s="274"/>
      <c r="R214" s="274"/>
      <c r="S214" s="274"/>
      <c r="T214" s="275"/>
      <c r="AT214" s="276" t="s">
        <v>592</v>
      </c>
      <c r="AU214" s="276" t="s">
        <v>85</v>
      </c>
      <c r="AV214" s="12" t="s">
        <v>85</v>
      </c>
      <c r="AW214" s="12" t="s">
        <v>39</v>
      </c>
      <c r="AX214" s="12" t="s">
        <v>76</v>
      </c>
      <c r="AY214" s="276" t="s">
        <v>203</v>
      </c>
    </row>
    <row r="215" spans="2:51" s="13" customFormat="1" ht="13.5">
      <c r="B215" s="277"/>
      <c r="C215" s="278"/>
      <c r="D215" s="267" t="s">
        <v>592</v>
      </c>
      <c r="E215" s="279" t="s">
        <v>21</v>
      </c>
      <c r="F215" s="280" t="s">
        <v>618</v>
      </c>
      <c r="G215" s="278"/>
      <c r="H215" s="281">
        <v>6.957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AT215" s="287" t="s">
        <v>592</v>
      </c>
      <c r="AU215" s="287" t="s">
        <v>85</v>
      </c>
      <c r="AV215" s="13" t="s">
        <v>98</v>
      </c>
      <c r="AW215" s="13" t="s">
        <v>39</v>
      </c>
      <c r="AX215" s="13" t="s">
        <v>83</v>
      </c>
      <c r="AY215" s="287" t="s">
        <v>203</v>
      </c>
    </row>
    <row r="216" spans="2:65" s="1" customFormat="1" ht="25.5" customHeight="1">
      <c r="B216" s="47"/>
      <c r="C216" s="238" t="s">
        <v>393</v>
      </c>
      <c r="D216" s="238" t="s">
        <v>206</v>
      </c>
      <c r="E216" s="239" t="s">
        <v>1458</v>
      </c>
      <c r="F216" s="240" t="s">
        <v>1459</v>
      </c>
      <c r="G216" s="241" t="s">
        <v>463</v>
      </c>
      <c r="H216" s="242">
        <v>12.142</v>
      </c>
      <c r="I216" s="243"/>
      <c r="J216" s="244">
        <f>ROUND(I216*H216,2)</f>
        <v>0</v>
      </c>
      <c r="K216" s="240" t="s">
        <v>761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0.45432</v>
      </c>
      <c r="R216" s="247">
        <f>Q216*H216</f>
        <v>5.51635344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85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1460</v>
      </c>
    </row>
    <row r="217" spans="2:51" s="12" customFormat="1" ht="13.5">
      <c r="B217" s="265"/>
      <c r="C217" s="266"/>
      <c r="D217" s="267" t="s">
        <v>592</v>
      </c>
      <c r="E217" s="268" t="s">
        <v>21</v>
      </c>
      <c r="F217" s="269" t="s">
        <v>1461</v>
      </c>
      <c r="G217" s="266"/>
      <c r="H217" s="270">
        <v>2.068</v>
      </c>
      <c r="I217" s="271"/>
      <c r="J217" s="266"/>
      <c r="K217" s="266"/>
      <c r="L217" s="272"/>
      <c r="M217" s="273"/>
      <c r="N217" s="274"/>
      <c r="O217" s="274"/>
      <c r="P217" s="274"/>
      <c r="Q217" s="274"/>
      <c r="R217" s="274"/>
      <c r="S217" s="274"/>
      <c r="T217" s="275"/>
      <c r="AT217" s="276" t="s">
        <v>592</v>
      </c>
      <c r="AU217" s="276" t="s">
        <v>85</v>
      </c>
      <c r="AV217" s="12" t="s">
        <v>85</v>
      </c>
      <c r="AW217" s="12" t="s">
        <v>39</v>
      </c>
      <c r="AX217" s="12" t="s">
        <v>76</v>
      </c>
      <c r="AY217" s="276" t="s">
        <v>203</v>
      </c>
    </row>
    <row r="218" spans="2:51" s="12" customFormat="1" ht="13.5">
      <c r="B218" s="265"/>
      <c r="C218" s="266"/>
      <c r="D218" s="267" t="s">
        <v>592</v>
      </c>
      <c r="E218" s="268" t="s">
        <v>21</v>
      </c>
      <c r="F218" s="269" t="s">
        <v>1462</v>
      </c>
      <c r="G218" s="266"/>
      <c r="H218" s="270">
        <v>3.564</v>
      </c>
      <c r="I218" s="271"/>
      <c r="J218" s="266"/>
      <c r="K218" s="266"/>
      <c r="L218" s="272"/>
      <c r="M218" s="273"/>
      <c r="N218" s="274"/>
      <c r="O218" s="274"/>
      <c r="P218" s="274"/>
      <c r="Q218" s="274"/>
      <c r="R218" s="274"/>
      <c r="S218" s="274"/>
      <c r="T218" s="275"/>
      <c r="AT218" s="276" t="s">
        <v>592</v>
      </c>
      <c r="AU218" s="276" t="s">
        <v>85</v>
      </c>
      <c r="AV218" s="12" t="s">
        <v>85</v>
      </c>
      <c r="AW218" s="12" t="s">
        <v>39</v>
      </c>
      <c r="AX218" s="12" t="s">
        <v>76</v>
      </c>
      <c r="AY218" s="276" t="s">
        <v>203</v>
      </c>
    </row>
    <row r="219" spans="2:51" s="12" customFormat="1" ht="13.5">
      <c r="B219" s="265"/>
      <c r="C219" s="266"/>
      <c r="D219" s="267" t="s">
        <v>592</v>
      </c>
      <c r="E219" s="268" t="s">
        <v>21</v>
      </c>
      <c r="F219" s="269" t="s">
        <v>1463</v>
      </c>
      <c r="G219" s="266"/>
      <c r="H219" s="270">
        <v>1.26</v>
      </c>
      <c r="I219" s="271"/>
      <c r="J219" s="266"/>
      <c r="K219" s="266"/>
      <c r="L219" s="272"/>
      <c r="M219" s="273"/>
      <c r="N219" s="274"/>
      <c r="O219" s="274"/>
      <c r="P219" s="274"/>
      <c r="Q219" s="274"/>
      <c r="R219" s="274"/>
      <c r="S219" s="274"/>
      <c r="T219" s="275"/>
      <c r="AT219" s="276" t="s">
        <v>592</v>
      </c>
      <c r="AU219" s="276" t="s">
        <v>85</v>
      </c>
      <c r="AV219" s="12" t="s">
        <v>85</v>
      </c>
      <c r="AW219" s="12" t="s">
        <v>39</v>
      </c>
      <c r="AX219" s="12" t="s">
        <v>76</v>
      </c>
      <c r="AY219" s="276" t="s">
        <v>203</v>
      </c>
    </row>
    <row r="220" spans="2:51" s="12" customFormat="1" ht="13.5">
      <c r="B220" s="265"/>
      <c r="C220" s="266"/>
      <c r="D220" s="267" t="s">
        <v>592</v>
      </c>
      <c r="E220" s="268" t="s">
        <v>21</v>
      </c>
      <c r="F220" s="269" t="s">
        <v>1464</v>
      </c>
      <c r="G220" s="266"/>
      <c r="H220" s="270">
        <v>1.05</v>
      </c>
      <c r="I220" s="271"/>
      <c r="J220" s="266"/>
      <c r="K220" s="266"/>
      <c r="L220" s="272"/>
      <c r="M220" s="273"/>
      <c r="N220" s="274"/>
      <c r="O220" s="274"/>
      <c r="P220" s="274"/>
      <c r="Q220" s="274"/>
      <c r="R220" s="274"/>
      <c r="S220" s="274"/>
      <c r="T220" s="275"/>
      <c r="AT220" s="276" t="s">
        <v>592</v>
      </c>
      <c r="AU220" s="276" t="s">
        <v>85</v>
      </c>
      <c r="AV220" s="12" t="s">
        <v>85</v>
      </c>
      <c r="AW220" s="12" t="s">
        <v>39</v>
      </c>
      <c r="AX220" s="12" t="s">
        <v>76</v>
      </c>
      <c r="AY220" s="276" t="s">
        <v>203</v>
      </c>
    </row>
    <row r="221" spans="2:51" s="12" customFormat="1" ht="13.5">
      <c r="B221" s="265"/>
      <c r="C221" s="266"/>
      <c r="D221" s="267" t="s">
        <v>592</v>
      </c>
      <c r="E221" s="268" t="s">
        <v>21</v>
      </c>
      <c r="F221" s="269" t="s">
        <v>1465</v>
      </c>
      <c r="G221" s="266"/>
      <c r="H221" s="270">
        <v>4.2</v>
      </c>
      <c r="I221" s="271"/>
      <c r="J221" s="266"/>
      <c r="K221" s="266"/>
      <c r="L221" s="272"/>
      <c r="M221" s="273"/>
      <c r="N221" s="274"/>
      <c r="O221" s="274"/>
      <c r="P221" s="274"/>
      <c r="Q221" s="274"/>
      <c r="R221" s="274"/>
      <c r="S221" s="274"/>
      <c r="T221" s="275"/>
      <c r="AT221" s="276" t="s">
        <v>592</v>
      </c>
      <c r="AU221" s="276" t="s">
        <v>85</v>
      </c>
      <c r="AV221" s="12" t="s">
        <v>85</v>
      </c>
      <c r="AW221" s="12" t="s">
        <v>39</v>
      </c>
      <c r="AX221" s="12" t="s">
        <v>76</v>
      </c>
      <c r="AY221" s="276" t="s">
        <v>203</v>
      </c>
    </row>
    <row r="222" spans="2:63" s="11" customFormat="1" ht="22.3" customHeight="1">
      <c r="B222" s="222"/>
      <c r="C222" s="223"/>
      <c r="D222" s="224" t="s">
        <v>75</v>
      </c>
      <c r="E222" s="236" t="s">
        <v>393</v>
      </c>
      <c r="F222" s="236" t="s">
        <v>1466</v>
      </c>
      <c r="G222" s="223"/>
      <c r="H222" s="223"/>
      <c r="I222" s="226"/>
      <c r="J222" s="237">
        <f>BK222</f>
        <v>0</v>
      </c>
      <c r="K222" s="223"/>
      <c r="L222" s="228"/>
      <c r="M222" s="229"/>
      <c r="N222" s="230"/>
      <c r="O222" s="230"/>
      <c r="P222" s="231">
        <f>SUM(P223:P232)</f>
        <v>0</v>
      </c>
      <c r="Q222" s="230"/>
      <c r="R222" s="231">
        <f>SUM(R223:R232)</f>
        <v>6.59378</v>
      </c>
      <c r="S222" s="230"/>
      <c r="T222" s="232">
        <f>SUM(T223:T232)</f>
        <v>0</v>
      </c>
      <c r="AR222" s="233" t="s">
        <v>83</v>
      </c>
      <c r="AT222" s="234" t="s">
        <v>75</v>
      </c>
      <c r="AU222" s="234" t="s">
        <v>85</v>
      </c>
      <c r="AY222" s="233" t="s">
        <v>203</v>
      </c>
      <c r="BK222" s="235">
        <f>SUM(BK223:BK232)</f>
        <v>0</v>
      </c>
    </row>
    <row r="223" spans="2:65" s="1" customFormat="1" ht="25.5" customHeight="1">
      <c r="B223" s="47"/>
      <c r="C223" s="238" t="s">
        <v>287</v>
      </c>
      <c r="D223" s="238" t="s">
        <v>206</v>
      </c>
      <c r="E223" s="239" t="s">
        <v>1467</v>
      </c>
      <c r="F223" s="240" t="s">
        <v>1468</v>
      </c>
      <c r="G223" s="241" t="s">
        <v>596</v>
      </c>
      <c r="H223" s="242">
        <v>0.823</v>
      </c>
      <c r="I223" s="243"/>
      <c r="J223" s="244">
        <f>ROUND(I223*H223,2)</f>
        <v>0</v>
      </c>
      <c r="K223" s="240" t="s">
        <v>761</v>
      </c>
      <c r="L223" s="73"/>
      <c r="M223" s="245" t="s">
        <v>21</v>
      </c>
      <c r="N223" s="246" t="s">
        <v>47</v>
      </c>
      <c r="O223" s="48"/>
      <c r="P223" s="247">
        <f>O223*H223</f>
        <v>0</v>
      </c>
      <c r="Q223" s="247">
        <v>1.8775</v>
      </c>
      <c r="R223" s="247">
        <f>Q223*H223</f>
        <v>1.5451825</v>
      </c>
      <c r="S223" s="247">
        <v>0</v>
      </c>
      <c r="T223" s="248">
        <f>S223*H223</f>
        <v>0</v>
      </c>
      <c r="AR223" s="25" t="s">
        <v>98</v>
      </c>
      <c r="AT223" s="25" t="s">
        <v>206</v>
      </c>
      <c r="AU223" s="25" t="s">
        <v>92</v>
      </c>
      <c r="AY223" s="25" t="s">
        <v>203</v>
      </c>
      <c r="BE223" s="249">
        <f>IF(N223="základní",J223,0)</f>
        <v>0</v>
      </c>
      <c r="BF223" s="249">
        <f>IF(N223="snížená",J223,0)</f>
        <v>0</v>
      </c>
      <c r="BG223" s="249">
        <f>IF(N223="zákl. přenesená",J223,0)</f>
        <v>0</v>
      </c>
      <c r="BH223" s="249">
        <f>IF(N223="sníž. přenesená",J223,0)</f>
        <v>0</v>
      </c>
      <c r="BI223" s="249">
        <f>IF(N223="nulová",J223,0)</f>
        <v>0</v>
      </c>
      <c r="BJ223" s="25" t="s">
        <v>83</v>
      </c>
      <c r="BK223" s="249">
        <f>ROUND(I223*H223,2)</f>
        <v>0</v>
      </c>
      <c r="BL223" s="25" t="s">
        <v>98</v>
      </c>
      <c r="BM223" s="25" t="s">
        <v>1469</v>
      </c>
    </row>
    <row r="224" spans="2:51" s="12" customFormat="1" ht="13.5">
      <c r="B224" s="265"/>
      <c r="C224" s="266"/>
      <c r="D224" s="267" t="s">
        <v>592</v>
      </c>
      <c r="E224" s="268" t="s">
        <v>21</v>
      </c>
      <c r="F224" s="269" t="s">
        <v>1470</v>
      </c>
      <c r="G224" s="266"/>
      <c r="H224" s="270">
        <v>0.23</v>
      </c>
      <c r="I224" s="271"/>
      <c r="J224" s="266"/>
      <c r="K224" s="266"/>
      <c r="L224" s="272"/>
      <c r="M224" s="273"/>
      <c r="N224" s="274"/>
      <c r="O224" s="274"/>
      <c r="P224" s="274"/>
      <c r="Q224" s="274"/>
      <c r="R224" s="274"/>
      <c r="S224" s="274"/>
      <c r="T224" s="275"/>
      <c r="AT224" s="276" t="s">
        <v>592</v>
      </c>
      <c r="AU224" s="276" t="s">
        <v>92</v>
      </c>
      <c r="AV224" s="12" t="s">
        <v>85</v>
      </c>
      <c r="AW224" s="12" t="s">
        <v>39</v>
      </c>
      <c r="AX224" s="12" t="s">
        <v>76</v>
      </c>
      <c r="AY224" s="276" t="s">
        <v>203</v>
      </c>
    </row>
    <row r="225" spans="2:51" s="12" customFormat="1" ht="13.5">
      <c r="B225" s="265"/>
      <c r="C225" s="266"/>
      <c r="D225" s="267" t="s">
        <v>592</v>
      </c>
      <c r="E225" s="268" t="s">
        <v>21</v>
      </c>
      <c r="F225" s="269" t="s">
        <v>1471</v>
      </c>
      <c r="G225" s="266"/>
      <c r="H225" s="270">
        <v>0.134</v>
      </c>
      <c r="I225" s="271"/>
      <c r="J225" s="266"/>
      <c r="K225" s="266"/>
      <c r="L225" s="272"/>
      <c r="M225" s="273"/>
      <c r="N225" s="274"/>
      <c r="O225" s="274"/>
      <c r="P225" s="274"/>
      <c r="Q225" s="274"/>
      <c r="R225" s="274"/>
      <c r="S225" s="274"/>
      <c r="T225" s="275"/>
      <c r="AT225" s="276" t="s">
        <v>592</v>
      </c>
      <c r="AU225" s="276" t="s">
        <v>92</v>
      </c>
      <c r="AV225" s="12" t="s">
        <v>85</v>
      </c>
      <c r="AW225" s="12" t="s">
        <v>39</v>
      </c>
      <c r="AX225" s="12" t="s">
        <v>76</v>
      </c>
      <c r="AY225" s="276" t="s">
        <v>203</v>
      </c>
    </row>
    <row r="226" spans="2:51" s="12" customFormat="1" ht="13.5">
      <c r="B226" s="265"/>
      <c r="C226" s="266"/>
      <c r="D226" s="267" t="s">
        <v>592</v>
      </c>
      <c r="E226" s="268" t="s">
        <v>21</v>
      </c>
      <c r="F226" s="269" t="s">
        <v>1472</v>
      </c>
      <c r="G226" s="266"/>
      <c r="H226" s="270">
        <v>0.134</v>
      </c>
      <c r="I226" s="271"/>
      <c r="J226" s="266"/>
      <c r="K226" s="266"/>
      <c r="L226" s="272"/>
      <c r="M226" s="273"/>
      <c r="N226" s="274"/>
      <c r="O226" s="274"/>
      <c r="P226" s="274"/>
      <c r="Q226" s="274"/>
      <c r="R226" s="274"/>
      <c r="S226" s="274"/>
      <c r="T226" s="275"/>
      <c r="AT226" s="276" t="s">
        <v>592</v>
      </c>
      <c r="AU226" s="276" t="s">
        <v>92</v>
      </c>
      <c r="AV226" s="12" t="s">
        <v>85</v>
      </c>
      <c r="AW226" s="12" t="s">
        <v>39</v>
      </c>
      <c r="AX226" s="12" t="s">
        <v>76</v>
      </c>
      <c r="AY226" s="276" t="s">
        <v>203</v>
      </c>
    </row>
    <row r="227" spans="2:51" s="12" customFormat="1" ht="13.5">
      <c r="B227" s="265"/>
      <c r="C227" s="266"/>
      <c r="D227" s="267" t="s">
        <v>592</v>
      </c>
      <c r="E227" s="268" t="s">
        <v>21</v>
      </c>
      <c r="F227" s="269" t="s">
        <v>1473</v>
      </c>
      <c r="G227" s="266"/>
      <c r="H227" s="270">
        <v>0.134</v>
      </c>
      <c r="I227" s="271"/>
      <c r="J227" s="266"/>
      <c r="K227" s="266"/>
      <c r="L227" s="272"/>
      <c r="M227" s="273"/>
      <c r="N227" s="274"/>
      <c r="O227" s="274"/>
      <c r="P227" s="274"/>
      <c r="Q227" s="274"/>
      <c r="R227" s="274"/>
      <c r="S227" s="274"/>
      <c r="T227" s="275"/>
      <c r="AT227" s="276" t="s">
        <v>592</v>
      </c>
      <c r="AU227" s="276" t="s">
        <v>92</v>
      </c>
      <c r="AV227" s="12" t="s">
        <v>85</v>
      </c>
      <c r="AW227" s="12" t="s">
        <v>39</v>
      </c>
      <c r="AX227" s="12" t="s">
        <v>76</v>
      </c>
      <c r="AY227" s="276" t="s">
        <v>203</v>
      </c>
    </row>
    <row r="228" spans="2:51" s="12" customFormat="1" ht="13.5">
      <c r="B228" s="265"/>
      <c r="C228" s="266"/>
      <c r="D228" s="267" t="s">
        <v>592</v>
      </c>
      <c r="E228" s="268" t="s">
        <v>21</v>
      </c>
      <c r="F228" s="269" t="s">
        <v>1474</v>
      </c>
      <c r="G228" s="266"/>
      <c r="H228" s="270">
        <v>0.134</v>
      </c>
      <c r="I228" s="271"/>
      <c r="J228" s="266"/>
      <c r="K228" s="266"/>
      <c r="L228" s="272"/>
      <c r="M228" s="273"/>
      <c r="N228" s="274"/>
      <c r="O228" s="274"/>
      <c r="P228" s="274"/>
      <c r="Q228" s="274"/>
      <c r="R228" s="274"/>
      <c r="S228" s="274"/>
      <c r="T228" s="275"/>
      <c r="AT228" s="276" t="s">
        <v>592</v>
      </c>
      <c r="AU228" s="276" t="s">
        <v>92</v>
      </c>
      <c r="AV228" s="12" t="s">
        <v>85</v>
      </c>
      <c r="AW228" s="12" t="s">
        <v>39</v>
      </c>
      <c r="AX228" s="12" t="s">
        <v>76</v>
      </c>
      <c r="AY228" s="276" t="s">
        <v>203</v>
      </c>
    </row>
    <row r="229" spans="2:51" s="12" customFormat="1" ht="13.5">
      <c r="B229" s="265"/>
      <c r="C229" s="266"/>
      <c r="D229" s="267" t="s">
        <v>592</v>
      </c>
      <c r="E229" s="268" t="s">
        <v>21</v>
      </c>
      <c r="F229" s="269" t="s">
        <v>1475</v>
      </c>
      <c r="G229" s="266"/>
      <c r="H229" s="270">
        <v>0.057</v>
      </c>
      <c r="I229" s="271"/>
      <c r="J229" s="266"/>
      <c r="K229" s="266"/>
      <c r="L229" s="272"/>
      <c r="M229" s="273"/>
      <c r="N229" s="274"/>
      <c r="O229" s="274"/>
      <c r="P229" s="274"/>
      <c r="Q229" s="274"/>
      <c r="R229" s="274"/>
      <c r="S229" s="274"/>
      <c r="T229" s="275"/>
      <c r="AT229" s="276" t="s">
        <v>592</v>
      </c>
      <c r="AU229" s="276" t="s">
        <v>92</v>
      </c>
      <c r="AV229" s="12" t="s">
        <v>85</v>
      </c>
      <c r="AW229" s="12" t="s">
        <v>39</v>
      </c>
      <c r="AX229" s="12" t="s">
        <v>76</v>
      </c>
      <c r="AY229" s="276" t="s">
        <v>203</v>
      </c>
    </row>
    <row r="230" spans="2:65" s="1" customFormat="1" ht="25.5" customHeight="1">
      <c r="B230" s="47"/>
      <c r="C230" s="238" t="s">
        <v>400</v>
      </c>
      <c r="D230" s="238" t="s">
        <v>206</v>
      </c>
      <c r="E230" s="239" t="s">
        <v>1476</v>
      </c>
      <c r="F230" s="240" t="s">
        <v>1477</v>
      </c>
      <c r="G230" s="241" t="s">
        <v>596</v>
      </c>
      <c r="H230" s="242">
        <v>2.689</v>
      </c>
      <c r="I230" s="243"/>
      <c r="J230" s="244">
        <f>ROUND(I230*H230,2)</f>
        <v>0</v>
      </c>
      <c r="K230" s="240" t="s">
        <v>761</v>
      </c>
      <c r="L230" s="73"/>
      <c r="M230" s="245" t="s">
        <v>21</v>
      </c>
      <c r="N230" s="246" t="s">
        <v>47</v>
      </c>
      <c r="O230" s="48"/>
      <c r="P230" s="247">
        <f>O230*H230</f>
        <v>0</v>
      </c>
      <c r="Q230" s="247">
        <v>1.8775</v>
      </c>
      <c r="R230" s="247">
        <f>Q230*H230</f>
        <v>5.0485975</v>
      </c>
      <c r="S230" s="247">
        <v>0</v>
      </c>
      <c r="T230" s="248">
        <f>S230*H230</f>
        <v>0</v>
      </c>
      <c r="AR230" s="25" t="s">
        <v>98</v>
      </c>
      <c r="AT230" s="25" t="s">
        <v>206</v>
      </c>
      <c r="AU230" s="25" t="s">
        <v>92</v>
      </c>
      <c r="AY230" s="25" t="s">
        <v>203</v>
      </c>
      <c r="BE230" s="249">
        <f>IF(N230="základní",J230,0)</f>
        <v>0</v>
      </c>
      <c r="BF230" s="249">
        <f>IF(N230="snížená",J230,0)</f>
        <v>0</v>
      </c>
      <c r="BG230" s="249">
        <f>IF(N230="zákl. přenesená",J230,0)</f>
        <v>0</v>
      </c>
      <c r="BH230" s="249">
        <f>IF(N230="sníž. přenesená",J230,0)</f>
        <v>0</v>
      </c>
      <c r="BI230" s="249">
        <f>IF(N230="nulová",J230,0)</f>
        <v>0</v>
      </c>
      <c r="BJ230" s="25" t="s">
        <v>83</v>
      </c>
      <c r="BK230" s="249">
        <f>ROUND(I230*H230,2)</f>
        <v>0</v>
      </c>
      <c r="BL230" s="25" t="s">
        <v>98</v>
      </c>
      <c r="BM230" s="25" t="s">
        <v>1478</v>
      </c>
    </row>
    <row r="231" spans="2:51" s="12" customFormat="1" ht="13.5">
      <c r="B231" s="265"/>
      <c r="C231" s="266"/>
      <c r="D231" s="267" t="s">
        <v>592</v>
      </c>
      <c r="E231" s="268" t="s">
        <v>21</v>
      </c>
      <c r="F231" s="269" t="s">
        <v>1479</v>
      </c>
      <c r="G231" s="266"/>
      <c r="H231" s="270">
        <v>1.744</v>
      </c>
      <c r="I231" s="271"/>
      <c r="J231" s="266"/>
      <c r="K231" s="266"/>
      <c r="L231" s="272"/>
      <c r="M231" s="273"/>
      <c r="N231" s="274"/>
      <c r="O231" s="274"/>
      <c r="P231" s="274"/>
      <c r="Q231" s="274"/>
      <c r="R231" s="274"/>
      <c r="S231" s="274"/>
      <c r="T231" s="275"/>
      <c r="AT231" s="276" t="s">
        <v>592</v>
      </c>
      <c r="AU231" s="276" t="s">
        <v>92</v>
      </c>
      <c r="AV231" s="12" t="s">
        <v>85</v>
      </c>
      <c r="AW231" s="12" t="s">
        <v>39</v>
      </c>
      <c r="AX231" s="12" t="s">
        <v>76</v>
      </c>
      <c r="AY231" s="276" t="s">
        <v>203</v>
      </c>
    </row>
    <row r="232" spans="2:51" s="12" customFormat="1" ht="13.5">
      <c r="B232" s="265"/>
      <c r="C232" s="266"/>
      <c r="D232" s="267" t="s">
        <v>592</v>
      </c>
      <c r="E232" s="268" t="s">
        <v>21</v>
      </c>
      <c r="F232" s="269" t="s">
        <v>1480</v>
      </c>
      <c r="G232" s="266"/>
      <c r="H232" s="270">
        <v>0.945</v>
      </c>
      <c r="I232" s="271"/>
      <c r="J232" s="266"/>
      <c r="K232" s="266"/>
      <c r="L232" s="272"/>
      <c r="M232" s="273"/>
      <c r="N232" s="274"/>
      <c r="O232" s="274"/>
      <c r="P232" s="274"/>
      <c r="Q232" s="274"/>
      <c r="R232" s="274"/>
      <c r="S232" s="274"/>
      <c r="T232" s="275"/>
      <c r="AT232" s="276" t="s">
        <v>592</v>
      </c>
      <c r="AU232" s="276" t="s">
        <v>92</v>
      </c>
      <c r="AV232" s="12" t="s">
        <v>85</v>
      </c>
      <c r="AW232" s="12" t="s">
        <v>39</v>
      </c>
      <c r="AX232" s="12" t="s">
        <v>76</v>
      </c>
      <c r="AY232" s="276" t="s">
        <v>203</v>
      </c>
    </row>
    <row r="233" spans="2:63" s="11" customFormat="1" ht="29.85" customHeight="1">
      <c r="B233" s="222"/>
      <c r="C233" s="223"/>
      <c r="D233" s="224" t="s">
        <v>75</v>
      </c>
      <c r="E233" s="236" t="s">
        <v>98</v>
      </c>
      <c r="F233" s="236" t="s">
        <v>638</v>
      </c>
      <c r="G233" s="223"/>
      <c r="H233" s="223"/>
      <c r="I233" s="226"/>
      <c r="J233" s="237">
        <f>BK233</f>
        <v>0</v>
      </c>
      <c r="K233" s="223"/>
      <c r="L233" s="228"/>
      <c r="M233" s="229"/>
      <c r="N233" s="230"/>
      <c r="O233" s="230"/>
      <c r="P233" s="231">
        <f>SUM(P234:P318)</f>
        <v>0</v>
      </c>
      <c r="Q233" s="230"/>
      <c r="R233" s="231">
        <f>SUM(R234:R318)</f>
        <v>125.28095231999997</v>
      </c>
      <c r="S233" s="230"/>
      <c r="T233" s="232">
        <f>SUM(T234:T318)</f>
        <v>0</v>
      </c>
      <c r="AR233" s="233" t="s">
        <v>83</v>
      </c>
      <c r="AT233" s="234" t="s">
        <v>75</v>
      </c>
      <c r="AU233" s="234" t="s">
        <v>83</v>
      </c>
      <c r="AY233" s="233" t="s">
        <v>203</v>
      </c>
      <c r="BK233" s="235">
        <f>SUM(BK234:BK318)</f>
        <v>0</v>
      </c>
    </row>
    <row r="234" spans="2:65" s="1" customFormat="1" ht="38.25" customHeight="1">
      <c r="B234" s="47"/>
      <c r="C234" s="238" t="s">
        <v>404</v>
      </c>
      <c r="D234" s="238" t="s">
        <v>206</v>
      </c>
      <c r="E234" s="239" t="s">
        <v>1481</v>
      </c>
      <c r="F234" s="240" t="s">
        <v>1482</v>
      </c>
      <c r="G234" s="241" t="s">
        <v>596</v>
      </c>
      <c r="H234" s="242">
        <v>41.417</v>
      </c>
      <c r="I234" s="243"/>
      <c r="J234" s="244">
        <f>ROUND(I234*H234,2)</f>
        <v>0</v>
      </c>
      <c r="K234" s="240" t="s">
        <v>761</v>
      </c>
      <c r="L234" s="73"/>
      <c r="M234" s="245" t="s">
        <v>21</v>
      </c>
      <c r="N234" s="246" t="s">
        <v>47</v>
      </c>
      <c r="O234" s="48"/>
      <c r="P234" s="247">
        <f>O234*H234</f>
        <v>0</v>
      </c>
      <c r="Q234" s="247">
        <v>2.25648</v>
      </c>
      <c r="R234" s="247">
        <f>Q234*H234</f>
        <v>93.45663216</v>
      </c>
      <c r="S234" s="247">
        <v>0</v>
      </c>
      <c r="T234" s="248">
        <f>S234*H234</f>
        <v>0</v>
      </c>
      <c r="AR234" s="25" t="s">
        <v>98</v>
      </c>
      <c r="AT234" s="25" t="s">
        <v>206</v>
      </c>
      <c r="AU234" s="25" t="s">
        <v>85</v>
      </c>
      <c r="AY234" s="25" t="s">
        <v>203</v>
      </c>
      <c r="BE234" s="249">
        <f>IF(N234="základní",J234,0)</f>
        <v>0</v>
      </c>
      <c r="BF234" s="249">
        <f>IF(N234="snížená",J234,0)</f>
        <v>0</v>
      </c>
      <c r="BG234" s="249">
        <f>IF(N234="zákl. přenesená",J234,0)</f>
        <v>0</v>
      </c>
      <c r="BH234" s="249">
        <f>IF(N234="sníž. přenesená",J234,0)</f>
        <v>0</v>
      </c>
      <c r="BI234" s="249">
        <f>IF(N234="nulová",J234,0)</f>
        <v>0</v>
      </c>
      <c r="BJ234" s="25" t="s">
        <v>83</v>
      </c>
      <c r="BK234" s="249">
        <f>ROUND(I234*H234,2)</f>
        <v>0</v>
      </c>
      <c r="BL234" s="25" t="s">
        <v>98</v>
      </c>
      <c r="BM234" s="25" t="s">
        <v>1483</v>
      </c>
    </row>
    <row r="235" spans="2:51" s="12" customFormat="1" ht="13.5">
      <c r="B235" s="265"/>
      <c r="C235" s="266"/>
      <c r="D235" s="267" t="s">
        <v>592</v>
      </c>
      <c r="E235" s="268" t="s">
        <v>21</v>
      </c>
      <c r="F235" s="269" t="s">
        <v>1484</v>
      </c>
      <c r="G235" s="266"/>
      <c r="H235" s="270">
        <v>0.57</v>
      </c>
      <c r="I235" s="271"/>
      <c r="J235" s="266"/>
      <c r="K235" s="266"/>
      <c r="L235" s="272"/>
      <c r="M235" s="273"/>
      <c r="N235" s="274"/>
      <c r="O235" s="274"/>
      <c r="P235" s="274"/>
      <c r="Q235" s="274"/>
      <c r="R235" s="274"/>
      <c r="S235" s="274"/>
      <c r="T235" s="275"/>
      <c r="AT235" s="276" t="s">
        <v>592</v>
      </c>
      <c r="AU235" s="276" t="s">
        <v>85</v>
      </c>
      <c r="AV235" s="12" t="s">
        <v>85</v>
      </c>
      <c r="AW235" s="12" t="s">
        <v>39</v>
      </c>
      <c r="AX235" s="12" t="s">
        <v>76</v>
      </c>
      <c r="AY235" s="276" t="s">
        <v>203</v>
      </c>
    </row>
    <row r="236" spans="2:51" s="14" customFormat="1" ht="13.5">
      <c r="B236" s="288"/>
      <c r="C236" s="289"/>
      <c r="D236" s="267" t="s">
        <v>592</v>
      </c>
      <c r="E236" s="290" t="s">
        <v>21</v>
      </c>
      <c r="F236" s="291" t="s">
        <v>1485</v>
      </c>
      <c r="G236" s="289"/>
      <c r="H236" s="290" t="s">
        <v>21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AT236" s="297" t="s">
        <v>592</v>
      </c>
      <c r="AU236" s="297" t="s">
        <v>85</v>
      </c>
      <c r="AV236" s="14" t="s">
        <v>83</v>
      </c>
      <c r="AW236" s="14" t="s">
        <v>39</v>
      </c>
      <c r="AX236" s="14" t="s">
        <v>76</v>
      </c>
      <c r="AY236" s="297" t="s">
        <v>203</v>
      </c>
    </row>
    <row r="237" spans="2:51" s="12" customFormat="1" ht="13.5">
      <c r="B237" s="265"/>
      <c r="C237" s="266"/>
      <c r="D237" s="267" t="s">
        <v>592</v>
      </c>
      <c r="E237" s="268" t="s">
        <v>21</v>
      </c>
      <c r="F237" s="269" t="s">
        <v>1486</v>
      </c>
      <c r="G237" s="266"/>
      <c r="H237" s="270">
        <v>3.059</v>
      </c>
      <c r="I237" s="271"/>
      <c r="J237" s="266"/>
      <c r="K237" s="266"/>
      <c r="L237" s="272"/>
      <c r="M237" s="273"/>
      <c r="N237" s="274"/>
      <c r="O237" s="274"/>
      <c r="P237" s="274"/>
      <c r="Q237" s="274"/>
      <c r="R237" s="274"/>
      <c r="S237" s="274"/>
      <c r="T237" s="275"/>
      <c r="AT237" s="276" t="s">
        <v>592</v>
      </c>
      <c r="AU237" s="276" t="s">
        <v>85</v>
      </c>
      <c r="AV237" s="12" t="s">
        <v>85</v>
      </c>
      <c r="AW237" s="12" t="s">
        <v>39</v>
      </c>
      <c r="AX237" s="12" t="s">
        <v>76</v>
      </c>
      <c r="AY237" s="276" t="s">
        <v>203</v>
      </c>
    </row>
    <row r="238" spans="2:51" s="12" customFormat="1" ht="13.5">
      <c r="B238" s="265"/>
      <c r="C238" s="266"/>
      <c r="D238" s="267" t="s">
        <v>592</v>
      </c>
      <c r="E238" s="268" t="s">
        <v>21</v>
      </c>
      <c r="F238" s="269" t="s">
        <v>1487</v>
      </c>
      <c r="G238" s="266"/>
      <c r="H238" s="270">
        <v>2.06</v>
      </c>
      <c r="I238" s="271"/>
      <c r="J238" s="266"/>
      <c r="K238" s="266"/>
      <c r="L238" s="272"/>
      <c r="M238" s="273"/>
      <c r="N238" s="274"/>
      <c r="O238" s="274"/>
      <c r="P238" s="274"/>
      <c r="Q238" s="274"/>
      <c r="R238" s="274"/>
      <c r="S238" s="274"/>
      <c r="T238" s="275"/>
      <c r="AT238" s="276" t="s">
        <v>592</v>
      </c>
      <c r="AU238" s="276" t="s">
        <v>85</v>
      </c>
      <c r="AV238" s="12" t="s">
        <v>85</v>
      </c>
      <c r="AW238" s="12" t="s">
        <v>39</v>
      </c>
      <c r="AX238" s="12" t="s">
        <v>76</v>
      </c>
      <c r="AY238" s="276" t="s">
        <v>203</v>
      </c>
    </row>
    <row r="239" spans="2:51" s="12" customFormat="1" ht="13.5">
      <c r="B239" s="265"/>
      <c r="C239" s="266"/>
      <c r="D239" s="267" t="s">
        <v>592</v>
      </c>
      <c r="E239" s="268" t="s">
        <v>21</v>
      </c>
      <c r="F239" s="269" t="s">
        <v>1488</v>
      </c>
      <c r="G239" s="266"/>
      <c r="H239" s="270">
        <v>12.85</v>
      </c>
      <c r="I239" s="271"/>
      <c r="J239" s="266"/>
      <c r="K239" s="266"/>
      <c r="L239" s="272"/>
      <c r="M239" s="273"/>
      <c r="N239" s="274"/>
      <c r="O239" s="274"/>
      <c r="P239" s="274"/>
      <c r="Q239" s="274"/>
      <c r="R239" s="274"/>
      <c r="S239" s="274"/>
      <c r="T239" s="275"/>
      <c r="AT239" s="276" t="s">
        <v>592</v>
      </c>
      <c r="AU239" s="276" t="s">
        <v>85</v>
      </c>
      <c r="AV239" s="12" t="s">
        <v>85</v>
      </c>
      <c r="AW239" s="12" t="s">
        <v>39</v>
      </c>
      <c r="AX239" s="12" t="s">
        <v>76</v>
      </c>
      <c r="AY239" s="276" t="s">
        <v>203</v>
      </c>
    </row>
    <row r="240" spans="2:51" s="12" customFormat="1" ht="13.5">
      <c r="B240" s="265"/>
      <c r="C240" s="266"/>
      <c r="D240" s="267" t="s">
        <v>592</v>
      </c>
      <c r="E240" s="268" t="s">
        <v>21</v>
      </c>
      <c r="F240" s="269" t="s">
        <v>1489</v>
      </c>
      <c r="G240" s="266"/>
      <c r="H240" s="270">
        <v>9.569</v>
      </c>
      <c r="I240" s="271"/>
      <c r="J240" s="266"/>
      <c r="K240" s="266"/>
      <c r="L240" s="272"/>
      <c r="M240" s="273"/>
      <c r="N240" s="274"/>
      <c r="O240" s="274"/>
      <c r="P240" s="274"/>
      <c r="Q240" s="274"/>
      <c r="R240" s="274"/>
      <c r="S240" s="274"/>
      <c r="T240" s="275"/>
      <c r="AT240" s="276" t="s">
        <v>592</v>
      </c>
      <c r="AU240" s="276" t="s">
        <v>85</v>
      </c>
      <c r="AV240" s="12" t="s">
        <v>85</v>
      </c>
      <c r="AW240" s="12" t="s">
        <v>39</v>
      </c>
      <c r="AX240" s="12" t="s">
        <v>76</v>
      </c>
      <c r="AY240" s="276" t="s">
        <v>203</v>
      </c>
    </row>
    <row r="241" spans="2:51" s="12" customFormat="1" ht="13.5">
      <c r="B241" s="265"/>
      <c r="C241" s="266"/>
      <c r="D241" s="267" t="s">
        <v>592</v>
      </c>
      <c r="E241" s="268" t="s">
        <v>21</v>
      </c>
      <c r="F241" s="269" t="s">
        <v>1490</v>
      </c>
      <c r="G241" s="266"/>
      <c r="H241" s="270">
        <v>2.01</v>
      </c>
      <c r="I241" s="271"/>
      <c r="J241" s="266"/>
      <c r="K241" s="266"/>
      <c r="L241" s="272"/>
      <c r="M241" s="273"/>
      <c r="N241" s="274"/>
      <c r="O241" s="274"/>
      <c r="P241" s="274"/>
      <c r="Q241" s="274"/>
      <c r="R241" s="274"/>
      <c r="S241" s="274"/>
      <c r="T241" s="275"/>
      <c r="AT241" s="276" t="s">
        <v>592</v>
      </c>
      <c r="AU241" s="276" t="s">
        <v>85</v>
      </c>
      <c r="AV241" s="12" t="s">
        <v>85</v>
      </c>
      <c r="AW241" s="12" t="s">
        <v>39</v>
      </c>
      <c r="AX241" s="12" t="s">
        <v>76</v>
      </c>
      <c r="AY241" s="276" t="s">
        <v>203</v>
      </c>
    </row>
    <row r="242" spans="2:51" s="12" customFormat="1" ht="13.5">
      <c r="B242" s="265"/>
      <c r="C242" s="266"/>
      <c r="D242" s="267" t="s">
        <v>592</v>
      </c>
      <c r="E242" s="268" t="s">
        <v>21</v>
      </c>
      <c r="F242" s="269" t="s">
        <v>1491</v>
      </c>
      <c r="G242" s="266"/>
      <c r="H242" s="270">
        <v>2.704</v>
      </c>
      <c r="I242" s="271"/>
      <c r="J242" s="266"/>
      <c r="K242" s="266"/>
      <c r="L242" s="272"/>
      <c r="M242" s="273"/>
      <c r="N242" s="274"/>
      <c r="O242" s="274"/>
      <c r="P242" s="274"/>
      <c r="Q242" s="274"/>
      <c r="R242" s="274"/>
      <c r="S242" s="274"/>
      <c r="T242" s="275"/>
      <c r="AT242" s="276" t="s">
        <v>592</v>
      </c>
      <c r="AU242" s="276" t="s">
        <v>85</v>
      </c>
      <c r="AV242" s="12" t="s">
        <v>85</v>
      </c>
      <c r="AW242" s="12" t="s">
        <v>39</v>
      </c>
      <c r="AX242" s="12" t="s">
        <v>76</v>
      </c>
      <c r="AY242" s="276" t="s">
        <v>203</v>
      </c>
    </row>
    <row r="243" spans="2:51" s="12" customFormat="1" ht="13.5">
      <c r="B243" s="265"/>
      <c r="C243" s="266"/>
      <c r="D243" s="267" t="s">
        <v>592</v>
      </c>
      <c r="E243" s="268" t="s">
        <v>21</v>
      </c>
      <c r="F243" s="269" t="s">
        <v>1492</v>
      </c>
      <c r="G243" s="266"/>
      <c r="H243" s="270">
        <v>8.595</v>
      </c>
      <c r="I243" s="271"/>
      <c r="J243" s="266"/>
      <c r="K243" s="266"/>
      <c r="L243" s="272"/>
      <c r="M243" s="273"/>
      <c r="N243" s="274"/>
      <c r="O243" s="274"/>
      <c r="P243" s="274"/>
      <c r="Q243" s="274"/>
      <c r="R243" s="274"/>
      <c r="S243" s="274"/>
      <c r="T243" s="275"/>
      <c r="AT243" s="276" t="s">
        <v>592</v>
      </c>
      <c r="AU243" s="276" t="s">
        <v>85</v>
      </c>
      <c r="AV243" s="12" t="s">
        <v>85</v>
      </c>
      <c r="AW243" s="12" t="s">
        <v>39</v>
      </c>
      <c r="AX243" s="12" t="s">
        <v>76</v>
      </c>
      <c r="AY243" s="276" t="s">
        <v>203</v>
      </c>
    </row>
    <row r="244" spans="2:65" s="1" customFormat="1" ht="38.25" customHeight="1">
      <c r="B244" s="47"/>
      <c r="C244" s="238" t="s">
        <v>408</v>
      </c>
      <c r="D244" s="238" t="s">
        <v>206</v>
      </c>
      <c r="E244" s="239" t="s">
        <v>1493</v>
      </c>
      <c r="F244" s="240" t="s">
        <v>1494</v>
      </c>
      <c r="G244" s="241" t="s">
        <v>596</v>
      </c>
      <c r="H244" s="242">
        <v>1.309</v>
      </c>
      <c r="I244" s="243"/>
      <c r="J244" s="244">
        <f>ROUND(I244*H244,2)</f>
        <v>0</v>
      </c>
      <c r="K244" s="240" t="s">
        <v>761</v>
      </c>
      <c r="L244" s="73"/>
      <c r="M244" s="245" t="s">
        <v>21</v>
      </c>
      <c r="N244" s="246" t="s">
        <v>47</v>
      </c>
      <c r="O244" s="48"/>
      <c r="P244" s="247">
        <f>O244*H244</f>
        <v>0</v>
      </c>
      <c r="Q244" s="247">
        <v>2.45343</v>
      </c>
      <c r="R244" s="247">
        <f>Q244*H244</f>
        <v>3.2115398699999997</v>
      </c>
      <c r="S244" s="247">
        <v>0</v>
      </c>
      <c r="T244" s="248">
        <f>S244*H244</f>
        <v>0</v>
      </c>
      <c r="AR244" s="25" t="s">
        <v>98</v>
      </c>
      <c r="AT244" s="25" t="s">
        <v>206</v>
      </c>
      <c r="AU244" s="25" t="s">
        <v>85</v>
      </c>
      <c r="AY244" s="25" t="s">
        <v>203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25" t="s">
        <v>83</v>
      </c>
      <c r="BK244" s="249">
        <f>ROUND(I244*H244,2)</f>
        <v>0</v>
      </c>
      <c r="BL244" s="25" t="s">
        <v>98</v>
      </c>
      <c r="BM244" s="25" t="s">
        <v>1495</v>
      </c>
    </row>
    <row r="245" spans="2:51" s="12" customFormat="1" ht="13.5">
      <c r="B245" s="265"/>
      <c r="C245" s="266"/>
      <c r="D245" s="267" t="s">
        <v>592</v>
      </c>
      <c r="E245" s="268" t="s">
        <v>21</v>
      </c>
      <c r="F245" s="269" t="s">
        <v>1496</v>
      </c>
      <c r="G245" s="266"/>
      <c r="H245" s="270">
        <v>1</v>
      </c>
      <c r="I245" s="271"/>
      <c r="J245" s="266"/>
      <c r="K245" s="266"/>
      <c r="L245" s="272"/>
      <c r="M245" s="273"/>
      <c r="N245" s="274"/>
      <c r="O245" s="274"/>
      <c r="P245" s="274"/>
      <c r="Q245" s="274"/>
      <c r="R245" s="274"/>
      <c r="S245" s="274"/>
      <c r="T245" s="275"/>
      <c r="AT245" s="276" t="s">
        <v>592</v>
      </c>
      <c r="AU245" s="276" t="s">
        <v>85</v>
      </c>
      <c r="AV245" s="12" t="s">
        <v>85</v>
      </c>
      <c r="AW245" s="12" t="s">
        <v>39</v>
      </c>
      <c r="AX245" s="12" t="s">
        <v>76</v>
      </c>
      <c r="AY245" s="276" t="s">
        <v>203</v>
      </c>
    </row>
    <row r="246" spans="2:51" s="12" customFormat="1" ht="13.5">
      <c r="B246" s="265"/>
      <c r="C246" s="266"/>
      <c r="D246" s="267" t="s">
        <v>592</v>
      </c>
      <c r="E246" s="268" t="s">
        <v>21</v>
      </c>
      <c r="F246" s="269" t="s">
        <v>1497</v>
      </c>
      <c r="G246" s="266"/>
      <c r="H246" s="270">
        <v>0.309</v>
      </c>
      <c r="I246" s="271"/>
      <c r="J246" s="266"/>
      <c r="K246" s="266"/>
      <c r="L246" s="272"/>
      <c r="M246" s="273"/>
      <c r="N246" s="274"/>
      <c r="O246" s="274"/>
      <c r="P246" s="274"/>
      <c r="Q246" s="274"/>
      <c r="R246" s="274"/>
      <c r="S246" s="274"/>
      <c r="T246" s="275"/>
      <c r="AT246" s="276" t="s">
        <v>592</v>
      </c>
      <c r="AU246" s="276" t="s">
        <v>85</v>
      </c>
      <c r="AV246" s="12" t="s">
        <v>85</v>
      </c>
      <c r="AW246" s="12" t="s">
        <v>39</v>
      </c>
      <c r="AX246" s="12" t="s">
        <v>76</v>
      </c>
      <c r="AY246" s="276" t="s">
        <v>203</v>
      </c>
    </row>
    <row r="247" spans="2:51" s="13" customFormat="1" ht="13.5">
      <c r="B247" s="277"/>
      <c r="C247" s="278"/>
      <c r="D247" s="267" t="s">
        <v>592</v>
      </c>
      <c r="E247" s="279" t="s">
        <v>21</v>
      </c>
      <c r="F247" s="280" t="s">
        <v>618</v>
      </c>
      <c r="G247" s="278"/>
      <c r="H247" s="281">
        <v>1.309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AT247" s="287" t="s">
        <v>592</v>
      </c>
      <c r="AU247" s="287" t="s">
        <v>85</v>
      </c>
      <c r="AV247" s="13" t="s">
        <v>98</v>
      </c>
      <c r="AW247" s="13" t="s">
        <v>39</v>
      </c>
      <c r="AX247" s="13" t="s">
        <v>83</v>
      </c>
      <c r="AY247" s="287" t="s">
        <v>203</v>
      </c>
    </row>
    <row r="248" spans="2:65" s="1" customFormat="1" ht="38.25" customHeight="1">
      <c r="B248" s="47"/>
      <c r="C248" s="238" t="s">
        <v>412</v>
      </c>
      <c r="D248" s="238" t="s">
        <v>206</v>
      </c>
      <c r="E248" s="239" t="s">
        <v>1498</v>
      </c>
      <c r="F248" s="240" t="s">
        <v>1499</v>
      </c>
      <c r="G248" s="241" t="s">
        <v>463</v>
      </c>
      <c r="H248" s="242">
        <v>11.5</v>
      </c>
      <c r="I248" s="243"/>
      <c r="J248" s="244">
        <f>ROUND(I248*H248,2)</f>
        <v>0</v>
      </c>
      <c r="K248" s="240" t="s">
        <v>761</v>
      </c>
      <c r="L248" s="73"/>
      <c r="M248" s="245" t="s">
        <v>21</v>
      </c>
      <c r="N248" s="246" t="s">
        <v>47</v>
      </c>
      <c r="O248" s="48"/>
      <c r="P248" s="247">
        <f>O248*H248</f>
        <v>0</v>
      </c>
      <c r="Q248" s="247">
        <v>0.00215</v>
      </c>
      <c r="R248" s="247">
        <f>Q248*H248</f>
        <v>0.024725</v>
      </c>
      <c r="S248" s="247">
        <v>0</v>
      </c>
      <c r="T248" s="248">
        <f>S248*H248</f>
        <v>0</v>
      </c>
      <c r="AR248" s="25" t="s">
        <v>98</v>
      </c>
      <c r="AT248" s="25" t="s">
        <v>206</v>
      </c>
      <c r="AU248" s="25" t="s">
        <v>85</v>
      </c>
      <c r="AY248" s="25" t="s">
        <v>203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25" t="s">
        <v>83</v>
      </c>
      <c r="BK248" s="249">
        <f>ROUND(I248*H248,2)</f>
        <v>0</v>
      </c>
      <c r="BL248" s="25" t="s">
        <v>98</v>
      </c>
      <c r="BM248" s="25" t="s">
        <v>1500</v>
      </c>
    </row>
    <row r="249" spans="2:65" s="1" customFormat="1" ht="38.25" customHeight="1">
      <c r="B249" s="47"/>
      <c r="C249" s="238" t="s">
        <v>418</v>
      </c>
      <c r="D249" s="238" t="s">
        <v>206</v>
      </c>
      <c r="E249" s="239" t="s">
        <v>1501</v>
      </c>
      <c r="F249" s="240" t="s">
        <v>1502</v>
      </c>
      <c r="G249" s="241" t="s">
        <v>463</v>
      </c>
      <c r="H249" s="242">
        <v>11.5</v>
      </c>
      <c r="I249" s="243"/>
      <c r="J249" s="244">
        <f>ROUND(I249*H249,2)</f>
        <v>0</v>
      </c>
      <c r="K249" s="240" t="s">
        <v>761</v>
      </c>
      <c r="L249" s="73"/>
      <c r="M249" s="245" t="s">
        <v>21</v>
      </c>
      <c r="N249" s="246" t="s">
        <v>47</v>
      </c>
      <c r="O249" s="48"/>
      <c r="P249" s="247">
        <f>O249*H249</f>
        <v>0</v>
      </c>
      <c r="Q249" s="247">
        <v>0</v>
      </c>
      <c r="R249" s="247">
        <f>Q249*H249</f>
        <v>0</v>
      </c>
      <c r="S249" s="247">
        <v>0</v>
      </c>
      <c r="T249" s="248">
        <f>S249*H249</f>
        <v>0</v>
      </c>
      <c r="AR249" s="25" t="s">
        <v>98</v>
      </c>
      <c r="AT249" s="25" t="s">
        <v>206</v>
      </c>
      <c r="AU249" s="25" t="s">
        <v>85</v>
      </c>
      <c r="AY249" s="25" t="s">
        <v>203</v>
      </c>
      <c r="BE249" s="249">
        <f>IF(N249="základní",J249,0)</f>
        <v>0</v>
      </c>
      <c r="BF249" s="249">
        <f>IF(N249="snížená",J249,0)</f>
        <v>0</v>
      </c>
      <c r="BG249" s="249">
        <f>IF(N249="zákl. přenesená",J249,0)</f>
        <v>0</v>
      </c>
      <c r="BH249" s="249">
        <f>IF(N249="sníž. přenesená",J249,0)</f>
        <v>0</v>
      </c>
      <c r="BI249" s="249">
        <f>IF(N249="nulová",J249,0)</f>
        <v>0</v>
      </c>
      <c r="BJ249" s="25" t="s">
        <v>83</v>
      </c>
      <c r="BK249" s="249">
        <f>ROUND(I249*H249,2)</f>
        <v>0</v>
      </c>
      <c r="BL249" s="25" t="s">
        <v>98</v>
      </c>
      <c r="BM249" s="25" t="s">
        <v>1503</v>
      </c>
    </row>
    <row r="250" spans="2:65" s="1" customFormat="1" ht="38.25" customHeight="1">
      <c r="B250" s="47"/>
      <c r="C250" s="238" t="s">
        <v>422</v>
      </c>
      <c r="D250" s="238" t="s">
        <v>206</v>
      </c>
      <c r="E250" s="239" t="s">
        <v>1504</v>
      </c>
      <c r="F250" s="240" t="s">
        <v>1505</v>
      </c>
      <c r="G250" s="241" t="s">
        <v>463</v>
      </c>
      <c r="H250" s="242">
        <v>11.5</v>
      </c>
      <c r="I250" s="243"/>
      <c r="J250" s="244">
        <f>ROUND(I250*H250,2)</f>
        <v>0</v>
      </c>
      <c r="K250" s="240" t="s">
        <v>761</v>
      </c>
      <c r="L250" s="73"/>
      <c r="M250" s="245" t="s">
        <v>21</v>
      </c>
      <c r="N250" s="246" t="s">
        <v>47</v>
      </c>
      <c r="O250" s="48"/>
      <c r="P250" s="247">
        <f>O250*H250</f>
        <v>0</v>
      </c>
      <c r="Q250" s="247">
        <v>0.00747</v>
      </c>
      <c r="R250" s="247">
        <f>Q250*H250</f>
        <v>0.085905</v>
      </c>
      <c r="S250" s="247">
        <v>0</v>
      </c>
      <c r="T250" s="248">
        <f>S250*H250</f>
        <v>0</v>
      </c>
      <c r="AR250" s="25" t="s">
        <v>98</v>
      </c>
      <c r="AT250" s="25" t="s">
        <v>206</v>
      </c>
      <c r="AU250" s="25" t="s">
        <v>85</v>
      </c>
      <c r="AY250" s="25" t="s">
        <v>203</v>
      </c>
      <c r="BE250" s="249">
        <f>IF(N250="základní",J250,0)</f>
        <v>0</v>
      </c>
      <c r="BF250" s="249">
        <f>IF(N250="snížená",J250,0)</f>
        <v>0</v>
      </c>
      <c r="BG250" s="249">
        <f>IF(N250="zákl. přenesená",J250,0)</f>
        <v>0</v>
      </c>
      <c r="BH250" s="249">
        <f>IF(N250="sníž. přenesená",J250,0)</f>
        <v>0</v>
      </c>
      <c r="BI250" s="249">
        <f>IF(N250="nulová",J250,0)</f>
        <v>0</v>
      </c>
      <c r="BJ250" s="25" t="s">
        <v>83</v>
      </c>
      <c r="BK250" s="249">
        <f>ROUND(I250*H250,2)</f>
        <v>0</v>
      </c>
      <c r="BL250" s="25" t="s">
        <v>98</v>
      </c>
      <c r="BM250" s="25" t="s">
        <v>1506</v>
      </c>
    </row>
    <row r="251" spans="2:65" s="1" customFormat="1" ht="38.25" customHeight="1">
      <c r="B251" s="47"/>
      <c r="C251" s="238" t="s">
        <v>426</v>
      </c>
      <c r="D251" s="238" t="s">
        <v>206</v>
      </c>
      <c r="E251" s="239" t="s">
        <v>1507</v>
      </c>
      <c r="F251" s="240" t="s">
        <v>1508</v>
      </c>
      <c r="G251" s="241" t="s">
        <v>463</v>
      </c>
      <c r="H251" s="242">
        <v>11.5</v>
      </c>
      <c r="I251" s="243"/>
      <c r="J251" s="244">
        <f>ROUND(I251*H251,2)</f>
        <v>0</v>
      </c>
      <c r="K251" s="240" t="s">
        <v>761</v>
      </c>
      <c r="L251" s="73"/>
      <c r="M251" s="245" t="s">
        <v>21</v>
      </c>
      <c r="N251" s="246" t="s">
        <v>47</v>
      </c>
      <c r="O251" s="48"/>
      <c r="P251" s="247">
        <f>O251*H251</f>
        <v>0</v>
      </c>
      <c r="Q251" s="247">
        <v>0</v>
      </c>
      <c r="R251" s="247">
        <f>Q251*H251</f>
        <v>0</v>
      </c>
      <c r="S251" s="247">
        <v>0</v>
      </c>
      <c r="T251" s="248">
        <f>S251*H251</f>
        <v>0</v>
      </c>
      <c r="AR251" s="25" t="s">
        <v>98</v>
      </c>
      <c r="AT251" s="25" t="s">
        <v>206</v>
      </c>
      <c r="AU251" s="25" t="s">
        <v>85</v>
      </c>
      <c r="AY251" s="25" t="s">
        <v>203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25" t="s">
        <v>83</v>
      </c>
      <c r="BK251" s="249">
        <f>ROUND(I251*H251,2)</f>
        <v>0</v>
      </c>
      <c r="BL251" s="25" t="s">
        <v>98</v>
      </c>
      <c r="BM251" s="25" t="s">
        <v>1509</v>
      </c>
    </row>
    <row r="252" spans="2:65" s="1" customFormat="1" ht="76.5" customHeight="1">
      <c r="B252" s="47"/>
      <c r="C252" s="238" t="s">
        <v>430</v>
      </c>
      <c r="D252" s="238" t="s">
        <v>206</v>
      </c>
      <c r="E252" s="239" t="s">
        <v>1510</v>
      </c>
      <c r="F252" s="240" t="s">
        <v>1511</v>
      </c>
      <c r="G252" s="241" t="s">
        <v>463</v>
      </c>
      <c r="H252" s="242">
        <v>401.358</v>
      </c>
      <c r="I252" s="243"/>
      <c r="J252" s="244">
        <f>ROUND(I252*H252,2)</f>
        <v>0</v>
      </c>
      <c r="K252" s="240" t="s">
        <v>761</v>
      </c>
      <c r="L252" s="73"/>
      <c r="M252" s="245" t="s">
        <v>21</v>
      </c>
      <c r="N252" s="246" t="s">
        <v>47</v>
      </c>
      <c r="O252" s="48"/>
      <c r="P252" s="247">
        <f>O252*H252</f>
        <v>0</v>
      </c>
      <c r="Q252" s="247">
        <v>0.01128</v>
      </c>
      <c r="R252" s="247">
        <f>Q252*H252</f>
        <v>4.5273182400000005</v>
      </c>
      <c r="S252" s="247">
        <v>0</v>
      </c>
      <c r="T252" s="248">
        <f>S252*H252</f>
        <v>0</v>
      </c>
      <c r="AR252" s="25" t="s">
        <v>98</v>
      </c>
      <c r="AT252" s="25" t="s">
        <v>206</v>
      </c>
      <c r="AU252" s="25" t="s">
        <v>85</v>
      </c>
      <c r="AY252" s="25" t="s">
        <v>203</v>
      </c>
      <c r="BE252" s="249">
        <f>IF(N252="základní",J252,0)</f>
        <v>0</v>
      </c>
      <c r="BF252" s="249">
        <f>IF(N252="snížená",J252,0)</f>
        <v>0</v>
      </c>
      <c r="BG252" s="249">
        <f>IF(N252="zákl. přenesená",J252,0)</f>
        <v>0</v>
      </c>
      <c r="BH252" s="249">
        <f>IF(N252="sníž. přenesená",J252,0)</f>
        <v>0</v>
      </c>
      <c r="BI252" s="249">
        <f>IF(N252="nulová",J252,0)</f>
        <v>0</v>
      </c>
      <c r="BJ252" s="25" t="s">
        <v>83</v>
      </c>
      <c r="BK252" s="249">
        <f>ROUND(I252*H252,2)</f>
        <v>0</v>
      </c>
      <c r="BL252" s="25" t="s">
        <v>98</v>
      </c>
      <c r="BM252" s="25" t="s">
        <v>1512</v>
      </c>
    </row>
    <row r="253" spans="2:51" s="12" customFormat="1" ht="13.5">
      <c r="B253" s="265"/>
      <c r="C253" s="266"/>
      <c r="D253" s="267" t="s">
        <v>592</v>
      </c>
      <c r="E253" s="268" t="s">
        <v>21</v>
      </c>
      <c r="F253" s="269" t="s">
        <v>1513</v>
      </c>
      <c r="G253" s="266"/>
      <c r="H253" s="270">
        <v>5.538</v>
      </c>
      <c r="I253" s="271"/>
      <c r="J253" s="266"/>
      <c r="K253" s="266"/>
      <c r="L253" s="272"/>
      <c r="M253" s="273"/>
      <c r="N253" s="274"/>
      <c r="O253" s="274"/>
      <c r="P253" s="274"/>
      <c r="Q253" s="274"/>
      <c r="R253" s="274"/>
      <c r="S253" s="274"/>
      <c r="T253" s="275"/>
      <c r="AT253" s="276" t="s">
        <v>592</v>
      </c>
      <c r="AU253" s="276" t="s">
        <v>85</v>
      </c>
      <c r="AV253" s="12" t="s">
        <v>85</v>
      </c>
      <c r="AW253" s="12" t="s">
        <v>39</v>
      </c>
      <c r="AX253" s="12" t="s">
        <v>76</v>
      </c>
      <c r="AY253" s="276" t="s">
        <v>203</v>
      </c>
    </row>
    <row r="254" spans="2:51" s="14" customFormat="1" ht="13.5">
      <c r="B254" s="288"/>
      <c r="C254" s="289"/>
      <c r="D254" s="267" t="s">
        <v>592</v>
      </c>
      <c r="E254" s="290" t="s">
        <v>21</v>
      </c>
      <c r="F254" s="291" t="s">
        <v>1485</v>
      </c>
      <c r="G254" s="289"/>
      <c r="H254" s="290" t="s">
        <v>21</v>
      </c>
      <c r="I254" s="292"/>
      <c r="J254" s="289"/>
      <c r="K254" s="289"/>
      <c r="L254" s="293"/>
      <c r="M254" s="294"/>
      <c r="N254" s="295"/>
      <c r="O254" s="295"/>
      <c r="P254" s="295"/>
      <c r="Q254" s="295"/>
      <c r="R254" s="295"/>
      <c r="S254" s="295"/>
      <c r="T254" s="296"/>
      <c r="AT254" s="297" t="s">
        <v>592</v>
      </c>
      <c r="AU254" s="297" t="s">
        <v>85</v>
      </c>
      <c r="AV254" s="14" t="s">
        <v>83</v>
      </c>
      <c r="AW254" s="14" t="s">
        <v>39</v>
      </c>
      <c r="AX254" s="14" t="s">
        <v>76</v>
      </c>
      <c r="AY254" s="297" t="s">
        <v>203</v>
      </c>
    </row>
    <row r="255" spans="2:51" s="12" customFormat="1" ht="13.5">
      <c r="B255" s="265"/>
      <c r="C255" s="266"/>
      <c r="D255" s="267" t="s">
        <v>592</v>
      </c>
      <c r="E255" s="268" t="s">
        <v>21</v>
      </c>
      <c r="F255" s="269" t="s">
        <v>1514</v>
      </c>
      <c r="G255" s="266"/>
      <c r="H255" s="270">
        <v>29.7</v>
      </c>
      <c r="I255" s="271"/>
      <c r="J255" s="266"/>
      <c r="K255" s="266"/>
      <c r="L255" s="272"/>
      <c r="M255" s="273"/>
      <c r="N255" s="274"/>
      <c r="O255" s="274"/>
      <c r="P255" s="274"/>
      <c r="Q255" s="274"/>
      <c r="R255" s="274"/>
      <c r="S255" s="274"/>
      <c r="T255" s="275"/>
      <c r="AT255" s="276" t="s">
        <v>592</v>
      </c>
      <c r="AU255" s="276" t="s">
        <v>85</v>
      </c>
      <c r="AV255" s="12" t="s">
        <v>85</v>
      </c>
      <c r="AW255" s="12" t="s">
        <v>39</v>
      </c>
      <c r="AX255" s="12" t="s">
        <v>76</v>
      </c>
      <c r="AY255" s="276" t="s">
        <v>203</v>
      </c>
    </row>
    <row r="256" spans="2:51" s="12" customFormat="1" ht="13.5">
      <c r="B256" s="265"/>
      <c r="C256" s="266"/>
      <c r="D256" s="267" t="s">
        <v>592</v>
      </c>
      <c r="E256" s="268" t="s">
        <v>21</v>
      </c>
      <c r="F256" s="269" t="s">
        <v>1515</v>
      </c>
      <c r="G256" s="266"/>
      <c r="H256" s="270">
        <v>20</v>
      </c>
      <c r="I256" s="271"/>
      <c r="J256" s="266"/>
      <c r="K256" s="266"/>
      <c r="L256" s="272"/>
      <c r="M256" s="273"/>
      <c r="N256" s="274"/>
      <c r="O256" s="274"/>
      <c r="P256" s="274"/>
      <c r="Q256" s="274"/>
      <c r="R256" s="274"/>
      <c r="S256" s="274"/>
      <c r="T256" s="275"/>
      <c r="AT256" s="276" t="s">
        <v>592</v>
      </c>
      <c r="AU256" s="276" t="s">
        <v>85</v>
      </c>
      <c r="AV256" s="12" t="s">
        <v>85</v>
      </c>
      <c r="AW256" s="12" t="s">
        <v>39</v>
      </c>
      <c r="AX256" s="12" t="s">
        <v>76</v>
      </c>
      <c r="AY256" s="276" t="s">
        <v>203</v>
      </c>
    </row>
    <row r="257" spans="2:51" s="12" customFormat="1" ht="13.5">
      <c r="B257" s="265"/>
      <c r="C257" s="266"/>
      <c r="D257" s="267" t="s">
        <v>592</v>
      </c>
      <c r="E257" s="268" t="s">
        <v>21</v>
      </c>
      <c r="F257" s="269" t="s">
        <v>1516</v>
      </c>
      <c r="G257" s="266"/>
      <c r="H257" s="270">
        <v>124.76</v>
      </c>
      <c r="I257" s="271"/>
      <c r="J257" s="266"/>
      <c r="K257" s="266"/>
      <c r="L257" s="272"/>
      <c r="M257" s="273"/>
      <c r="N257" s="274"/>
      <c r="O257" s="274"/>
      <c r="P257" s="274"/>
      <c r="Q257" s="274"/>
      <c r="R257" s="274"/>
      <c r="S257" s="274"/>
      <c r="T257" s="275"/>
      <c r="AT257" s="276" t="s">
        <v>592</v>
      </c>
      <c r="AU257" s="276" t="s">
        <v>85</v>
      </c>
      <c r="AV257" s="12" t="s">
        <v>85</v>
      </c>
      <c r="AW257" s="12" t="s">
        <v>39</v>
      </c>
      <c r="AX257" s="12" t="s">
        <v>76</v>
      </c>
      <c r="AY257" s="276" t="s">
        <v>203</v>
      </c>
    </row>
    <row r="258" spans="2:51" s="12" customFormat="1" ht="13.5">
      <c r="B258" s="265"/>
      <c r="C258" s="266"/>
      <c r="D258" s="267" t="s">
        <v>592</v>
      </c>
      <c r="E258" s="268" t="s">
        <v>21</v>
      </c>
      <c r="F258" s="269" t="s">
        <v>1517</v>
      </c>
      <c r="G258" s="266"/>
      <c r="H258" s="270">
        <v>92.9</v>
      </c>
      <c r="I258" s="271"/>
      <c r="J258" s="266"/>
      <c r="K258" s="266"/>
      <c r="L258" s="272"/>
      <c r="M258" s="273"/>
      <c r="N258" s="274"/>
      <c r="O258" s="274"/>
      <c r="P258" s="274"/>
      <c r="Q258" s="274"/>
      <c r="R258" s="274"/>
      <c r="S258" s="274"/>
      <c r="T258" s="275"/>
      <c r="AT258" s="276" t="s">
        <v>592</v>
      </c>
      <c r="AU258" s="276" t="s">
        <v>85</v>
      </c>
      <c r="AV258" s="12" t="s">
        <v>85</v>
      </c>
      <c r="AW258" s="12" t="s">
        <v>39</v>
      </c>
      <c r="AX258" s="12" t="s">
        <v>76</v>
      </c>
      <c r="AY258" s="276" t="s">
        <v>203</v>
      </c>
    </row>
    <row r="259" spans="2:51" s="12" customFormat="1" ht="13.5">
      <c r="B259" s="265"/>
      <c r="C259" s="266"/>
      <c r="D259" s="267" t="s">
        <v>592</v>
      </c>
      <c r="E259" s="268" t="s">
        <v>21</v>
      </c>
      <c r="F259" s="269" t="s">
        <v>1518</v>
      </c>
      <c r="G259" s="266"/>
      <c r="H259" s="270">
        <v>19.51</v>
      </c>
      <c r="I259" s="271"/>
      <c r="J259" s="266"/>
      <c r="K259" s="266"/>
      <c r="L259" s="272"/>
      <c r="M259" s="273"/>
      <c r="N259" s="274"/>
      <c r="O259" s="274"/>
      <c r="P259" s="274"/>
      <c r="Q259" s="274"/>
      <c r="R259" s="274"/>
      <c r="S259" s="274"/>
      <c r="T259" s="275"/>
      <c r="AT259" s="276" t="s">
        <v>592</v>
      </c>
      <c r="AU259" s="276" t="s">
        <v>85</v>
      </c>
      <c r="AV259" s="12" t="s">
        <v>85</v>
      </c>
      <c r="AW259" s="12" t="s">
        <v>39</v>
      </c>
      <c r="AX259" s="12" t="s">
        <v>76</v>
      </c>
      <c r="AY259" s="276" t="s">
        <v>203</v>
      </c>
    </row>
    <row r="260" spans="2:51" s="12" customFormat="1" ht="13.5">
      <c r="B260" s="265"/>
      <c r="C260" s="266"/>
      <c r="D260" s="267" t="s">
        <v>592</v>
      </c>
      <c r="E260" s="268" t="s">
        <v>21</v>
      </c>
      <c r="F260" s="269" t="s">
        <v>1519</v>
      </c>
      <c r="G260" s="266"/>
      <c r="H260" s="270">
        <v>25.5</v>
      </c>
      <c r="I260" s="271"/>
      <c r="J260" s="266"/>
      <c r="K260" s="266"/>
      <c r="L260" s="272"/>
      <c r="M260" s="273"/>
      <c r="N260" s="274"/>
      <c r="O260" s="274"/>
      <c r="P260" s="274"/>
      <c r="Q260" s="274"/>
      <c r="R260" s="274"/>
      <c r="S260" s="274"/>
      <c r="T260" s="275"/>
      <c r="AT260" s="276" t="s">
        <v>592</v>
      </c>
      <c r="AU260" s="276" t="s">
        <v>85</v>
      </c>
      <c r="AV260" s="12" t="s">
        <v>85</v>
      </c>
      <c r="AW260" s="12" t="s">
        <v>39</v>
      </c>
      <c r="AX260" s="12" t="s">
        <v>76</v>
      </c>
      <c r="AY260" s="276" t="s">
        <v>203</v>
      </c>
    </row>
    <row r="261" spans="2:51" s="12" customFormat="1" ht="13.5">
      <c r="B261" s="265"/>
      <c r="C261" s="266"/>
      <c r="D261" s="267" t="s">
        <v>592</v>
      </c>
      <c r="E261" s="268" t="s">
        <v>21</v>
      </c>
      <c r="F261" s="269" t="s">
        <v>1520</v>
      </c>
      <c r="G261" s="266"/>
      <c r="H261" s="270">
        <v>83.45</v>
      </c>
      <c r="I261" s="271"/>
      <c r="J261" s="266"/>
      <c r="K261" s="266"/>
      <c r="L261" s="272"/>
      <c r="M261" s="273"/>
      <c r="N261" s="274"/>
      <c r="O261" s="274"/>
      <c r="P261" s="274"/>
      <c r="Q261" s="274"/>
      <c r="R261" s="274"/>
      <c r="S261" s="274"/>
      <c r="T261" s="275"/>
      <c r="AT261" s="276" t="s">
        <v>592</v>
      </c>
      <c r="AU261" s="276" t="s">
        <v>85</v>
      </c>
      <c r="AV261" s="12" t="s">
        <v>85</v>
      </c>
      <c r="AW261" s="12" t="s">
        <v>39</v>
      </c>
      <c r="AX261" s="12" t="s">
        <v>76</v>
      </c>
      <c r="AY261" s="276" t="s">
        <v>203</v>
      </c>
    </row>
    <row r="262" spans="2:65" s="1" customFormat="1" ht="63.75" customHeight="1">
      <c r="B262" s="47"/>
      <c r="C262" s="238" t="s">
        <v>434</v>
      </c>
      <c r="D262" s="238" t="s">
        <v>206</v>
      </c>
      <c r="E262" s="239" t="s">
        <v>1521</v>
      </c>
      <c r="F262" s="240" t="s">
        <v>1522</v>
      </c>
      <c r="G262" s="241" t="s">
        <v>241</v>
      </c>
      <c r="H262" s="242">
        <v>0.996</v>
      </c>
      <c r="I262" s="243"/>
      <c r="J262" s="244">
        <f>ROUND(I262*H262,2)</f>
        <v>0</v>
      </c>
      <c r="K262" s="240" t="s">
        <v>761</v>
      </c>
      <c r="L262" s="73"/>
      <c r="M262" s="245" t="s">
        <v>21</v>
      </c>
      <c r="N262" s="246" t="s">
        <v>47</v>
      </c>
      <c r="O262" s="48"/>
      <c r="P262" s="247">
        <f>O262*H262</f>
        <v>0</v>
      </c>
      <c r="Q262" s="247">
        <v>1.05516</v>
      </c>
      <c r="R262" s="247">
        <f>Q262*H262</f>
        <v>1.05093936</v>
      </c>
      <c r="S262" s="247">
        <v>0</v>
      </c>
      <c r="T262" s="248">
        <f>S262*H262</f>
        <v>0</v>
      </c>
      <c r="AR262" s="25" t="s">
        <v>98</v>
      </c>
      <c r="AT262" s="25" t="s">
        <v>206</v>
      </c>
      <c r="AU262" s="25" t="s">
        <v>85</v>
      </c>
      <c r="AY262" s="25" t="s">
        <v>203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25" t="s">
        <v>83</v>
      </c>
      <c r="BK262" s="249">
        <f>ROUND(I262*H262,2)</f>
        <v>0</v>
      </c>
      <c r="BL262" s="25" t="s">
        <v>98</v>
      </c>
      <c r="BM262" s="25" t="s">
        <v>1523</v>
      </c>
    </row>
    <row r="263" spans="2:51" s="12" customFormat="1" ht="13.5">
      <c r="B263" s="265"/>
      <c r="C263" s="266"/>
      <c r="D263" s="267" t="s">
        <v>592</v>
      </c>
      <c r="E263" s="268" t="s">
        <v>21</v>
      </c>
      <c r="F263" s="269" t="s">
        <v>1524</v>
      </c>
      <c r="G263" s="266"/>
      <c r="H263" s="270">
        <v>0.014</v>
      </c>
      <c r="I263" s="271"/>
      <c r="J263" s="266"/>
      <c r="K263" s="266"/>
      <c r="L263" s="272"/>
      <c r="M263" s="273"/>
      <c r="N263" s="274"/>
      <c r="O263" s="274"/>
      <c r="P263" s="274"/>
      <c r="Q263" s="274"/>
      <c r="R263" s="274"/>
      <c r="S263" s="274"/>
      <c r="T263" s="275"/>
      <c r="AT263" s="276" t="s">
        <v>592</v>
      </c>
      <c r="AU263" s="276" t="s">
        <v>85</v>
      </c>
      <c r="AV263" s="12" t="s">
        <v>85</v>
      </c>
      <c r="AW263" s="12" t="s">
        <v>39</v>
      </c>
      <c r="AX263" s="12" t="s">
        <v>76</v>
      </c>
      <c r="AY263" s="276" t="s">
        <v>203</v>
      </c>
    </row>
    <row r="264" spans="2:51" s="14" customFormat="1" ht="13.5">
      <c r="B264" s="288"/>
      <c r="C264" s="289"/>
      <c r="D264" s="267" t="s">
        <v>592</v>
      </c>
      <c r="E264" s="290" t="s">
        <v>21</v>
      </c>
      <c r="F264" s="291" t="s">
        <v>1485</v>
      </c>
      <c r="G264" s="289"/>
      <c r="H264" s="290" t="s">
        <v>21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AT264" s="297" t="s">
        <v>592</v>
      </c>
      <c r="AU264" s="297" t="s">
        <v>85</v>
      </c>
      <c r="AV264" s="14" t="s">
        <v>83</v>
      </c>
      <c r="AW264" s="14" t="s">
        <v>39</v>
      </c>
      <c r="AX264" s="14" t="s">
        <v>76</v>
      </c>
      <c r="AY264" s="297" t="s">
        <v>203</v>
      </c>
    </row>
    <row r="265" spans="2:51" s="12" customFormat="1" ht="13.5">
      <c r="B265" s="265"/>
      <c r="C265" s="266"/>
      <c r="D265" s="267" t="s">
        <v>592</v>
      </c>
      <c r="E265" s="268" t="s">
        <v>21</v>
      </c>
      <c r="F265" s="269" t="s">
        <v>1514</v>
      </c>
      <c r="G265" s="266"/>
      <c r="H265" s="270">
        <v>29.7</v>
      </c>
      <c r="I265" s="271"/>
      <c r="J265" s="266"/>
      <c r="K265" s="266"/>
      <c r="L265" s="272"/>
      <c r="M265" s="273"/>
      <c r="N265" s="274"/>
      <c r="O265" s="274"/>
      <c r="P265" s="274"/>
      <c r="Q265" s="274"/>
      <c r="R265" s="274"/>
      <c r="S265" s="274"/>
      <c r="T265" s="275"/>
      <c r="AT265" s="276" t="s">
        <v>592</v>
      </c>
      <c r="AU265" s="276" t="s">
        <v>85</v>
      </c>
      <c r="AV265" s="12" t="s">
        <v>85</v>
      </c>
      <c r="AW265" s="12" t="s">
        <v>39</v>
      </c>
      <c r="AX265" s="12" t="s">
        <v>76</v>
      </c>
      <c r="AY265" s="276" t="s">
        <v>203</v>
      </c>
    </row>
    <row r="266" spans="2:51" s="12" customFormat="1" ht="13.5">
      <c r="B266" s="265"/>
      <c r="C266" s="266"/>
      <c r="D266" s="267" t="s">
        <v>592</v>
      </c>
      <c r="E266" s="268" t="s">
        <v>21</v>
      </c>
      <c r="F266" s="269" t="s">
        <v>1515</v>
      </c>
      <c r="G266" s="266"/>
      <c r="H266" s="270">
        <v>20</v>
      </c>
      <c r="I266" s="271"/>
      <c r="J266" s="266"/>
      <c r="K266" s="266"/>
      <c r="L266" s="272"/>
      <c r="M266" s="273"/>
      <c r="N266" s="274"/>
      <c r="O266" s="274"/>
      <c r="P266" s="274"/>
      <c r="Q266" s="274"/>
      <c r="R266" s="274"/>
      <c r="S266" s="274"/>
      <c r="T266" s="275"/>
      <c r="AT266" s="276" t="s">
        <v>592</v>
      </c>
      <c r="AU266" s="276" t="s">
        <v>85</v>
      </c>
      <c r="AV266" s="12" t="s">
        <v>85</v>
      </c>
      <c r="AW266" s="12" t="s">
        <v>39</v>
      </c>
      <c r="AX266" s="12" t="s">
        <v>76</v>
      </c>
      <c r="AY266" s="276" t="s">
        <v>203</v>
      </c>
    </row>
    <row r="267" spans="2:51" s="12" customFormat="1" ht="13.5">
      <c r="B267" s="265"/>
      <c r="C267" s="266"/>
      <c r="D267" s="267" t="s">
        <v>592</v>
      </c>
      <c r="E267" s="268" t="s">
        <v>21</v>
      </c>
      <c r="F267" s="269" t="s">
        <v>1516</v>
      </c>
      <c r="G267" s="266"/>
      <c r="H267" s="270">
        <v>124.76</v>
      </c>
      <c r="I267" s="271"/>
      <c r="J267" s="266"/>
      <c r="K267" s="266"/>
      <c r="L267" s="272"/>
      <c r="M267" s="273"/>
      <c r="N267" s="274"/>
      <c r="O267" s="274"/>
      <c r="P267" s="274"/>
      <c r="Q267" s="274"/>
      <c r="R267" s="274"/>
      <c r="S267" s="274"/>
      <c r="T267" s="275"/>
      <c r="AT267" s="276" t="s">
        <v>592</v>
      </c>
      <c r="AU267" s="276" t="s">
        <v>85</v>
      </c>
      <c r="AV267" s="12" t="s">
        <v>85</v>
      </c>
      <c r="AW267" s="12" t="s">
        <v>39</v>
      </c>
      <c r="AX267" s="12" t="s">
        <v>76</v>
      </c>
      <c r="AY267" s="276" t="s">
        <v>203</v>
      </c>
    </row>
    <row r="268" spans="2:51" s="12" customFormat="1" ht="13.5">
      <c r="B268" s="265"/>
      <c r="C268" s="266"/>
      <c r="D268" s="267" t="s">
        <v>592</v>
      </c>
      <c r="E268" s="268" t="s">
        <v>21</v>
      </c>
      <c r="F268" s="269" t="s">
        <v>1517</v>
      </c>
      <c r="G268" s="266"/>
      <c r="H268" s="270">
        <v>92.9</v>
      </c>
      <c r="I268" s="271"/>
      <c r="J268" s="266"/>
      <c r="K268" s="266"/>
      <c r="L268" s="272"/>
      <c r="M268" s="273"/>
      <c r="N268" s="274"/>
      <c r="O268" s="274"/>
      <c r="P268" s="274"/>
      <c r="Q268" s="274"/>
      <c r="R268" s="274"/>
      <c r="S268" s="274"/>
      <c r="T268" s="275"/>
      <c r="AT268" s="276" t="s">
        <v>592</v>
      </c>
      <c r="AU268" s="276" t="s">
        <v>85</v>
      </c>
      <c r="AV268" s="12" t="s">
        <v>85</v>
      </c>
      <c r="AW268" s="12" t="s">
        <v>39</v>
      </c>
      <c r="AX268" s="12" t="s">
        <v>76</v>
      </c>
      <c r="AY268" s="276" t="s">
        <v>203</v>
      </c>
    </row>
    <row r="269" spans="2:51" s="12" customFormat="1" ht="13.5">
      <c r="B269" s="265"/>
      <c r="C269" s="266"/>
      <c r="D269" s="267" t="s">
        <v>592</v>
      </c>
      <c r="E269" s="268" t="s">
        <v>21</v>
      </c>
      <c r="F269" s="269" t="s">
        <v>1518</v>
      </c>
      <c r="G269" s="266"/>
      <c r="H269" s="270">
        <v>19.51</v>
      </c>
      <c r="I269" s="271"/>
      <c r="J269" s="266"/>
      <c r="K269" s="266"/>
      <c r="L269" s="272"/>
      <c r="M269" s="273"/>
      <c r="N269" s="274"/>
      <c r="O269" s="274"/>
      <c r="P269" s="274"/>
      <c r="Q269" s="274"/>
      <c r="R269" s="274"/>
      <c r="S269" s="274"/>
      <c r="T269" s="275"/>
      <c r="AT269" s="276" t="s">
        <v>592</v>
      </c>
      <c r="AU269" s="276" t="s">
        <v>85</v>
      </c>
      <c r="AV269" s="12" t="s">
        <v>85</v>
      </c>
      <c r="AW269" s="12" t="s">
        <v>39</v>
      </c>
      <c r="AX269" s="12" t="s">
        <v>76</v>
      </c>
      <c r="AY269" s="276" t="s">
        <v>203</v>
      </c>
    </row>
    <row r="270" spans="2:51" s="12" customFormat="1" ht="13.5">
      <c r="B270" s="265"/>
      <c r="C270" s="266"/>
      <c r="D270" s="267" t="s">
        <v>592</v>
      </c>
      <c r="E270" s="268" t="s">
        <v>21</v>
      </c>
      <c r="F270" s="269" t="s">
        <v>1525</v>
      </c>
      <c r="G270" s="266"/>
      <c r="H270" s="270">
        <v>25.5</v>
      </c>
      <c r="I270" s="271"/>
      <c r="J270" s="266"/>
      <c r="K270" s="266"/>
      <c r="L270" s="272"/>
      <c r="M270" s="273"/>
      <c r="N270" s="274"/>
      <c r="O270" s="274"/>
      <c r="P270" s="274"/>
      <c r="Q270" s="274"/>
      <c r="R270" s="274"/>
      <c r="S270" s="274"/>
      <c r="T270" s="275"/>
      <c r="AT270" s="276" t="s">
        <v>592</v>
      </c>
      <c r="AU270" s="276" t="s">
        <v>85</v>
      </c>
      <c r="AV270" s="12" t="s">
        <v>85</v>
      </c>
      <c r="AW270" s="12" t="s">
        <v>39</v>
      </c>
      <c r="AX270" s="12" t="s">
        <v>76</v>
      </c>
      <c r="AY270" s="276" t="s">
        <v>203</v>
      </c>
    </row>
    <row r="271" spans="2:51" s="12" customFormat="1" ht="13.5">
      <c r="B271" s="265"/>
      <c r="C271" s="266"/>
      <c r="D271" s="267" t="s">
        <v>592</v>
      </c>
      <c r="E271" s="268" t="s">
        <v>21</v>
      </c>
      <c r="F271" s="269" t="s">
        <v>1520</v>
      </c>
      <c r="G271" s="266"/>
      <c r="H271" s="270">
        <v>83.45</v>
      </c>
      <c r="I271" s="271"/>
      <c r="J271" s="266"/>
      <c r="K271" s="266"/>
      <c r="L271" s="272"/>
      <c r="M271" s="273"/>
      <c r="N271" s="274"/>
      <c r="O271" s="274"/>
      <c r="P271" s="274"/>
      <c r="Q271" s="274"/>
      <c r="R271" s="274"/>
      <c r="S271" s="274"/>
      <c r="T271" s="275"/>
      <c r="AT271" s="276" t="s">
        <v>592</v>
      </c>
      <c r="AU271" s="276" t="s">
        <v>85</v>
      </c>
      <c r="AV271" s="12" t="s">
        <v>85</v>
      </c>
      <c r="AW271" s="12" t="s">
        <v>39</v>
      </c>
      <c r="AX271" s="12" t="s">
        <v>76</v>
      </c>
      <c r="AY271" s="276" t="s">
        <v>203</v>
      </c>
    </row>
    <row r="272" spans="2:51" s="12" customFormat="1" ht="13.5">
      <c r="B272" s="265"/>
      <c r="C272" s="266"/>
      <c r="D272" s="267" t="s">
        <v>592</v>
      </c>
      <c r="E272" s="268" t="s">
        <v>21</v>
      </c>
      <c r="F272" s="269" t="s">
        <v>1526</v>
      </c>
      <c r="G272" s="266"/>
      <c r="H272" s="270">
        <v>-395.82</v>
      </c>
      <c r="I272" s="271"/>
      <c r="J272" s="266"/>
      <c r="K272" s="266"/>
      <c r="L272" s="272"/>
      <c r="M272" s="273"/>
      <c r="N272" s="274"/>
      <c r="O272" s="274"/>
      <c r="P272" s="274"/>
      <c r="Q272" s="274"/>
      <c r="R272" s="274"/>
      <c r="S272" s="274"/>
      <c r="T272" s="275"/>
      <c r="AT272" s="276" t="s">
        <v>592</v>
      </c>
      <c r="AU272" s="276" t="s">
        <v>85</v>
      </c>
      <c r="AV272" s="12" t="s">
        <v>85</v>
      </c>
      <c r="AW272" s="12" t="s">
        <v>39</v>
      </c>
      <c r="AX272" s="12" t="s">
        <v>76</v>
      </c>
      <c r="AY272" s="276" t="s">
        <v>203</v>
      </c>
    </row>
    <row r="273" spans="2:51" s="12" customFormat="1" ht="13.5">
      <c r="B273" s="265"/>
      <c r="C273" s="266"/>
      <c r="D273" s="267" t="s">
        <v>592</v>
      </c>
      <c r="E273" s="268" t="s">
        <v>21</v>
      </c>
      <c r="F273" s="269" t="s">
        <v>1527</v>
      </c>
      <c r="G273" s="266"/>
      <c r="H273" s="270">
        <v>0.982</v>
      </c>
      <c r="I273" s="271"/>
      <c r="J273" s="266"/>
      <c r="K273" s="266"/>
      <c r="L273" s="272"/>
      <c r="M273" s="273"/>
      <c r="N273" s="274"/>
      <c r="O273" s="274"/>
      <c r="P273" s="274"/>
      <c r="Q273" s="274"/>
      <c r="R273" s="274"/>
      <c r="S273" s="274"/>
      <c r="T273" s="275"/>
      <c r="AT273" s="276" t="s">
        <v>592</v>
      </c>
      <c r="AU273" s="276" t="s">
        <v>85</v>
      </c>
      <c r="AV273" s="12" t="s">
        <v>85</v>
      </c>
      <c r="AW273" s="12" t="s">
        <v>39</v>
      </c>
      <c r="AX273" s="12" t="s">
        <v>76</v>
      </c>
      <c r="AY273" s="276" t="s">
        <v>203</v>
      </c>
    </row>
    <row r="274" spans="2:65" s="1" customFormat="1" ht="63.75" customHeight="1">
      <c r="B274" s="47"/>
      <c r="C274" s="238" t="s">
        <v>438</v>
      </c>
      <c r="D274" s="238" t="s">
        <v>206</v>
      </c>
      <c r="E274" s="239" t="s">
        <v>1528</v>
      </c>
      <c r="F274" s="240" t="s">
        <v>1529</v>
      </c>
      <c r="G274" s="241" t="s">
        <v>241</v>
      </c>
      <c r="H274" s="242">
        <v>1.297</v>
      </c>
      <c r="I274" s="243"/>
      <c r="J274" s="244">
        <f>ROUND(I274*H274,2)</f>
        <v>0</v>
      </c>
      <c r="K274" s="240" t="s">
        <v>761</v>
      </c>
      <c r="L274" s="73"/>
      <c r="M274" s="245" t="s">
        <v>21</v>
      </c>
      <c r="N274" s="246" t="s">
        <v>47</v>
      </c>
      <c r="O274" s="48"/>
      <c r="P274" s="247">
        <f>O274*H274</f>
        <v>0</v>
      </c>
      <c r="Q274" s="247">
        <v>1.05306</v>
      </c>
      <c r="R274" s="247">
        <f>Q274*H274</f>
        <v>1.36581882</v>
      </c>
      <c r="S274" s="247">
        <v>0</v>
      </c>
      <c r="T274" s="248">
        <f>S274*H274</f>
        <v>0</v>
      </c>
      <c r="AR274" s="25" t="s">
        <v>98</v>
      </c>
      <c r="AT274" s="25" t="s">
        <v>206</v>
      </c>
      <c r="AU274" s="25" t="s">
        <v>85</v>
      </c>
      <c r="AY274" s="25" t="s">
        <v>203</v>
      </c>
      <c r="BE274" s="249">
        <f>IF(N274="základní",J274,0)</f>
        <v>0</v>
      </c>
      <c r="BF274" s="249">
        <f>IF(N274="snížená",J274,0)</f>
        <v>0</v>
      </c>
      <c r="BG274" s="249">
        <f>IF(N274="zákl. přenesená",J274,0)</f>
        <v>0</v>
      </c>
      <c r="BH274" s="249">
        <f>IF(N274="sníž. přenesená",J274,0)</f>
        <v>0</v>
      </c>
      <c r="BI274" s="249">
        <f>IF(N274="nulová",J274,0)</f>
        <v>0</v>
      </c>
      <c r="BJ274" s="25" t="s">
        <v>83</v>
      </c>
      <c r="BK274" s="249">
        <f>ROUND(I274*H274,2)</f>
        <v>0</v>
      </c>
      <c r="BL274" s="25" t="s">
        <v>98</v>
      </c>
      <c r="BM274" s="25" t="s">
        <v>1530</v>
      </c>
    </row>
    <row r="275" spans="2:51" s="12" customFormat="1" ht="13.5">
      <c r="B275" s="265"/>
      <c r="C275" s="266"/>
      <c r="D275" s="267" t="s">
        <v>592</v>
      </c>
      <c r="E275" s="268" t="s">
        <v>21</v>
      </c>
      <c r="F275" s="269" t="s">
        <v>1531</v>
      </c>
      <c r="G275" s="266"/>
      <c r="H275" s="270">
        <v>0.017</v>
      </c>
      <c r="I275" s="271"/>
      <c r="J275" s="266"/>
      <c r="K275" s="266"/>
      <c r="L275" s="272"/>
      <c r="M275" s="273"/>
      <c r="N275" s="274"/>
      <c r="O275" s="274"/>
      <c r="P275" s="274"/>
      <c r="Q275" s="274"/>
      <c r="R275" s="274"/>
      <c r="S275" s="274"/>
      <c r="T275" s="275"/>
      <c r="AT275" s="276" t="s">
        <v>592</v>
      </c>
      <c r="AU275" s="276" t="s">
        <v>85</v>
      </c>
      <c r="AV275" s="12" t="s">
        <v>85</v>
      </c>
      <c r="AW275" s="12" t="s">
        <v>39</v>
      </c>
      <c r="AX275" s="12" t="s">
        <v>76</v>
      </c>
      <c r="AY275" s="276" t="s">
        <v>203</v>
      </c>
    </row>
    <row r="276" spans="2:51" s="14" customFormat="1" ht="13.5">
      <c r="B276" s="288"/>
      <c r="C276" s="289"/>
      <c r="D276" s="267" t="s">
        <v>592</v>
      </c>
      <c r="E276" s="290" t="s">
        <v>21</v>
      </c>
      <c r="F276" s="291" t="s">
        <v>1485</v>
      </c>
      <c r="G276" s="289"/>
      <c r="H276" s="290" t="s">
        <v>21</v>
      </c>
      <c r="I276" s="292"/>
      <c r="J276" s="289"/>
      <c r="K276" s="289"/>
      <c r="L276" s="293"/>
      <c r="M276" s="294"/>
      <c r="N276" s="295"/>
      <c r="O276" s="295"/>
      <c r="P276" s="295"/>
      <c r="Q276" s="295"/>
      <c r="R276" s="295"/>
      <c r="S276" s="295"/>
      <c r="T276" s="296"/>
      <c r="AT276" s="297" t="s">
        <v>592</v>
      </c>
      <c r="AU276" s="297" t="s">
        <v>85</v>
      </c>
      <c r="AV276" s="14" t="s">
        <v>83</v>
      </c>
      <c r="AW276" s="14" t="s">
        <v>39</v>
      </c>
      <c r="AX276" s="14" t="s">
        <v>76</v>
      </c>
      <c r="AY276" s="297" t="s">
        <v>203</v>
      </c>
    </row>
    <row r="277" spans="2:51" s="12" customFormat="1" ht="13.5">
      <c r="B277" s="265"/>
      <c r="C277" s="266"/>
      <c r="D277" s="267" t="s">
        <v>592</v>
      </c>
      <c r="E277" s="268" t="s">
        <v>21</v>
      </c>
      <c r="F277" s="269" t="s">
        <v>1514</v>
      </c>
      <c r="G277" s="266"/>
      <c r="H277" s="270">
        <v>29.7</v>
      </c>
      <c r="I277" s="271"/>
      <c r="J277" s="266"/>
      <c r="K277" s="266"/>
      <c r="L277" s="272"/>
      <c r="M277" s="273"/>
      <c r="N277" s="274"/>
      <c r="O277" s="274"/>
      <c r="P277" s="274"/>
      <c r="Q277" s="274"/>
      <c r="R277" s="274"/>
      <c r="S277" s="274"/>
      <c r="T277" s="275"/>
      <c r="AT277" s="276" t="s">
        <v>592</v>
      </c>
      <c r="AU277" s="276" t="s">
        <v>85</v>
      </c>
      <c r="AV277" s="12" t="s">
        <v>85</v>
      </c>
      <c r="AW277" s="12" t="s">
        <v>39</v>
      </c>
      <c r="AX277" s="12" t="s">
        <v>76</v>
      </c>
      <c r="AY277" s="276" t="s">
        <v>203</v>
      </c>
    </row>
    <row r="278" spans="2:51" s="12" customFormat="1" ht="13.5">
      <c r="B278" s="265"/>
      <c r="C278" s="266"/>
      <c r="D278" s="267" t="s">
        <v>592</v>
      </c>
      <c r="E278" s="268" t="s">
        <v>21</v>
      </c>
      <c r="F278" s="269" t="s">
        <v>1515</v>
      </c>
      <c r="G278" s="266"/>
      <c r="H278" s="270">
        <v>20</v>
      </c>
      <c r="I278" s="271"/>
      <c r="J278" s="266"/>
      <c r="K278" s="266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592</v>
      </c>
      <c r="AU278" s="276" t="s">
        <v>85</v>
      </c>
      <c r="AV278" s="12" t="s">
        <v>85</v>
      </c>
      <c r="AW278" s="12" t="s">
        <v>39</v>
      </c>
      <c r="AX278" s="12" t="s">
        <v>76</v>
      </c>
      <c r="AY278" s="276" t="s">
        <v>203</v>
      </c>
    </row>
    <row r="279" spans="2:51" s="12" customFormat="1" ht="13.5">
      <c r="B279" s="265"/>
      <c r="C279" s="266"/>
      <c r="D279" s="267" t="s">
        <v>592</v>
      </c>
      <c r="E279" s="268" t="s">
        <v>21</v>
      </c>
      <c r="F279" s="269" t="s">
        <v>1516</v>
      </c>
      <c r="G279" s="266"/>
      <c r="H279" s="270">
        <v>124.76</v>
      </c>
      <c r="I279" s="271"/>
      <c r="J279" s="266"/>
      <c r="K279" s="266"/>
      <c r="L279" s="272"/>
      <c r="M279" s="273"/>
      <c r="N279" s="274"/>
      <c r="O279" s="274"/>
      <c r="P279" s="274"/>
      <c r="Q279" s="274"/>
      <c r="R279" s="274"/>
      <c r="S279" s="274"/>
      <c r="T279" s="275"/>
      <c r="AT279" s="276" t="s">
        <v>592</v>
      </c>
      <c r="AU279" s="276" t="s">
        <v>85</v>
      </c>
      <c r="AV279" s="12" t="s">
        <v>85</v>
      </c>
      <c r="AW279" s="12" t="s">
        <v>39</v>
      </c>
      <c r="AX279" s="12" t="s">
        <v>76</v>
      </c>
      <c r="AY279" s="276" t="s">
        <v>203</v>
      </c>
    </row>
    <row r="280" spans="2:51" s="12" customFormat="1" ht="13.5">
      <c r="B280" s="265"/>
      <c r="C280" s="266"/>
      <c r="D280" s="267" t="s">
        <v>592</v>
      </c>
      <c r="E280" s="268" t="s">
        <v>21</v>
      </c>
      <c r="F280" s="269" t="s">
        <v>1517</v>
      </c>
      <c r="G280" s="266"/>
      <c r="H280" s="270">
        <v>92.9</v>
      </c>
      <c r="I280" s="271"/>
      <c r="J280" s="266"/>
      <c r="K280" s="266"/>
      <c r="L280" s="272"/>
      <c r="M280" s="273"/>
      <c r="N280" s="274"/>
      <c r="O280" s="274"/>
      <c r="P280" s="274"/>
      <c r="Q280" s="274"/>
      <c r="R280" s="274"/>
      <c r="S280" s="274"/>
      <c r="T280" s="275"/>
      <c r="AT280" s="276" t="s">
        <v>592</v>
      </c>
      <c r="AU280" s="276" t="s">
        <v>85</v>
      </c>
      <c r="AV280" s="12" t="s">
        <v>85</v>
      </c>
      <c r="AW280" s="12" t="s">
        <v>39</v>
      </c>
      <c r="AX280" s="12" t="s">
        <v>76</v>
      </c>
      <c r="AY280" s="276" t="s">
        <v>203</v>
      </c>
    </row>
    <row r="281" spans="2:51" s="12" customFormat="1" ht="13.5">
      <c r="B281" s="265"/>
      <c r="C281" s="266"/>
      <c r="D281" s="267" t="s">
        <v>592</v>
      </c>
      <c r="E281" s="268" t="s">
        <v>21</v>
      </c>
      <c r="F281" s="269" t="s">
        <v>1518</v>
      </c>
      <c r="G281" s="266"/>
      <c r="H281" s="270">
        <v>19.51</v>
      </c>
      <c r="I281" s="271"/>
      <c r="J281" s="266"/>
      <c r="K281" s="266"/>
      <c r="L281" s="272"/>
      <c r="M281" s="273"/>
      <c r="N281" s="274"/>
      <c r="O281" s="274"/>
      <c r="P281" s="274"/>
      <c r="Q281" s="274"/>
      <c r="R281" s="274"/>
      <c r="S281" s="274"/>
      <c r="T281" s="275"/>
      <c r="AT281" s="276" t="s">
        <v>592</v>
      </c>
      <c r="AU281" s="276" t="s">
        <v>85</v>
      </c>
      <c r="AV281" s="12" t="s">
        <v>85</v>
      </c>
      <c r="AW281" s="12" t="s">
        <v>39</v>
      </c>
      <c r="AX281" s="12" t="s">
        <v>76</v>
      </c>
      <c r="AY281" s="276" t="s">
        <v>203</v>
      </c>
    </row>
    <row r="282" spans="2:51" s="12" customFormat="1" ht="13.5">
      <c r="B282" s="265"/>
      <c r="C282" s="266"/>
      <c r="D282" s="267" t="s">
        <v>592</v>
      </c>
      <c r="E282" s="268" t="s">
        <v>21</v>
      </c>
      <c r="F282" s="269" t="s">
        <v>1532</v>
      </c>
      <c r="G282" s="266"/>
      <c r="H282" s="270">
        <v>25.5</v>
      </c>
      <c r="I282" s="271"/>
      <c r="J282" s="266"/>
      <c r="K282" s="266"/>
      <c r="L282" s="272"/>
      <c r="M282" s="273"/>
      <c r="N282" s="274"/>
      <c r="O282" s="274"/>
      <c r="P282" s="274"/>
      <c r="Q282" s="274"/>
      <c r="R282" s="274"/>
      <c r="S282" s="274"/>
      <c r="T282" s="275"/>
      <c r="AT282" s="276" t="s">
        <v>592</v>
      </c>
      <c r="AU282" s="276" t="s">
        <v>85</v>
      </c>
      <c r="AV282" s="12" t="s">
        <v>85</v>
      </c>
      <c r="AW282" s="12" t="s">
        <v>39</v>
      </c>
      <c r="AX282" s="12" t="s">
        <v>76</v>
      </c>
      <c r="AY282" s="276" t="s">
        <v>203</v>
      </c>
    </row>
    <row r="283" spans="2:51" s="12" customFormat="1" ht="13.5">
      <c r="B283" s="265"/>
      <c r="C283" s="266"/>
      <c r="D283" s="267" t="s">
        <v>592</v>
      </c>
      <c r="E283" s="268" t="s">
        <v>21</v>
      </c>
      <c r="F283" s="269" t="s">
        <v>1520</v>
      </c>
      <c r="G283" s="266"/>
      <c r="H283" s="270">
        <v>83.45</v>
      </c>
      <c r="I283" s="271"/>
      <c r="J283" s="266"/>
      <c r="K283" s="266"/>
      <c r="L283" s="272"/>
      <c r="M283" s="273"/>
      <c r="N283" s="274"/>
      <c r="O283" s="274"/>
      <c r="P283" s="274"/>
      <c r="Q283" s="274"/>
      <c r="R283" s="274"/>
      <c r="S283" s="274"/>
      <c r="T283" s="275"/>
      <c r="AT283" s="276" t="s">
        <v>592</v>
      </c>
      <c r="AU283" s="276" t="s">
        <v>85</v>
      </c>
      <c r="AV283" s="12" t="s">
        <v>85</v>
      </c>
      <c r="AW283" s="12" t="s">
        <v>39</v>
      </c>
      <c r="AX283" s="12" t="s">
        <v>76</v>
      </c>
      <c r="AY283" s="276" t="s">
        <v>203</v>
      </c>
    </row>
    <row r="284" spans="2:51" s="12" customFormat="1" ht="13.5">
      <c r="B284" s="265"/>
      <c r="C284" s="266"/>
      <c r="D284" s="267" t="s">
        <v>592</v>
      </c>
      <c r="E284" s="268" t="s">
        <v>21</v>
      </c>
      <c r="F284" s="269" t="s">
        <v>1533</v>
      </c>
      <c r="G284" s="266"/>
      <c r="H284" s="270">
        <v>3</v>
      </c>
      <c r="I284" s="271"/>
      <c r="J284" s="266"/>
      <c r="K284" s="266"/>
      <c r="L284" s="272"/>
      <c r="M284" s="273"/>
      <c r="N284" s="274"/>
      <c r="O284" s="274"/>
      <c r="P284" s="274"/>
      <c r="Q284" s="274"/>
      <c r="R284" s="274"/>
      <c r="S284" s="274"/>
      <c r="T284" s="275"/>
      <c r="AT284" s="276" t="s">
        <v>592</v>
      </c>
      <c r="AU284" s="276" t="s">
        <v>85</v>
      </c>
      <c r="AV284" s="12" t="s">
        <v>85</v>
      </c>
      <c r="AW284" s="12" t="s">
        <v>39</v>
      </c>
      <c r="AX284" s="12" t="s">
        <v>76</v>
      </c>
      <c r="AY284" s="276" t="s">
        <v>203</v>
      </c>
    </row>
    <row r="285" spans="2:51" s="12" customFormat="1" ht="13.5">
      <c r="B285" s="265"/>
      <c r="C285" s="266"/>
      <c r="D285" s="267" t="s">
        <v>592</v>
      </c>
      <c r="E285" s="268" t="s">
        <v>21</v>
      </c>
      <c r="F285" s="269" t="s">
        <v>1534</v>
      </c>
      <c r="G285" s="266"/>
      <c r="H285" s="270">
        <v>23.76</v>
      </c>
      <c r="I285" s="271"/>
      <c r="J285" s="266"/>
      <c r="K285" s="266"/>
      <c r="L285" s="272"/>
      <c r="M285" s="273"/>
      <c r="N285" s="274"/>
      <c r="O285" s="274"/>
      <c r="P285" s="274"/>
      <c r="Q285" s="274"/>
      <c r="R285" s="274"/>
      <c r="S285" s="274"/>
      <c r="T285" s="275"/>
      <c r="AT285" s="276" t="s">
        <v>592</v>
      </c>
      <c r="AU285" s="276" t="s">
        <v>85</v>
      </c>
      <c r="AV285" s="12" t="s">
        <v>85</v>
      </c>
      <c r="AW285" s="12" t="s">
        <v>39</v>
      </c>
      <c r="AX285" s="12" t="s">
        <v>76</v>
      </c>
      <c r="AY285" s="276" t="s">
        <v>203</v>
      </c>
    </row>
    <row r="286" spans="2:51" s="12" customFormat="1" ht="13.5">
      <c r="B286" s="265"/>
      <c r="C286" s="266"/>
      <c r="D286" s="267" t="s">
        <v>592</v>
      </c>
      <c r="E286" s="268" t="s">
        <v>21</v>
      </c>
      <c r="F286" s="269" t="s">
        <v>1535</v>
      </c>
      <c r="G286" s="266"/>
      <c r="H286" s="270">
        <v>-422.58</v>
      </c>
      <c r="I286" s="271"/>
      <c r="J286" s="266"/>
      <c r="K286" s="266"/>
      <c r="L286" s="272"/>
      <c r="M286" s="273"/>
      <c r="N286" s="274"/>
      <c r="O286" s="274"/>
      <c r="P286" s="274"/>
      <c r="Q286" s="274"/>
      <c r="R286" s="274"/>
      <c r="S286" s="274"/>
      <c r="T286" s="275"/>
      <c r="AT286" s="276" t="s">
        <v>592</v>
      </c>
      <c r="AU286" s="276" t="s">
        <v>85</v>
      </c>
      <c r="AV286" s="12" t="s">
        <v>85</v>
      </c>
      <c r="AW286" s="12" t="s">
        <v>39</v>
      </c>
      <c r="AX286" s="12" t="s">
        <v>76</v>
      </c>
      <c r="AY286" s="276" t="s">
        <v>203</v>
      </c>
    </row>
    <row r="287" spans="2:51" s="12" customFormat="1" ht="13.5">
      <c r="B287" s="265"/>
      <c r="C287" s="266"/>
      <c r="D287" s="267" t="s">
        <v>592</v>
      </c>
      <c r="E287" s="268" t="s">
        <v>21</v>
      </c>
      <c r="F287" s="269" t="s">
        <v>1536</v>
      </c>
      <c r="G287" s="266"/>
      <c r="H287" s="270">
        <v>1.28</v>
      </c>
      <c r="I287" s="271"/>
      <c r="J287" s="266"/>
      <c r="K287" s="266"/>
      <c r="L287" s="272"/>
      <c r="M287" s="273"/>
      <c r="N287" s="274"/>
      <c r="O287" s="274"/>
      <c r="P287" s="274"/>
      <c r="Q287" s="274"/>
      <c r="R287" s="274"/>
      <c r="S287" s="274"/>
      <c r="T287" s="275"/>
      <c r="AT287" s="276" t="s">
        <v>592</v>
      </c>
      <c r="AU287" s="276" t="s">
        <v>85</v>
      </c>
      <c r="AV287" s="12" t="s">
        <v>85</v>
      </c>
      <c r="AW287" s="12" t="s">
        <v>39</v>
      </c>
      <c r="AX287" s="12" t="s">
        <v>76</v>
      </c>
      <c r="AY287" s="276" t="s">
        <v>203</v>
      </c>
    </row>
    <row r="288" spans="2:65" s="1" customFormat="1" ht="25.5" customHeight="1">
      <c r="B288" s="47"/>
      <c r="C288" s="238" t="s">
        <v>442</v>
      </c>
      <c r="D288" s="238" t="s">
        <v>206</v>
      </c>
      <c r="E288" s="239" t="s">
        <v>1537</v>
      </c>
      <c r="F288" s="240" t="s">
        <v>1538</v>
      </c>
      <c r="G288" s="241" t="s">
        <v>209</v>
      </c>
      <c r="H288" s="242">
        <v>14</v>
      </c>
      <c r="I288" s="243"/>
      <c r="J288" s="244">
        <f>ROUND(I288*H288,2)</f>
        <v>0</v>
      </c>
      <c r="K288" s="240" t="s">
        <v>761</v>
      </c>
      <c r="L288" s="73"/>
      <c r="M288" s="245" t="s">
        <v>21</v>
      </c>
      <c r="N288" s="246" t="s">
        <v>47</v>
      </c>
      <c r="O288" s="48"/>
      <c r="P288" s="247">
        <f>O288*H288</f>
        <v>0</v>
      </c>
      <c r="Q288" s="247">
        <v>0.059</v>
      </c>
      <c r="R288" s="247">
        <f>Q288*H288</f>
        <v>0.826</v>
      </c>
      <c r="S288" s="247">
        <v>0</v>
      </c>
      <c r="T288" s="248">
        <f>S288*H288</f>
        <v>0</v>
      </c>
      <c r="AR288" s="25" t="s">
        <v>98</v>
      </c>
      <c r="AT288" s="25" t="s">
        <v>206</v>
      </c>
      <c r="AU288" s="25" t="s">
        <v>85</v>
      </c>
      <c r="AY288" s="25" t="s">
        <v>203</v>
      </c>
      <c r="BE288" s="249">
        <f>IF(N288="základní",J288,0)</f>
        <v>0</v>
      </c>
      <c r="BF288" s="249">
        <f>IF(N288="snížená",J288,0)</f>
        <v>0</v>
      </c>
      <c r="BG288" s="249">
        <f>IF(N288="zákl. přenesená",J288,0)</f>
        <v>0</v>
      </c>
      <c r="BH288" s="249">
        <f>IF(N288="sníž. přenesená",J288,0)</f>
        <v>0</v>
      </c>
      <c r="BI288" s="249">
        <f>IF(N288="nulová",J288,0)</f>
        <v>0</v>
      </c>
      <c r="BJ288" s="25" t="s">
        <v>83</v>
      </c>
      <c r="BK288" s="249">
        <f>ROUND(I288*H288,2)</f>
        <v>0</v>
      </c>
      <c r="BL288" s="25" t="s">
        <v>98</v>
      </c>
      <c r="BM288" s="25" t="s">
        <v>1539</v>
      </c>
    </row>
    <row r="289" spans="2:51" s="12" customFormat="1" ht="13.5">
      <c r="B289" s="265"/>
      <c r="C289" s="266"/>
      <c r="D289" s="267" t="s">
        <v>592</v>
      </c>
      <c r="E289" s="268" t="s">
        <v>21</v>
      </c>
      <c r="F289" s="269" t="s">
        <v>1540</v>
      </c>
      <c r="G289" s="266"/>
      <c r="H289" s="270">
        <v>4</v>
      </c>
      <c r="I289" s="271"/>
      <c r="J289" s="266"/>
      <c r="K289" s="266"/>
      <c r="L289" s="272"/>
      <c r="M289" s="273"/>
      <c r="N289" s="274"/>
      <c r="O289" s="274"/>
      <c r="P289" s="274"/>
      <c r="Q289" s="274"/>
      <c r="R289" s="274"/>
      <c r="S289" s="274"/>
      <c r="T289" s="275"/>
      <c r="AT289" s="276" t="s">
        <v>592</v>
      </c>
      <c r="AU289" s="276" t="s">
        <v>85</v>
      </c>
      <c r="AV289" s="12" t="s">
        <v>85</v>
      </c>
      <c r="AW289" s="12" t="s">
        <v>39</v>
      </c>
      <c r="AX289" s="12" t="s">
        <v>76</v>
      </c>
      <c r="AY289" s="276" t="s">
        <v>203</v>
      </c>
    </row>
    <row r="290" spans="2:51" s="12" customFormat="1" ht="13.5">
      <c r="B290" s="265"/>
      <c r="C290" s="266"/>
      <c r="D290" s="267" t="s">
        <v>592</v>
      </c>
      <c r="E290" s="268" t="s">
        <v>21</v>
      </c>
      <c r="F290" s="269" t="s">
        <v>1541</v>
      </c>
      <c r="G290" s="266"/>
      <c r="H290" s="270">
        <v>10</v>
      </c>
      <c r="I290" s="271"/>
      <c r="J290" s="266"/>
      <c r="K290" s="266"/>
      <c r="L290" s="272"/>
      <c r="M290" s="273"/>
      <c r="N290" s="274"/>
      <c r="O290" s="274"/>
      <c r="P290" s="274"/>
      <c r="Q290" s="274"/>
      <c r="R290" s="274"/>
      <c r="S290" s="274"/>
      <c r="T290" s="275"/>
      <c r="AT290" s="276" t="s">
        <v>592</v>
      </c>
      <c r="AU290" s="276" t="s">
        <v>85</v>
      </c>
      <c r="AV290" s="12" t="s">
        <v>85</v>
      </c>
      <c r="AW290" s="12" t="s">
        <v>39</v>
      </c>
      <c r="AX290" s="12" t="s">
        <v>76</v>
      </c>
      <c r="AY290" s="276" t="s">
        <v>203</v>
      </c>
    </row>
    <row r="291" spans="2:65" s="1" customFormat="1" ht="25.5" customHeight="1">
      <c r="B291" s="47"/>
      <c r="C291" s="238" t="s">
        <v>446</v>
      </c>
      <c r="D291" s="238" t="s">
        <v>206</v>
      </c>
      <c r="E291" s="239" t="s">
        <v>1542</v>
      </c>
      <c r="F291" s="240" t="s">
        <v>1543</v>
      </c>
      <c r="G291" s="241" t="s">
        <v>241</v>
      </c>
      <c r="H291" s="242">
        <v>0.54</v>
      </c>
      <c r="I291" s="243"/>
      <c r="J291" s="244">
        <f>ROUND(I291*H291,2)</f>
        <v>0</v>
      </c>
      <c r="K291" s="240" t="s">
        <v>761</v>
      </c>
      <c r="L291" s="73"/>
      <c r="M291" s="245" t="s">
        <v>21</v>
      </c>
      <c r="N291" s="246" t="s">
        <v>47</v>
      </c>
      <c r="O291" s="48"/>
      <c r="P291" s="247">
        <f>O291*H291</f>
        <v>0</v>
      </c>
      <c r="Q291" s="247">
        <v>0.01709</v>
      </c>
      <c r="R291" s="247">
        <f>Q291*H291</f>
        <v>0.009228600000000002</v>
      </c>
      <c r="S291" s="247">
        <v>0</v>
      </c>
      <c r="T291" s="248">
        <f>S291*H291</f>
        <v>0</v>
      </c>
      <c r="AR291" s="25" t="s">
        <v>98</v>
      </c>
      <c r="AT291" s="25" t="s">
        <v>206</v>
      </c>
      <c r="AU291" s="25" t="s">
        <v>85</v>
      </c>
      <c r="AY291" s="25" t="s">
        <v>203</v>
      </c>
      <c r="BE291" s="249">
        <f>IF(N291="základní",J291,0)</f>
        <v>0</v>
      </c>
      <c r="BF291" s="249">
        <f>IF(N291="snížená",J291,0)</f>
        <v>0</v>
      </c>
      <c r="BG291" s="249">
        <f>IF(N291="zákl. přenesená",J291,0)</f>
        <v>0</v>
      </c>
      <c r="BH291" s="249">
        <f>IF(N291="sníž. přenesená",J291,0)</f>
        <v>0</v>
      </c>
      <c r="BI291" s="249">
        <f>IF(N291="nulová",J291,0)</f>
        <v>0</v>
      </c>
      <c r="BJ291" s="25" t="s">
        <v>83</v>
      </c>
      <c r="BK291" s="249">
        <f>ROUND(I291*H291,2)</f>
        <v>0</v>
      </c>
      <c r="BL291" s="25" t="s">
        <v>98</v>
      </c>
      <c r="BM291" s="25" t="s">
        <v>1544</v>
      </c>
    </row>
    <row r="292" spans="2:51" s="14" customFormat="1" ht="13.5">
      <c r="B292" s="288"/>
      <c r="C292" s="289"/>
      <c r="D292" s="267" t="s">
        <v>592</v>
      </c>
      <c r="E292" s="290" t="s">
        <v>21</v>
      </c>
      <c r="F292" s="291" t="s">
        <v>1545</v>
      </c>
      <c r="G292" s="289"/>
      <c r="H292" s="290" t="s">
        <v>21</v>
      </c>
      <c r="I292" s="292"/>
      <c r="J292" s="289"/>
      <c r="K292" s="289"/>
      <c r="L292" s="293"/>
      <c r="M292" s="294"/>
      <c r="N292" s="295"/>
      <c r="O292" s="295"/>
      <c r="P292" s="295"/>
      <c r="Q292" s="295"/>
      <c r="R292" s="295"/>
      <c r="S292" s="295"/>
      <c r="T292" s="296"/>
      <c r="AT292" s="297" t="s">
        <v>592</v>
      </c>
      <c r="AU292" s="297" t="s">
        <v>85</v>
      </c>
      <c r="AV292" s="14" t="s">
        <v>83</v>
      </c>
      <c r="AW292" s="14" t="s">
        <v>39</v>
      </c>
      <c r="AX292" s="14" t="s">
        <v>76</v>
      </c>
      <c r="AY292" s="297" t="s">
        <v>203</v>
      </c>
    </row>
    <row r="293" spans="2:51" s="12" customFormat="1" ht="13.5">
      <c r="B293" s="265"/>
      <c r="C293" s="266"/>
      <c r="D293" s="267" t="s">
        <v>592</v>
      </c>
      <c r="E293" s="268" t="s">
        <v>21</v>
      </c>
      <c r="F293" s="269" t="s">
        <v>1546</v>
      </c>
      <c r="G293" s="266"/>
      <c r="H293" s="270">
        <v>0.315</v>
      </c>
      <c r="I293" s="271"/>
      <c r="J293" s="266"/>
      <c r="K293" s="266"/>
      <c r="L293" s="272"/>
      <c r="M293" s="273"/>
      <c r="N293" s="274"/>
      <c r="O293" s="274"/>
      <c r="P293" s="274"/>
      <c r="Q293" s="274"/>
      <c r="R293" s="274"/>
      <c r="S293" s="274"/>
      <c r="T293" s="275"/>
      <c r="AT293" s="276" t="s">
        <v>592</v>
      </c>
      <c r="AU293" s="276" t="s">
        <v>85</v>
      </c>
      <c r="AV293" s="12" t="s">
        <v>85</v>
      </c>
      <c r="AW293" s="12" t="s">
        <v>39</v>
      </c>
      <c r="AX293" s="12" t="s">
        <v>76</v>
      </c>
      <c r="AY293" s="276" t="s">
        <v>203</v>
      </c>
    </row>
    <row r="294" spans="2:51" s="12" customFormat="1" ht="13.5">
      <c r="B294" s="265"/>
      <c r="C294" s="266"/>
      <c r="D294" s="267" t="s">
        <v>592</v>
      </c>
      <c r="E294" s="268" t="s">
        <v>21</v>
      </c>
      <c r="F294" s="269" t="s">
        <v>1547</v>
      </c>
      <c r="G294" s="266"/>
      <c r="H294" s="270">
        <v>0.225</v>
      </c>
      <c r="I294" s="271"/>
      <c r="J294" s="266"/>
      <c r="K294" s="266"/>
      <c r="L294" s="272"/>
      <c r="M294" s="273"/>
      <c r="N294" s="274"/>
      <c r="O294" s="274"/>
      <c r="P294" s="274"/>
      <c r="Q294" s="274"/>
      <c r="R294" s="274"/>
      <c r="S294" s="274"/>
      <c r="T294" s="275"/>
      <c r="AT294" s="276" t="s">
        <v>592</v>
      </c>
      <c r="AU294" s="276" t="s">
        <v>85</v>
      </c>
      <c r="AV294" s="12" t="s">
        <v>85</v>
      </c>
      <c r="AW294" s="12" t="s">
        <v>39</v>
      </c>
      <c r="AX294" s="12" t="s">
        <v>76</v>
      </c>
      <c r="AY294" s="276" t="s">
        <v>203</v>
      </c>
    </row>
    <row r="295" spans="2:51" s="13" customFormat="1" ht="13.5">
      <c r="B295" s="277"/>
      <c r="C295" s="278"/>
      <c r="D295" s="267" t="s">
        <v>592</v>
      </c>
      <c r="E295" s="279" t="s">
        <v>21</v>
      </c>
      <c r="F295" s="280" t="s">
        <v>618</v>
      </c>
      <c r="G295" s="278"/>
      <c r="H295" s="281">
        <v>0.54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AT295" s="287" t="s">
        <v>592</v>
      </c>
      <c r="AU295" s="287" t="s">
        <v>85</v>
      </c>
      <c r="AV295" s="13" t="s">
        <v>98</v>
      </c>
      <c r="AW295" s="13" t="s">
        <v>39</v>
      </c>
      <c r="AX295" s="13" t="s">
        <v>83</v>
      </c>
      <c r="AY295" s="287" t="s">
        <v>203</v>
      </c>
    </row>
    <row r="296" spans="2:65" s="1" customFormat="1" ht="25.5" customHeight="1">
      <c r="B296" s="47"/>
      <c r="C296" s="255" t="s">
        <v>450</v>
      </c>
      <c r="D296" s="255" t="s">
        <v>284</v>
      </c>
      <c r="E296" s="256" t="s">
        <v>1548</v>
      </c>
      <c r="F296" s="257" t="s">
        <v>1549</v>
      </c>
      <c r="G296" s="258" t="s">
        <v>241</v>
      </c>
      <c r="H296" s="259">
        <v>0.583</v>
      </c>
      <c r="I296" s="260"/>
      <c r="J296" s="261">
        <f>ROUND(I296*H296,2)</f>
        <v>0</v>
      </c>
      <c r="K296" s="257" t="s">
        <v>1550</v>
      </c>
      <c r="L296" s="262"/>
      <c r="M296" s="263" t="s">
        <v>21</v>
      </c>
      <c r="N296" s="264" t="s">
        <v>47</v>
      </c>
      <c r="O296" s="48"/>
      <c r="P296" s="247">
        <f>O296*H296</f>
        <v>0</v>
      </c>
      <c r="Q296" s="247">
        <v>1</v>
      </c>
      <c r="R296" s="247">
        <f>Q296*H296</f>
        <v>0.583</v>
      </c>
      <c r="S296" s="247">
        <v>0</v>
      </c>
      <c r="T296" s="248">
        <f>S296*H296</f>
        <v>0</v>
      </c>
      <c r="AR296" s="25" t="s">
        <v>234</v>
      </c>
      <c r="AT296" s="25" t="s">
        <v>284</v>
      </c>
      <c r="AU296" s="25" t="s">
        <v>85</v>
      </c>
      <c r="AY296" s="25" t="s">
        <v>203</v>
      </c>
      <c r="BE296" s="249">
        <f>IF(N296="základní",J296,0)</f>
        <v>0</v>
      </c>
      <c r="BF296" s="249">
        <f>IF(N296="snížená",J296,0)</f>
        <v>0</v>
      </c>
      <c r="BG296" s="249">
        <f>IF(N296="zákl. přenesená",J296,0)</f>
        <v>0</v>
      </c>
      <c r="BH296" s="249">
        <f>IF(N296="sníž. přenesená",J296,0)</f>
        <v>0</v>
      </c>
      <c r="BI296" s="249">
        <f>IF(N296="nulová",J296,0)</f>
        <v>0</v>
      </c>
      <c r="BJ296" s="25" t="s">
        <v>83</v>
      </c>
      <c r="BK296" s="249">
        <f>ROUND(I296*H296,2)</f>
        <v>0</v>
      </c>
      <c r="BL296" s="25" t="s">
        <v>98</v>
      </c>
      <c r="BM296" s="25" t="s">
        <v>1551</v>
      </c>
    </row>
    <row r="297" spans="2:51" s="12" customFormat="1" ht="13.5">
      <c r="B297" s="265"/>
      <c r="C297" s="266"/>
      <c r="D297" s="267" t="s">
        <v>592</v>
      </c>
      <c r="E297" s="268" t="s">
        <v>21</v>
      </c>
      <c r="F297" s="269" t="s">
        <v>1552</v>
      </c>
      <c r="G297" s="266"/>
      <c r="H297" s="270">
        <v>0.583</v>
      </c>
      <c r="I297" s="271"/>
      <c r="J297" s="266"/>
      <c r="K297" s="266"/>
      <c r="L297" s="272"/>
      <c r="M297" s="273"/>
      <c r="N297" s="274"/>
      <c r="O297" s="274"/>
      <c r="P297" s="274"/>
      <c r="Q297" s="274"/>
      <c r="R297" s="274"/>
      <c r="S297" s="274"/>
      <c r="T297" s="275"/>
      <c r="AT297" s="276" t="s">
        <v>592</v>
      </c>
      <c r="AU297" s="276" t="s">
        <v>85</v>
      </c>
      <c r="AV297" s="12" t="s">
        <v>85</v>
      </c>
      <c r="AW297" s="12" t="s">
        <v>39</v>
      </c>
      <c r="AX297" s="12" t="s">
        <v>83</v>
      </c>
      <c r="AY297" s="276" t="s">
        <v>203</v>
      </c>
    </row>
    <row r="298" spans="2:65" s="1" customFormat="1" ht="38.25" customHeight="1">
      <c r="B298" s="47"/>
      <c r="C298" s="238" t="s">
        <v>456</v>
      </c>
      <c r="D298" s="238" t="s">
        <v>206</v>
      </c>
      <c r="E298" s="239" t="s">
        <v>1553</v>
      </c>
      <c r="F298" s="240" t="s">
        <v>1554</v>
      </c>
      <c r="G298" s="241" t="s">
        <v>241</v>
      </c>
      <c r="H298" s="242">
        <v>17.587</v>
      </c>
      <c r="I298" s="243"/>
      <c r="J298" s="244">
        <f>ROUND(I298*H298,2)</f>
        <v>0</v>
      </c>
      <c r="K298" s="240" t="s">
        <v>761</v>
      </c>
      <c r="L298" s="73"/>
      <c r="M298" s="245" t="s">
        <v>21</v>
      </c>
      <c r="N298" s="246" t="s">
        <v>47</v>
      </c>
      <c r="O298" s="48"/>
      <c r="P298" s="247">
        <f>O298*H298</f>
        <v>0</v>
      </c>
      <c r="Q298" s="247">
        <v>0.01221</v>
      </c>
      <c r="R298" s="247">
        <f>Q298*H298</f>
        <v>0.21473727</v>
      </c>
      <c r="S298" s="247">
        <v>0</v>
      </c>
      <c r="T298" s="248">
        <f>S298*H298</f>
        <v>0</v>
      </c>
      <c r="AR298" s="25" t="s">
        <v>98</v>
      </c>
      <c r="AT298" s="25" t="s">
        <v>206</v>
      </c>
      <c r="AU298" s="25" t="s">
        <v>85</v>
      </c>
      <c r="AY298" s="25" t="s">
        <v>203</v>
      </c>
      <c r="BE298" s="249">
        <f>IF(N298="základní",J298,0)</f>
        <v>0</v>
      </c>
      <c r="BF298" s="249">
        <f>IF(N298="snížená",J298,0)</f>
        <v>0</v>
      </c>
      <c r="BG298" s="249">
        <f>IF(N298="zákl. přenesená",J298,0)</f>
        <v>0</v>
      </c>
      <c r="BH298" s="249">
        <f>IF(N298="sníž. přenesená",J298,0)</f>
        <v>0</v>
      </c>
      <c r="BI298" s="249">
        <f>IF(N298="nulová",J298,0)</f>
        <v>0</v>
      </c>
      <c r="BJ298" s="25" t="s">
        <v>83</v>
      </c>
      <c r="BK298" s="249">
        <f>ROUND(I298*H298,2)</f>
        <v>0</v>
      </c>
      <c r="BL298" s="25" t="s">
        <v>98</v>
      </c>
      <c r="BM298" s="25" t="s">
        <v>1555</v>
      </c>
    </row>
    <row r="299" spans="2:51" s="14" customFormat="1" ht="13.5">
      <c r="B299" s="288"/>
      <c r="C299" s="289"/>
      <c r="D299" s="267" t="s">
        <v>592</v>
      </c>
      <c r="E299" s="290" t="s">
        <v>21</v>
      </c>
      <c r="F299" s="291" t="s">
        <v>1556</v>
      </c>
      <c r="G299" s="289"/>
      <c r="H299" s="290" t="s">
        <v>21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AT299" s="297" t="s">
        <v>592</v>
      </c>
      <c r="AU299" s="297" t="s">
        <v>85</v>
      </c>
      <c r="AV299" s="14" t="s">
        <v>83</v>
      </c>
      <c r="AW299" s="14" t="s">
        <v>39</v>
      </c>
      <c r="AX299" s="14" t="s">
        <v>76</v>
      </c>
      <c r="AY299" s="297" t="s">
        <v>203</v>
      </c>
    </row>
    <row r="300" spans="2:51" s="12" customFormat="1" ht="13.5">
      <c r="B300" s="265"/>
      <c r="C300" s="266"/>
      <c r="D300" s="267" t="s">
        <v>592</v>
      </c>
      <c r="E300" s="268" t="s">
        <v>21</v>
      </c>
      <c r="F300" s="269" t="s">
        <v>1557</v>
      </c>
      <c r="G300" s="266"/>
      <c r="H300" s="270">
        <v>0.448</v>
      </c>
      <c r="I300" s="271"/>
      <c r="J300" s="266"/>
      <c r="K300" s="266"/>
      <c r="L300" s="272"/>
      <c r="M300" s="273"/>
      <c r="N300" s="274"/>
      <c r="O300" s="274"/>
      <c r="P300" s="274"/>
      <c r="Q300" s="274"/>
      <c r="R300" s="274"/>
      <c r="S300" s="274"/>
      <c r="T300" s="275"/>
      <c r="AT300" s="276" t="s">
        <v>592</v>
      </c>
      <c r="AU300" s="276" t="s">
        <v>85</v>
      </c>
      <c r="AV300" s="12" t="s">
        <v>85</v>
      </c>
      <c r="AW300" s="12" t="s">
        <v>39</v>
      </c>
      <c r="AX300" s="12" t="s">
        <v>76</v>
      </c>
      <c r="AY300" s="276" t="s">
        <v>203</v>
      </c>
    </row>
    <row r="301" spans="2:51" s="12" customFormat="1" ht="13.5">
      <c r="B301" s="265"/>
      <c r="C301" s="266"/>
      <c r="D301" s="267" t="s">
        <v>592</v>
      </c>
      <c r="E301" s="268" t="s">
        <v>21</v>
      </c>
      <c r="F301" s="269" t="s">
        <v>1558</v>
      </c>
      <c r="G301" s="266"/>
      <c r="H301" s="270">
        <v>0.123</v>
      </c>
      <c r="I301" s="271"/>
      <c r="J301" s="266"/>
      <c r="K301" s="266"/>
      <c r="L301" s="272"/>
      <c r="M301" s="273"/>
      <c r="N301" s="274"/>
      <c r="O301" s="274"/>
      <c r="P301" s="274"/>
      <c r="Q301" s="274"/>
      <c r="R301" s="274"/>
      <c r="S301" s="274"/>
      <c r="T301" s="275"/>
      <c r="AT301" s="276" t="s">
        <v>592</v>
      </c>
      <c r="AU301" s="276" t="s">
        <v>85</v>
      </c>
      <c r="AV301" s="12" t="s">
        <v>85</v>
      </c>
      <c r="AW301" s="12" t="s">
        <v>39</v>
      </c>
      <c r="AX301" s="12" t="s">
        <v>76</v>
      </c>
      <c r="AY301" s="276" t="s">
        <v>203</v>
      </c>
    </row>
    <row r="302" spans="2:51" s="14" customFormat="1" ht="13.5">
      <c r="B302" s="288"/>
      <c r="C302" s="289"/>
      <c r="D302" s="267" t="s">
        <v>592</v>
      </c>
      <c r="E302" s="290" t="s">
        <v>21</v>
      </c>
      <c r="F302" s="291" t="s">
        <v>1559</v>
      </c>
      <c r="G302" s="289"/>
      <c r="H302" s="290" t="s">
        <v>21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AT302" s="297" t="s">
        <v>592</v>
      </c>
      <c r="AU302" s="297" t="s">
        <v>85</v>
      </c>
      <c r="AV302" s="14" t="s">
        <v>83</v>
      </c>
      <c r="AW302" s="14" t="s">
        <v>39</v>
      </c>
      <c r="AX302" s="14" t="s">
        <v>76</v>
      </c>
      <c r="AY302" s="297" t="s">
        <v>203</v>
      </c>
    </row>
    <row r="303" spans="2:51" s="12" customFormat="1" ht="13.5">
      <c r="B303" s="265"/>
      <c r="C303" s="266"/>
      <c r="D303" s="267" t="s">
        <v>592</v>
      </c>
      <c r="E303" s="268" t="s">
        <v>21</v>
      </c>
      <c r="F303" s="269" t="s">
        <v>1560</v>
      </c>
      <c r="G303" s="266"/>
      <c r="H303" s="270">
        <v>1.664</v>
      </c>
      <c r="I303" s="271"/>
      <c r="J303" s="266"/>
      <c r="K303" s="266"/>
      <c r="L303" s="272"/>
      <c r="M303" s="273"/>
      <c r="N303" s="274"/>
      <c r="O303" s="274"/>
      <c r="P303" s="274"/>
      <c r="Q303" s="274"/>
      <c r="R303" s="274"/>
      <c r="S303" s="274"/>
      <c r="T303" s="275"/>
      <c r="AT303" s="276" t="s">
        <v>592</v>
      </c>
      <c r="AU303" s="276" t="s">
        <v>85</v>
      </c>
      <c r="AV303" s="12" t="s">
        <v>85</v>
      </c>
      <c r="AW303" s="12" t="s">
        <v>39</v>
      </c>
      <c r="AX303" s="12" t="s">
        <v>76</v>
      </c>
      <c r="AY303" s="276" t="s">
        <v>203</v>
      </c>
    </row>
    <row r="304" spans="2:51" s="12" customFormat="1" ht="13.5">
      <c r="B304" s="265"/>
      <c r="C304" s="266"/>
      <c r="D304" s="267" t="s">
        <v>592</v>
      </c>
      <c r="E304" s="268" t="s">
        <v>21</v>
      </c>
      <c r="F304" s="269" t="s">
        <v>1561</v>
      </c>
      <c r="G304" s="266"/>
      <c r="H304" s="270">
        <v>9.219</v>
      </c>
      <c r="I304" s="271"/>
      <c r="J304" s="266"/>
      <c r="K304" s="266"/>
      <c r="L304" s="272"/>
      <c r="M304" s="273"/>
      <c r="N304" s="274"/>
      <c r="O304" s="274"/>
      <c r="P304" s="274"/>
      <c r="Q304" s="274"/>
      <c r="R304" s="274"/>
      <c r="S304" s="274"/>
      <c r="T304" s="275"/>
      <c r="AT304" s="276" t="s">
        <v>592</v>
      </c>
      <c r="AU304" s="276" t="s">
        <v>85</v>
      </c>
      <c r="AV304" s="12" t="s">
        <v>85</v>
      </c>
      <c r="AW304" s="12" t="s">
        <v>39</v>
      </c>
      <c r="AX304" s="12" t="s">
        <v>76</v>
      </c>
      <c r="AY304" s="276" t="s">
        <v>203</v>
      </c>
    </row>
    <row r="305" spans="2:51" s="12" customFormat="1" ht="13.5">
      <c r="B305" s="265"/>
      <c r="C305" s="266"/>
      <c r="D305" s="267" t="s">
        <v>592</v>
      </c>
      <c r="E305" s="268" t="s">
        <v>21</v>
      </c>
      <c r="F305" s="269" t="s">
        <v>1562</v>
      </c>
      <c r="G305" s="266"/>
      <c r="H305" s="270">
        <v>6.133</v>
      </c>
      <c r="I305" s="271"/>
      <c r="J305" s="266"/>
      <c r="K305" s="266"/>
      <c r="L305" s="272"/>
      <c r="M305" s="273"/>
      <c r="N305" s="274"/>
      <c r="O305" s="274"/>
      <c r="P305" s="274"/>
      <c r="Q305" s="274"/>
      <c r="R305" s="274"/>
      <c r="S305" s="274"/>
      <c r="T305" s="275"/>
      <c r="AT305" s="276" t="s">
        <v>592</v>
      </c>
      <c r="AU305" s="276" t="s">
        <v>85</v>
      </c>
      <c r="AV305" s="12" t="s">
        <v>85</v>
      </c>
      <c r="AW305" s="12" t="s">
        <v>39</v>
      </c>
      <c r="AX305" s="12" t="s">
        <v>76</v>
      </c>
      <c r="AY305" s="276" t="s">
        <v>203</v>
      </c>
    </row>
    <row r="306" spans="2:65" s="1" customFormat="1" ht="16.5" customHeight="1">
      <c r="B306" s="47"/>
      <c r="C306" s="255" t="s">
        <v>460</v>
      </c>
      <c r="D306" s="255" t="s">
        <v>284</v>
      </c>
      <c r="E306" s="256" t="s">
        <v>1563</v>
      </c>
      <c r="F306" s="257" t="s">
        <v>1564</v>
      </c>
      <c r="G306" s="258" t="s">
        <v>1565</v>
      </c>
      <c r="H306" s="259">
        <v>135.564</v>
      </c>
      <c r="I306" s="260"/>
      <c r="J306" s="261">
        <f>ROUND(I306*H306,2)</f>
        <v>0</v>
      </c>
      <c r="K306" s="257" t="s">
        <v>1440</v>
      </c>
      <c r="L306" s="262"/>
      <c r="M306" s="263" t="s">
        <v>21</v>
      </c>
      <c r="N306" s="264" t="s">
        <v>47</v>
      </c>
      <c r="O306" s="48"/>
      <c r="P306" s="247">
        <f>O306*H306</f>
        <v>0</v>
      </c>
      <c r="Q306" s="247">
        <v>0.001</v>
      </c>
      <c r="R306" s="247">
        <f>Q306*H306</f>
        <v>0.135564</v>
      </c>
      <c r="S306" s="247">
        <v>0</v>
      </c>
      <c r="T306" s="248">
        <f>S306*H306</f>
        <v>0</v>
      </c>
      <c r="AR306" s="25" t="s">
        <v>234</v>
      </c>
      <c r="AT306" s="25" t="s">
        <v>284</v>
      </c>
      <c r="AU306" s="25" t="s">
        <v>85</v>
      </c>
      <c r="AY306" s="25" t="s">
        <v>203</v>
      </c>
      <c r="BE306" s="249">
        <f>IF(N306="základní",J306,0)</f>
        <v>0</v>
      </c>
      <c r="BF306" s="249">
        <f>IF(N306="snížená",J306,0)</f>
        <v>0</v>
      </c>
      <c r="BG306" s="249">
        <f>IF(N306="zákl. přenesená",J306,0)</f>
        <v>0</v>
      </c>
      <c r="BH306" s="249">
        <f>IF(N306="sníž. přenesená",J306,0)</f>
        <v>0</v>
      </c>
      <c r="BI306" s="249">
        <f>IF(N306="nulová",J306,0)</f>
        <v>0</v>
      </c>
      <c r="BJ306" s="25" t="s">
        <v>83</v>
      </c>
      <c r="BK306" s="249">
        <f>ROUND(I306*H306,2)</f>
        <v>0</v>
      </c>
      <c r="BL306" s="25" t="s">
        <v>98</v>
      </c>
      <c r="BM306" s="25" t="s">
        <v>1566</v>
      </c>
    </row>
    <row r="307" spans="2:51" s="12" customFormat="1" ht="13.5">
      <c r="B307" s="265"/>
      <c r="C307" s="266"/>
      <c r="D307" s="267" t="s">
        <v>592</v>
      </c>
      <c r="E307" s="268" t="s">
        <v>21</v>
      </c>
      <c r="F307" s="269" t="s">
        <v>1567</v>
      </c>
      <c r="G307" s="266"/>
      <c r="H307" s="270">
        <v>135.564</v>
      </c>
      <c r="I307" s="271"/>
      <c r="J307" s="266"/>
      <c r="K307" s="266"/>
      <c r="L307" s="272"/>
      <c r="M307" s="273"/>
      <c r="N307" s="274"/>
      <c r="O307" s="274"/>
      <c r="P307" s="274"/>
      <c r="Q307" s="274"/>
      <c r="R307" s="274"/>
      <c r="S307" s="274"/>
      <c r="T307" s="275"/>
      <c r="AT307" s="276" t="s">
        <v>592</v>
      </c>
      <c r="AU307" s="276" t="s">
        <v>85</v>
      </c>
      <c r="AV307" s="12" t="s">
        <v>85</v>
      </c>
      <c r="AW307" s="12" t="s">
        <v>39</v>
      </c>
      <c r="AX307" s="12" t="s">
        <v>83</v>
      </c>
      <c r="AY307" s="276" t="s">
        <v>203</v>
      </c>
    </row>
    <row r="308" spans="2:65" s="1" customFormat="1" ht="16.5" customHeight="1">
      <c r="B308" s="47"/>
      <c r="C308" s="255" t="s">
        <v>465</v>
      </c>
      <c r="D308" s="255" t="s">
        <v>284</v>
      </c>
      <c r="E308" s="256" t="s">
        <v>1568</v>
      </c>
      <c r="F308" s="257" t="s">
        <v>1569</v>
      </c>
      <c r="G308" s="258" t="s">
        <v>1565</v>
      </c>
      <c r="H308" s="259">
        <v>492.404</v>
      </c>
      <c r="I308" s="260"/>
      <c r="J308" s="261">
        <f>ROUND(I308*H308,2)</f>
        <v>0</v>
      </c>
      <c r="K308" s="257" t="s">
        <v>1440</v>
      </c>
      <c r="L308" s="262"/>
      <c r="M308" s="263" t="s">
        <v>21</v>
      </c>
      <c r="N308" s="264" t="s">
        <v>47</v>
      </c>
      <c r="O308" s="48"/>
      <c r="P308" s="247">
        <f>O308*H308</f>
        <v>0</v>
      </c>
      <c r="Q308" s="247">
        <v>0.001</v>
      </c>
      <c r="R308" s="247">
        <f>Q308*H308</f>
        <v>0.492404</v>
      </c>
      <c r="S308" s="247">
        <v>0</v>
      </c>
      <c r="T308" s="248">
        <f>S308*H308</f>
        <v>0</v>
      </c>
      <c r="AR308" s="25" t="s">
        <v>234</v>
      </c>
      <c r="AT308" s="25" t="s">
        <v>284</v>
      </c>
      <c r="AU308" s="25" t="s">
        <v>85</v>
      </c>
      <c r="AY308" s="25" t="s">
        <v>203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25" t="s">
        <v>83</v>
      </c>
      <c r="BK308" s="249">
        <f>ROUND(I308*H308,2)</f>
        <v>0</v>
      </c>
      <c r="BL308" s="25" t="s">
        <v>98</v>
      </c>
      <c r="BM308" s="25" t="s">
        <v>1570</v>
      </c>
    </row>
    <row r="309" spans="2:51" s="12" customFormat="1" ht="13.5">
      <c r="B309" s="265"/>
      <c r="C309" s="266"/>
      <c r="D309" s="267" t="s">
        <v>592</v>
      </c>
      <c r="E309" s="268" t="s">
        <v>21</v>
      </c>
      <c r="F309" s="269" t="s">
        <v>1571</v>
      </c>
      <c r="G309" s="266"/>
      <c r="H309" s="270">
        <v>492.404</v>
      </c>
      <c r="I309" s="271"/>
      <c r="J309" s="266"/>
      <c r="K309" s="266"/>
      <c r="L309" s="272"/>
      <c r="M309" s="273"/>
      <c r="N309" s="274"/>
      <c r="O309" s="274"/>
      <c r="P309" s="274"/>
      <c r="Q309" s="274"/>
      <c r="R309" s="274"/>
      <c r="S309" s="274"/>
      <c r="T309" s="275"/>
      <c r="AT309" s="276" t="s">
        <v>592</v>
      </c>
      <c r="AU309" s="276" t="s">
        <v>85</v>
      </c>
      <c r="AV309" s="12" t="s">
        <v>85</v>
      </c>
      <c r="AW309" s="12" t="s">
        <v>39</v>
      </c>
      <c r="AX309" s="12" t="s">
        <v>76</v>
      </c>
      <c r="AY309" s="276" t="s">
        <v>203</v>
      </c>
    </row>
    <row r="310" spans="2:65" s="1" customFormat="1" ht="16.5" customHeight="1">
      <c r="B310" s="47"/>
      <c r="C310" s="255" t="s">
        <v>469</v>
      </c>
      <c r="D310" s="255" t="s">
        <v>284</v>
      </c>
      <c r="E310" s="256" t="s">
        <v>1572</v>
      </c>
      <c r="F310" s="257" t="s">
        <v>1573</v>
      </c>
      <c r="G310" s="258" t="s">
        <v>1565</v>
      </c>
      <c r="H310" s="259">
        <v>1830.805</v>
      </c>
      <c r="I310" s="260"/>
      <c r="J310" s="261">
        <f>ROUND(I310*H310,2)</f>
        <v>0</v>
      </c>
      <c r="K310" s="257" t="s">
        <v>1440</v>
      </c>
      <c r="L310" s="262"/>
      <c r="M310" s="263" t="s">
        <v>21</v>
      </c>
      <c r="N310" s="264" t="s">
        <v>47</v>
      </c>
      <c r="O310" s="48"/>
      <c r="P310" s="247">
        <f>O310*H310</f>
        <v>0</v>
      </c>
      <c r="Q310" s="247">
        <v>0.001</v>
      </c>
      <c r="R310" s="247">
        <f>Q310*H310</f>
        <v>1.830805</v>
      </c>
      <c r="S310" s="247">
        <v>0</v>
      </c>
      <c r="T310" s="248">
        <f>S310*H310</f>
        <v>0</v>
      </c>
      <c r="AR310" s="25" t="s">
        <v>234</v>
      </c>
      <c r="AT310" s="25" t="s">
        <v>284</v>
      </c>
      <c r="AU310" s="25" t="s">
        <v>85</v>
      </c>
      <c r="AY310" s="25" t="s">
        <v>203</v>
      </c>
      <c r="BE310" s="249">
        <f>IF(N310="základní",J310,0)</f>
        <v>0</v>
      </c>
      <c r="BF310" s="249">
        <f>IF(N310="snížená",J310,0)</f>
        <v>0</v>
      </c>
      <c r="BG310" s="249">
        <f>IF(N310="zákl. přenesená",J310,0)</f>
        <v>0</v>
      </c>
      <c r="BH310" s="249">
        <f>IF(N310="sníž. přenesená",J310,0)</f>
        <v>0</v>
      </c>
      <c r="BI310" s="249">
        <f>IF(N310="nulová",J310,0)</f>
        <v>0</v>
      </c>
      <c r="BJ310" s="25" t="s">
        <v>83</v>
      </c>
      <c r="BK310" s="249">
        <f>ROUND(I310*H310,2)</f>
        <v>0</v>
      </c>
      <c r="BL310" s="25" t="s">
        <v>98</v>
      </c>
      <c r="BM310" s="25" t="s">
        <v>1574</v>
      </c>
    </row>
    <row r="311" spans="2:51" s="12" customFormat="1" ht="13.5">
      <c r="B311" s="265"/>
      <c r="C311" s="266"/>
      <c r="D311" s="267" t="s">
        <v>592</v>
      </c>
      <c r="E311" s="268" t="s">
        <v>21</v>
      </c>
      <c r="F311" s="269" t="s">
        <v>1575</v>
      </c>
      <c r="G311" s="266"/>
      <c r="H311" s="270">
        <v>1830.805</v>
      </c>
      <c r="I311" s="271"/>
      <c r="J311" s="266"/>
      <c r="K311" s="266"/>
      <c r="L311" s="272"/>
      <c r="M311" s="273"/>
      <c r="N311" s="274"/>
      <c r="O311" s="274"/>
      <c r="P311" s="274"/>
      <c r="Q311" s="274"/>
      <c r="R311" s="274"/>
      <c r="S311" s="274"/>
      <c r="T311" s="275"/>
      <c r="AT311" s="276" t="s">
        <v>592</v>
      </c>
      <c r="AU311" s="276" t="s">
        <v>85</v>
      </c>
      <c r="AV311" s="12" t="s">
        <v>85</v>
      </c>
      <c r="AW311" s="12" t="s">
        <v>39</v>
      </c>
      <c r="AX311" s="12" t="s">
        <v>83</v>
      </c>
      <c r="AY311" s="276" t="s">
        <v>203</v>
      </c>
    </row>
    <row r="312" spans="2:65" s="1" customFormat="1" ht="16.5" customHeight="1">
      <c r="B312" s="47"/>
      <c r="C312" s="255" t="s">
        <v>473</v>
      </c>
      <c r="D312" s="255" t="s">
        <v>284</v>
      </c>
      <c r="E312" s="256" t="s">
        <v>1576</v>
      </c>
      <c r="F312" s="257" t="s">
        <v>1577</v>
      </c>
      <c r="G312" s="258" t="s">
        <v>1565</v>
      </c>
      <c r="H312" s="259">
        <v>10140.918</v>
      </c>
      <c r="I312" s="260"/>
      <c r="J312" s="261">
        <f>ROUND(I312*H312,2)</f>
        <v>0</v>
      </c>
      <c r="K312" s="257" t="s">
        <v>1440</v>
      </c>
      <c r="L312" s="262"/>
      <c r="M312" s="263" t="s">
        <v>21</v>
      </c>
      <c r="N312" s="264" t="s">
        <v>47</v>
      </c>
      <c r="O312" s="48"/>
      <c r="P312" s="247">
        <f>O312*H312</f>
        <v>0</v>
      </c>
      <c r="Q312" s="247">
        <v>0.001</v>
      </c>
      <c r="R312" s="247">
        <f>Q312*H312</f>
        <v>10.140918</v>
      </c>
      <c r="S312" s="247">
        <v>0</v>
      </c>
      <c r="T312" s="248">
        <f>S312*H312</f>
        <v>0</v>
      </c>
      <c r="AR312" s="25" t="s">
        <v>234</v>
      </c>
      <c r="AT312" s="25" t="s">
        <v>284</v>
      </c>
      <c r="AU312" s="25" t="s">
        <v>85</v>
      </c>
      <c r="AY312" s="25" t="s">
        <v>203</v>
      </c>
      <c r="BE312" s="249">
        <f>IF(N312="základní",J312,0)</f>
        <v>0</v>
      </c>
      <c r="BF312" s="249">
        <f>IF(N312="snížená",J312,0)</f>
        <v>0</v>
      </c>
      <c r="BG312" s="249">
        <f>IF(N312="zákl. přenesená",J312,0)</f>
        <v>0</v>
      </c>
      <c r="BH312" s="249">
        <f>IF(N312="sníž. přenesená",J312,0)</f>
        <v>0</v>
      </c>
      <c r="BI312" s="249">
        <f>IF(N312="nulová",J312,0)</f>
        <v>0</v>
      </c>
      <c r="BJ312" s="25" t="s">
        <v>83</v>
      </c>
      <c r="BK312" s="249">
        <f>ROUND(I312*H312,2)</f>
        <v>0</v>
      </c>
      <c r="BL312" s="25" t="s">
        <v>98</v>
      </c>
      <c r="BM312" s="25" t="s">
        <v>1578</v>
      </c>
    </row>
    <row r="313" spans="2:51" s="12" customFormat="1" ht="13.5">
      <c r="B313" s="265"/>
      <c r="C313" s="266"/>
      <c r="D313" s="267" t="s">
        <v>592</v>
      </c>
      <c r="E313" s="268" t="s">
        <v>21</v>
      </c>
      <c r="F313" s="269" t="s">
        <v>1579</v>
      </c>
      <c r="G313" s="266"/>
      <c r="H313" s="270">
        <v>10140.918</v>
      </c>
      <c r="I313" s="271"/>
      <c r="J313" s="266"/>
      <c r="K313" s="266"/>
      <c r="L313" s="272"/>
      <c r="M313" s="273"/>
      <c r="N313" s="274"/>
      <c r="O313" s="274"/>
      <c r="P313" s="274"/>
      <c r="Q313" s="274"/>
      <c r="R313" s="274"/>
      <c r="S313" s="274"/>
      <c r="T313" s="275"/>
      <c r="AT313" s="276" t="s">
        <v>592</v>
      </c>
      <c r="AU313" s="276" t="s">
        <v>85</v>
      </c>
      <c r="AV313" s="12" t="s">
        <v>85</v>
      </c>
      <c r="AW313" s="12" t="s">
        <v>39</v>
      </c>
      <c r="AX313" s="12" t="s">
        <v>83</v>
      </c>
      <c r="AY313" s="276" t="s">
        <v>203</v>
      </c>
    </row>
    <row r="314" spans="2:65" s="1" customFormat="1" ht="16.5" customHeight="1">
      <c r="B314" s="47"/>
      <c r="C314" s="255" t="s">
        <v>477</v>
      </c>
      <c r="D314" s="255" t="s">
        <v>284</v>
      </c>
      <c r="E314" s="256" t="s">
        <v>1580</v>
      </c>
      <c r="F314" s="257" t="s">
        <v>1581</v>
      </c>
      <c r="G314" s="258" t="s">
        <v>1565</v>
      </c>
      <c r="H314" s="259">
        <v>6746.422</v>
      </c>
      <c r="I314" s="260"/>
      <c r="J314" s="261">
        <f>ROUND(I314*H314,2)</f>
        <v>0</v>
      </c>
      <c r="K314" s="257" t="s">
        <v>1440</v>
      </c>
      <c r="L314" s="262"/>
      <c r="M314" s="263" t="s">
        <v>21</v>
      </c>
      <c r="N314" s="264" t="s">
        <v>47</v>
      </c>
      <c r="O314" s="48"/>
      <c r="P314" s="247">
        <f>O314*H314</f>
        <v>0</v>
      </c>
      <c r="Q314" s="247">
        <v>0.001</v>
      </c>
      <c r="R314" s="247">
        <f>Q314*H314</f>
        <v>6.746422</v>
      </c>
      <c r="S314" s="247">
        <v>0</v>
      </c>
      <c r="T314" s="248">
        <f>S314*H314</f>
        <v>0</v>
      </c>
      <c r="AR314" s="25" t="s">
        <v>234</v>
      </c>
      <c r="AT314" s="25" t="s">
        <v>284</v>
      </c>
      <c r="AU314" s="25" t="s">
        <v>85</v>
      </c>
      <c r="AY314" s="25" t="s">
        <v>203</v>
      </c>
      <c r="BE314" s="249">
        <f>IF(N314="základní",J314,0)</f>
        <v>0</v>
      </c>
      <c r="BF314" s="249">
        <f>IF(N314="snížená",J314,0)</f>
        <v>0</v>
      </c>
      <c r="BG314" s="249">
        <f>IF(N314="zákl. přenesená",J314,0)</f>
        <v>0</v>
      </c>
      <c r="BH314" s="249">
        <f>IF(N314="sníž. přenesená",J314,0)</f>
        <v>0</v>
      </c>
      <c r="BI314" s="249">
        <f>IF(N314="nulová",J314,0)</f>
        <v>0</v>
      </c>
      <c r="BJ314" s="25" t="s">
        <v>83</v>
      </c>
      <c r="BK314" s="249">
        <f>ROUND(I314*H314,2)</f>
        <v>0</v>
      </c>
      <c r="BL314" s="25" t="s">
        <v>98</v>
      </c>
      <c r="BM314" s="25" t="s">
        <v>1582</v>
      </c>
    </row>
    <row r="315" spans="2:51" s="12" customFormat="1" ht="13.5">
      <c r="B315" s="265"/>
      <c r="C315" s="266"/>
      <c r="D315" s="267" t="s">
        <v>592</v>
      </c>
      <c r="E315" s="268" t="s">
        <v>21</v>
      </c>
      <c r="F315" s="269" t="s">
        <v>1583</v>
      </c>
      <c r="G315" s="266"/>
      <c r="H315" s="270">
        <v>6746.422</v>
      </c>
      <c r="I315" s="271"/>
      <c r="J315" s="266"/>
      <c r="K315" s="266"/>
      <c r="L315" s="272"/>
      <c r="M315" s="273"/>
      <c r="N315" s="274"/>
      <c r="O315" s="274"/>
      <c r="P315" s="274"/>
      <c r="Q315" s="274"/>
      <c r="R315" s="274"/>
      <c r="S315" s="274"/>
      <c r="T315" s="275"/>
      <c r="AT315" s="276" t="s">
        <v>592</v>
      </c>
      <c r="AU315" s="276" t="s">
        <v>85</v>
      </c>
      <c r="AV315" s="12" t="s">
        <v>85</v>
      </c>
      <c r="AW315" s="12" t="s">
        <v>39</v>
      </c>
      <c r="AX315" s="12" t="s">
        <v>83</v>
      </c>
      <c r="AY315" s="276" t="s">
        <v>203</v>
      </c>
    </row>
    <row r="316" spans="2:65" s="1" customFormat="1" ht="38.25" customHeight="1">
      <c r="B316" s="47"/>
      <c r="C316" s="238" t="s">
        <v>481</v>
      </c>
      <c r="D316" s="238" t="s">
        <v>206</v>
      </c>
      <c r="E316" s="239" t="s">
        <v>1584</v>
      </c>
      <c r="F316" s="240" t="s">
        <v>1585</v>
      </c>
      <c r="G316" s="241" t="s">
        <v>209</v>
      </c>
      <c r="H316" s="242">
        <v>1</v>
      </c>
      <c r="I316" s="243"/>
      <c r="J316" s="244">
        <f>ROUND(I316*H316,2)</f>
        <v>0</v>
      </c>
      <c r="K316" s="240" t="s">
        <v>1440</v>
      </c>
      <c r="L316" s="73"/>
      <c r="M316" s="245" t="s">
        <v>21</v>
      </c>
      <c r="N316" s="246" t="s">
        <v>47</v>
      </c>
      <c r="O316" s="48"/>
      <c r="P316" s="247">
        <f>O316*H316</f>
        <v>0</v>
      </c>
      <c r="Q316" s="247">
        <v>0.13465</v>
      </c>
      <c r="R316" s="247">
        <f>Q316*H316</f>
        <v>0.13465</v>
      </c>
      <c r="S316" s="247">
        <v>0</v>
      </c>
      <c r="T316" s="248">
        <f>S316*H316</f>
        <v>0</v>
      </c>
      <c r="AR316" s="25" t="s">
        <v>98</v>
      </c>
      <c r="AT316" s="25" t="s">
        <v>206</v>
      </c>
      <c r="AU316" s="25" t="s">
        <v>85</v>
      </c>
      <c r="AY316" s="25" t="s">
        <v>203</v>
      </c>
      <c r="BE316" s="249">
        <f>IF(N316="základní",J316,0)</f>
        <v>0</v>
      </c>
      <c r="BF316" s="249">
        <f>IF(N316="snížená",J316,0)</f>
        <v>0</v>
      </c>
      <c r="BG316" s="249">
        <f>IF(N316="zákl. přenesená",J316,0)</f>
        <v>0</v>
      </c>
      <c r="BH316" s="249">
        <f>IF(N316="sníž. přenesená",J316,0)</f>
        <v>0</v>
      </c>
      <c r="BI316" s="249">
        <f>IF(N316="nulová",J316,0)</f>
        <v>0</v>
      </c>
      <c r="BJ316" s="25" t="s">
        <v>83</v>
      </c>
      <c r="BK316" s="249">
        <f>ROUND(I316*H316,2)</f>
        <v>0</v>
      </c>
      <c r="BL316" s="25" t="s">
        <v>98</v>
      </c>
      <c r="BM316" s="25" t="s">
        <v>1586</v>
      </c>
    </row>
    <row r="317" spans="2:65" s="1" customFormat="1" ht="38.25" customHeight="1">
      <c r="B317" s="47"/>
      <c r="C317" s="238" t="s">
        <v>485</v>
      </c>
      <c r="D317" s="238" t="s">
        <v>206</v>
      </c>
      <c r="E317" s="239" t="s">
        <v>1587</v>
      </c>
      <c r="F317" s="240" t="s">
        <v>1585</v>
      </c>
      <c r="G317" s="241" t="s">
        <v>215</v>
      </c>
      <c r="H317" s="242">
        <v>3.3</v>
      </c>
      <c r="I317" s="243"/>
      <c r="J317" s="244">
        <f>ROUND(I317*H317,2)</f>
        <v>0</v>
      </c>
      <c r="K317" s="240" t="s">
        <v>1440</v>
      </c>
      <c r="L317" s="73"/>
      <c r="M317" s="245" t="s">
        <v>21</v>
      </c>
      <c r="N317" s="246" t="s">
        <v>47</v>
      </c>
      <c r="O317" s="48"/>
      <c r="P317" s="247">
        <f>O317*H317</f>
        <v>0</v>
      </c>
      <c r="Q317" s="247">
        <v>0.13465</v>
      </c>
      <c r="R317" s="247">
        <f>Q317*H317</f>
        <v>0.44434499999999993</v>
      </c>
      <c r="S317" s="247">
        <v>0</v>
      </c>
      <c r="T317" s="248">
        <f>S317*H317</f>
        <v>0</v>
      </c>
      <c r="AR317" s="25" t="s">
        <v>98</v>
      </c>
      <c r="AT317" s="25" t="s">
        <v>206</v>
      </c>
      <c r="AU317" s="25" t="s">
        <v>85</v>
      </c>
      <c r="AY317" s="25" t="s">
        <v>203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25" t="s">
        <v>83</v>
      </c>
      <c r="BK317" s="249">
        <f>ROUND(I317*H317,2)</f>
        <v>0</v>
      </c>
      <c r="BL317" s="25" t="s">
        <v>98</v>
      </c>
      <c r="BM317" s="25" t="s">
        <v>1588</v>
      </c>
    </row>
    <row r="318" spans="2:51" s="12" customFormat="1" ht="13.5">
      <c r="B318" s="265"/>
      <c r="C318" s="266"/>
      <c r="D318" s="267" t="s">
        <v>592</v>
      </c>
      <c r="E318" s="268" t="s">
        <v>21</v>
      </c>
      <c r="F318" s="269" t="s">
        <v>1589</v>
      </c>
      <c r="G318" s="266"/>
      <c r="H318" s="270">
        <v>3.3</v>
      </c>
      <c r="I318" s="271"/>
      <c r="J318" s="266"/>
      <c r="K318" s="266"/>
      <c r="L318" s="272"/>
      <c r="M318" s="273"/>
      <c r="N318" s="274"/>
      <c r="O318" s="274"/>
      <c r="P318" s="274"/>
      <c r="Q318" s="274"/>
      <c r="R318" s="274"/>
      <c r="S318" s="274"/>
      <c r="T318" s="275"/>
      <c r="AT318" s="276" t="s">
        <v>592</v>
      </c>
      <c r="AU318" s="276" t="s">
        <v>85</v>
      </c>
      <c r="AV318" s="12" t="s">
        <v>85</v>
      </c>
      <c r="AW318" s="12" t="s">
        <v>39</v>
      </c>
      <c r="AX318" s="12" t="s">
        <v>83</v>
      </c>
      <c r="AY318" s="276" t="s">
        <v>203</v>
      </c>
    </row>
    <row r="319" spans="2:63" s="11" customFormat="1" ht="29.85" customHeight="1">
      <c r="B319" s="222"/>
      <c r="C319" s="223"/>
      <c r="D319" s="224" t="s">
        <v>75</v>
      </c>
      <c r="E319" s="236" t="s">
        <v>121</v>
      </c>
      <c r="F319" s="236" t="s">
        <v>647</v>
      </c>
      <c r="G319" s="223"/>
      <c r="H319" s="223"/>
      <c r="I319" s="226"/>
      <c r="J319" s="237">
        <f>BK319</f>
        <v>0</v>
      </c>
      <c r="K319" s="223"/>
      <c r="L319" s="228"/>
      <c r="M319" s="229"/>
      <c r="N319" s="230"/>
      <c r="O319" s="230"/>
      <c r="P319" s="231">
        <f>SUM(P320:P321)</f>
        <v>0</v>
      </c>
      <c r="Q319" s="230"/>
      <c r="R319" s="231">
        <f>SUM(R320:R321)</f>
        <v>15.650543999999998</v>
      </c>
      <c r="S319" s="230"/>
      <c r="T319" s="232">
        <f>SUM(T320:T321)</f>
        <v>0</v>
      </c>
      <c r="AR319" s="233" t="s">
        <v>83</v>
      </c>
      <c r="AT319" s="234" t="s">
        <v>75</v>
      </c>
      <c r="AU319" s="234" t="s">
        <v>83</v>
      </c>
      <c r="AY319" s="233" t="s">
        <v>203</v>
      </c>
      <c r="BK319" s="235">
        <f>SUM(BK320:BK321)</f>
        <v>0</v>
      </c>
    </row>
    <row r="320" spans="2:65" s="1" customFormat="1" ht="25.5" customHeight="1">
      <c r="B320" s="47"/>
      <c r="C320" s="238" t="s">
        <v>489</v>
      </c>
      <c r="D320" s="238" t="s">
        <v>206</v>
      </c>
      <c r="E320" s="239" t="s">
        <v>1590</v>
      </c>
      <c r="F320" s="240" t="s">
        <v>1591</v>
      </c>
      <c r="G320" s="241" t="s">
        <v>463</v>
      </c>
      <c r="H320" s="242">
        <v>62.4</v>
      </c>
      <c r="I320" s="243"/>
      <c r="J320" s="244">
        <f>ROUND(I320*H320,2)</f>
        <v>0</v>
      </c>
      <c r="K320" s="240" t="s">
        <v>761</v>
      </c>
      <c r="L320" s="73"/>
      <c r="M320" s="245" t="s">
        <v>21</v>
      </c>
      <c r="N320" s="246" t="s">
        <v>47</v>
      </c>
      <c r="O320" s="48"/>
      <c r="P320" s="247">
        <f>O320*H320</f>
        <v>0</v>
      </c>
      <c r="Q320" s="247">
        <v>0</v>
      </c>
      <c r="R320" s="247">
        <f>Q320*H320</f>
        <v>0</v>
      </c>
      <c r="S320" s="247">
        <v>0</v>
      </c>
      <c r="T320" s="248">
        <f>S320*H320</f>
        <v>0</v>
      </c>
      <c r="AR320" s="25" t="s">
        <v>98</v>
      </c>
      <c r="AT320" s="25" t="s">
        <v>206</v>
      </c>
      <c r="AU320" s="25" t="s">
        <v>85</v>
      </c>
      <c r="AY320" s="25" t="s">
        <v>203</v>
      </c>
      <c r="BE320" s="249">
        <f>IF(N320="základní",J320,0)</f>
        <v>0</v>
      </c>
      <c r="BF320" s="249">
        <f>IF(N320="snížená",J320,0)</f>
        <v>0</v>
      </c>
      <c r="BG320" s="249">
        <f>IF(N320="zákl. přenesená",J320,0)</f>
        <v>0</v>
      </c>
      <c r="BH320" s="249">
        <f>IF(N320="sníž. přenesená",J320,0)</f>
        <v>0</v>
      </c>
      <c r="BI320" s="249">
        <f>IF(N320="nulová",J320,0)</f>
        <v>0</v>
      </c>
      <c r="BJ320" s="25" t="s">
        <v>83</v>
      </c>
      <c r="BK320" s="249">
        <f>ROUND(I320*H320,2)</f>
        <v>0</v>
      </c>
      <c r="BL320" s="25" t="s">
        <v>98</v>
      </c>
      <c r="BM320" s="25" t="s">
        <v>1592</v>
      </c>
    </row>
    <row r="321" spans="2:65" s="1" customFormat="1" ht="38.25" customHeight="1">
      <c r="B321" s="47"/>
      <c r="C321" s="238" t="s">
        <v>493</v>
      </c>
      <c r="D321" s="238" t="s">
        <v>206</v>
      </c>
      <c r="E321" s="239" t="s">
        <v>1593</v>
      </c>
      <c r="F321" s="240" t="s">
        <v>1594</v>
      </c>
      <c r="G321" s="241" t="s">
        <v>463</v>
      </c>
      <c r="H321" s="242">
        <v>62.4</v>
      </c>
      <c r="I321" s="243"/>
      <c r="J321" s="244">
        <f>ROUND(I321*H321,2)</f>
        <v>0</v>
      </c>
      <c r="K321" s="240" t="s">
        <v>761</v>
      </c>
      <c r="L321" s="73"/>
      <c r="M321" s="245" t="s">
        <v>21</v>
      </c>
      <c r="N321" s="246" t="s">
        <v>47</v>
      </c>
      <c r="O321" s="48"/>
      <c r="P321" s="247">
        <f>O321*H321</f>
        <v>0</v>
      </c>
      <c r="Q321" s="247">
        <v>0.25081</v>
      </c>
      <c r="R321" s="247">
        <f>Q321*H321</f>
        <v>15.650543999999998</v>
      </c>
      <c r="S321" s="247">
        <v>0</v>
      </c>
      <c r="T321" s="248">
        <f>S321*H321</f>
        <v>0</v>
      </c>
      <c r="AR321" s="25" t="s">
        <v>98</v>
      </c>
      <c r="AT321" s="25" t="s">
        <v>206</v>
      </c>
      <c r="AU321" s="25" t="s">
        <v>85</v>
      </c>
      <c r="AY321" s="25" t="s">
        <v>203</v>
      </c>
      <c r="BE321" s="249">
        <f>IF(N321="základní",J321,0)</f>
        <v>0</v>
      </c>
      <c r="BF321" s="249">
        <f>IF(N321="snížená",J321,0)</f>
        <v>0</v>
      </c>
      <c r="BG321" s="249">
        <f>IF(N321="zákl. přenesená",J321,0)</f>
        <v>0</v>
      </c>
      <c r="BH321" s="249">
        <f>IF(N321="sníž. přenesená",J321,0)</f>
        <v>0</v>
      </c>
      <c r="BI321" s="249">
        <f>IF(N321="nulová",J321,0)</f>
        <v>0</v>
      </c>
      <c r="BJ321" s="25" t="s">
        <v>83</v>
      </c>
      <c r="BK321" s="249">
        <f>ROUND(I321*H321,2)</f>
        <v>0</v>
      </c>
      <c r="BL321" s="25" t="s">
        <v>98</v>
      </c>
      <c r="BM321" s="25" t="s">
        <v>1595</v>
      </c>
    </row>
    <row r="322" spans="2:63" s="11" customFormat="1" ht="29.85" customHeight="1">
      <c r="B322" s="222"/>
      <c r="C322" s="223"/>
      <c r="D322" s="224" t="s">
        <v>75</v>
      </c>
      <c r="E322" s="236" t="s">
        <v>226</v>
      </c>
      <c r="F322" s="236" t="s">
        <v>651</v>
      </c>
      <c r="G322" s="223"/>
      <c r="H322" s="223"/>
      <c r="I322" s="226"/>
      <c r="J322" s="237">
        <f>BK322</f>
        <v>0</v>
      </c>
      <c r="K322" s="223"/>
      <c r="L322" s="228"/>
      <c r="M322" s="229"/>
      <c r="N322" s="230"/>
      <c r="O322" s="230"/>
      <c r="P322" s="231">
        <f>SUM(P323:P506)</f>
        <v>0</v>
      </c>
      <c r="Q322" s="230"/>
      <c r="R322" s="231">
        <f>SUM(R323:R506)</f>
        <v>459.49340996</v>
      </c>
      <c r="S322" s="230"/>
      <c r="T322" s="232">
        <f>SUM(T323:T506)</f>
        <v>0</v>
      </c>
      <c r="AR322" s="233" t="s">
        <v>83</v>
      </c>
      <c r="AT322" s="234" t="s">
        <v>75</v>
      </c>
      <c r="AU322" s="234" t="s">
        <v>83</v>
      </c>
      <c r="AY322" s="233" t="s">
        <v>203</v>
      </c>
      <c r="BK322" s="235">
        <f>SUM(BK323:BK506)</f>
        <v>0</v>
      </c>
    </row>
    <row r="323" spans="2:65" s="1" customFormat="1" ht="16.5" customHeight="1">
      <c r="B323" s="47"/>
      <c r="C323" s="238" t="s">
        <v>497</v>
      </c>
      <c r="D323" s="238" t="s">
        <v>206</v>
      </c>
      <c r="E323" s="239" t="s">
        <v>1596</v>
      </c>
      <c r="F323" s="240" t="s">
        <v>1597</v>
      </c>
      <c r="G323" s="241" t="s">
        <v>463</v>
      </c>
      <c r="H323" s="242">
        <v>2.79</v>
      </c>
      <c r="I323" s="243"/>
      <c r="J323" s="244">
        <f>ROUND(I323*H323,2)</f>
        <v>0</v>
      </c>
      <c r="K323" s="240" t="s">
        <v>761</v>
      </c>
      <c r="L323" s="73"/>
      <c r="M323" s="245" t="s">
        <v>21</v>
      </c>
      <c r="N323" s="246" t="s">
        <v>47</v>
      </c>
      <c r="O323" s="48"/>
      <c r="P323" s="247">
        <f>O323*H323</f>
        <v>0</v>
      </c>
      <c r="Q323" s="247">
        <v>0.04</v>
      </c>
      <c r="R323" s="247">
        <f>Q323*H323</f>
        <v>0.1116</v>
      </c>
      <c r="S323" s="247">
        <v>0</v>
      </c>
      <c r="T323" s="248">
        <f>S323*H323</f>
        <v>0</v>
      </c>
      <c r="AR323" s="25" t="s">
        <v>98</v>
      </c>
      <c r="AT323" s="25" t="s">
        <v>206</v>
      </c>
      <c r="AU323" s="25" t="s">
        <v>85</v>
      </c>
      <c r="AY323" s="25" t="s">
        <v>203</v>
      </c>
      <c r="BE323" s="249">
        <f>IF(N323="základní",J323,0)</f>
        <v>0</v>
      </c>
      <c r="BF323" s="249">
        <f>IF(N323="snížená",J323,0)</f>
        <v>0</v>
      </c>
      <c r="BG323" s="249">
        <f>IF(N323="zákl. přenesená",J323,0)</f>
        <v>0</v>
      </c>
      <c r="BH323" s="249">
        <f>IF(N323="sníž. přenesená",J323,0)</f>
        <v>0</v>
      </c>
      <c r="BI323" s="249">
        <f>IF(N323="nulová",J323,0)</f>
        <v>0</v>
      </c>
      <c r="BJ323" s="25" t="s">
        <v>83</v>
      </c>
      <c r="BK323" s="249">
        <f>ROUND(I323*H323,2)</f>
        <v>0</v>
      </c>
      <c r="BL323" s="25" t="s">
        <v>98</v>
      </c>
      <c r="BM323" s="25" t="s">
        <v>1598</v>
      </c>
    </row>
    <row r="324" spans="2:51" s="12" customFormat="1" ht="13.5">
      <c r="B324" s="265"/>
      <c r="C324" s="266"/>
      <c r="D324" s="267" t="s">
        <v>592</v>
      </c>
      <c r="E324" s="268" t="s">
        <v>21</v>
      </c>
      <c r="F324" s="269" t="s">
        <v>1599</v>
      </c>
      <c r="G324" s="266"/>
      <c r="H324" s="270">
        <v>2.79</v>
      </c>
      <c r="I324" s="271"/>
      <c r="J324" s="266"/>
      <c r="K324" s="266"/>
      <c r="L324" s="272"/>
      <c r="M324" s="273"/>
      <c r="N324" s="274"/>
      <c r="O324" s="274"/>
      <c r="P324" s="274"/>
      <c r="Q324" s="274"/>
      <c r="R324" s="274"/>
      <c r="S324" s="274"/>
      <c r="T324" s="275"/>
      <c r="AT324" s="276" t="s">
        <v>592</v>
      </c>
      <c r="AU324" s="276" t="s">
        <v>85</v>
      </c>
      <c r="AV324" s="12" t="s">
        <v>85</v>
      </c>
      <c r="AW324" s="12" t="s">
        <v>39</v>
      </c>
      <c r="AX324" s="12" t="s">
        <v>76</v>
      </c>
      <c r="AY324" s="276" t="s">
        <v>203</v>
      </c>
    </row>
    <row r="325" spans="2:65" s="1" customFormat="1" ht="38.25" customHeight="1">
      <c r="B325" s="47"/>
      <c r="C325" s="238" t="s">
        <v>501</v>
      </c>
      <c r="D325" s="238" t="s">
        <v>206</v>
      </c>
      <c r="E325" s="239" t="s">
        <v>1600</v>
      </c>
      <c r="F325" s="240" t="s">
        <v>1601</v>
      </c>
      <c r="G325" s="241" t="s">
        <v>463</v>
      </c>
      <c r="H325" s="242">
        <v>9.9</v>
      </c>
      <c r="I325" s="243"/>
      <c r="J325" s="244">
        <f>ROUND(I325*H325,2)</f>
        <v>0</v>
      </c>
      <c r="K325" s="240" t="s">
        <v>761</v>
      </c>
      <c r="L325" s="73"/>
      <c r="M325" s="245" t="s">
        <v>21</v>
      </c>
      <c r="N325" s="246" t="s">
        <v>47</v>
      </c>
      <c r="O325" s="48"/>
      <c r="P325" s="247">
        <f>O325*H325</f>
        <v>0</v>
      </c>
      <c r="Q325" s="247">
        <v>0.01838</v>
      </c>
      <c r="R325" s="247">
        <f>Q325*H325</f>
        <v>0.181962</v>
      </c>
      <c r="S325" s="247">
        <v>0</v>
      </c>
      <c r="T325" s="248">
        <f>S325*H325</f>
        <v>0</v>
      </c>
      <c r="AR325" s="25" t="s">
        <v>98</v>
      </c>
      <c r="AT325" s="25" t="s">
        <v>206</v>
      </c>
      <c r="AU325" s="25" t="s">
        <v>85</v>
      </c>
      <c r="AY325" s="25" t="s">
        <v>203</v>
      </c>
      <c r="BE325" s="249">
        <f>IF(N325="základní",J325,0)</f>
        <v>0</v>
      </c>
      <c r="BF325" s="249">
        <f>IF(N325="snížená",J325,0)</f>
        <v>0</v>
      </c>
      <c r="BG325" s="249">
        <f>IF(N325="zákl. přenesená",J325,0)</f>
        <v>0</v>
      </c>
      <c r="BH325" s="249">
        <f>IF(N325="sníž. přenesená",J325,0)</f>
        <v>0</v>
      </c>
      <c r="BI325" s="249">
        <f>IF(N325="nulová",J325,0)</f>
        <v>0</v>
      </c>
      <c r="BJ325" s="25" t="s">
        <v>83</v>
      </c>
      <c r="BK325" s="249">
        <f>ROUND(I325*H325,2)</f>
        <v>0</v>
      </c>
      <c r="BL325" s="25" t="s">
        <v>98</v>
      </c>
      <c r="BM325" s="25" t="s">
        <v>1602</v>
      </c>
    </row>
    <row r="326" spans="2:65" s="1" customFormat="1" ht="25.5" customHeight="1">
      <c r="B326" s="47"/>
      <c r="C326" s="238" t="s">
        <v>1603</v>
      </c>
      <c r="D326" s="238" t="s">
        <v>206</v>
      </c>
      <c r="E326" s="239" t="s">
        <v>1604</v>
      </c>
      <c r="F326" s="240" t="s">
        <v>1605</v>
      </c>
      <c r="G326" s="241" t="s">
        <v>463</v>
      </c>
      <c r="H326" s="242">
        <v>1633.85</v>
      </c>
      <c r="I326" s="243"/>
      <c r="J326" s="244">
        <f>ROUND(I326*H326,2)</f>
        <v>0</v>
      </c>
      <c r="K326" s="240" t="s">
        <v>761</v>
      </c>
      <c r="L326" s="73"/>
      <c r="M326" s="245" t="s">
        <v>21</v>
      </c>
      <c r="N326" s="246" t="s">
        <v>47</v>
      </c>
      <c r="O326" s="48"/>
      <c r="P326" s="247">
        <f>O326*H326</f>
        <v>0</v>
      </c>
      <c r="Q326" s="247">
        <v>0.0079</v>
      </c>
      <c r="R326" s="247">
        <f>Q326*H326</f>
        <v>12.907415</v>
      </c>
      <c r="S326" s="247">
        <v>0</v>
      </c>
      <c r="T326" s="248">
        <f>S326*H326</f>
        <v>0</v>
      </c>
      <c r="AR326" s="25" t="s">
        <v>98</v>
      </c>
      <c r="AT326" s="25" t="s">
        <v>206</v>
      </c>
      <c r="AU326" s="25" t="s">
        <v>85</v>
      </c>
      <c r="AY326" s="25" t="s">
        <v>203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25" t="s">
        <v>83</v>
      </c>
      <c r="BK326" s="249">
        <f>ROUND(I326*H326,2)</f>
        <v>0</v>
      </c>
      <c r="BL326" s="25" t="s">
        <v>98</v>
      </c>
      <c r="BM326" s="25" t="s">
        <v>1606</v>
      </c>
    </row>
    <row r="327" spans="2:65" s="1" customFormat="1" ht="38.25" customHeight="1">
      <c r="B327" s="47"/>
      <c r="C327" s="238" t="s">
        <v>509</v>
      </c>
      <c r="D327" s="238" t="s">
        <v>206</v>
      </c>
      <c r="E327" s="239" t="s">
        <v>1607</v>
      </c>
      <c r="F327" s="240" t="s">
        <v>1608</v>
      </c>
      <c r="G327" s="241" t="s">
        <v>463</v>
      </c>
      <c r="H327" s="242">
        <v>1633.85</v>
      </c>
      <c r="I327" s="243"/>
      <c r="J327" s="244">
        <f>ROUND(I327*H327,2)</f>
        <v>0</v>
      </c>
      <c r="K327" s="240" t="s">
        <v>761</v>
      </c>
      <c r="L327" s="73"/>
      <c r="M327" s="245" t="s">
        <v>21</v>
      </c>
      <c r="N327" s="246" t="s">
        <v>47</v>
      </c>
      <c r="O327" s="48"/>
      <c r="P327" s="247">
        <f>O327*H327</f>
        <v>0</v>
      </c>
      <c r="Q327" s="247">
        <v>0.017</v>
      </c>
      <c r="R327" s="247">
        <f>Q327*H327</f>
        <v>27.77545</v>
      </c>
      <c r="S327" s="247">
        <v>0</v>
      </c>
      <c r="T327" s="248">
        <f>S327*H327</f>
        <v>0</v>
      </c>
      <c r="AR327" s="25" t="s">
        <v>98</v>
      </c>
      <c r="AT327" s="25" t="s">
        <v>206</v>
      </c>
      <c r="AU327" s="25" t="s">
        <v>85</v>
      </c>
      <c r="AY327" s="25" t="s">
        <v>203</v>
      </c>
      <c r="BE327" s="249">
        <f>IF(N327="základní",J327,0)</f>
        <v>0</v>
      </c>
      <c r="BF327" s="249">
        <f>IF(N327="snížená",J327,0)</f>
        <v>0</v>
      </c>
      <c r="BG327" s="249">
        <f>IF(N327="zákl. přenesená",J327,0)</f>
        <v>0</v>
      </c>
      <c r="BH327" s="249">
        <f>IF(N327="sníž. přenesená",J327,0)</f>
        <v>0</v>
      </c>
      <c r="BI327" s="249">
        <f>IF(N327="nulová",J327,0)</f>
        <v>0</v>
      </c>
      <c r="BJ327" s="25" t="s">
        <v>83</v>
      </c>
      <c r="BK327" s="249">
        <f>ROUND(I327*H327,2)</f>
        <v>0</v>
      </c>
      <c r="BL327" s="25" t="s">
        <v>98</v>
      </c>
      <c r="BM327" s="25" t="s">
        <v>1609</v>
      </c>
    </row>
    <row r="328" spans="2:51" s="14" customFormat="1" ht="13.5">
      <c r="B328" s="288"/>
      <c r="C328" s="289"/>
      <c r="D328" s="267" t="s">
        <v>592</v>
      </c>
      <c r="E328" s="290" t="s">
        <v>21</v>
      </c>
      <c r="F328" s="291" t="s">
        <v>1610</v>
      </c>
      <c r="G328" s="289"/>
      <c r="H328" s="290" t="s">
        <v>21</v>
      </c>
      <c r="I328" s="292"/>
      <c r="J328" s="289"/>
      <c r="K328" s="289"/>
      <c r="L328" s="293"/>
      <c r="M328" s="294"/>
      <c r="N328" s="295"/>
      <c r="O328" s="295"/>
      <c r="P328" s="295"/>
      <c r="Q328" s="295"/>
      <c r="R328" s="295"/>
      <c r="S328" s="295"/>
      <c r="T328" s="296"/>
      <c r="AT328" s="297" t="s">
        <v>592</v>
      </c>
      <c r="AU328" s="297" t="s">
        <v>85</v>
      </c>
      <c r="AV328" s="14" t="s">
        <v>83</v>
      </c>
      <c r="AW328" s="14" t="s">
        <v>39</v>
      </c>
      <c r="AX328" s="14" t="s">
        <v>76</v>
      </c>
      <c r="AY328" s="297" t="s">
        <v>203</v>
      </c>
    </row>
    <row r="329" spans="2:51" s="14" customFormat="1" ht="13.5">
      <c r="B329" s="288"/>
      <c r="C329" s="289"/>
      <c r="D329" s="267" t="s">
        <v>592</v>
      </c>
      <c r="E329" s="290" t="s">
        <v>21</v>
      </c>
      <c r="F329" s="291" t="s">
        <v>1611</v>
      </c>
      <c r="G329" s="289"/>
      <c r="H329" s="290" t="s">
        <v>21</v>
      </c>
      <c r="I329" s="292"/>
      <c r="J329" s="289"/>
      <c r="K329" s="289"/>
      <c r="L329" s="293"/>
      <c r="M329" s="294"/>
      <c r="N329" s="295"/>
      <c r="O329" s="295"/>
      <c r="P329" s="295"/>
      <c r="Q329" s="295"/>
      <c r="R329" s="295"/>
      <c r="S329" s="295"/>
      <c r="T329" s="296"/>
      <c r="AT329" s="297" t="s">
        <v>592</v>
      </c>
      <c r="AU329" s="297" t="s">
        <v>85</v>
      </c>
      <c r="AV329" s="14" t="s">
        <v>83</v>
      </c>
      <c r="AW329" s="14" t="s">
        <v>39</v>
      </c>
      <c r="AX329" s="14" t="s">
        <v>76</v>
      </c>
      <c r="AY329" s="297" t="s">
        <v>203</v>
      </c>
    </row>
    <row r="330" spans="2:51" s="14" customFormat="1" ht="13.5">
      <c r="B330" s="288"/>
      <c r="C330" s="289"/>
      <c r="D330" s="267" t="s">
        <v>592</v>
      </c>
      <c r="E330" s="290" t="s">
        <v>21</v>
      </c>
      <c r="F330" s="291" t="s">
        <v>1612</v>
      </c>
      <c r="G330" s="289"/>
      <c r="H330" s="290" t="s">
        <v>21</v>
      </c>
      <c r="I330" s="292"/>
      <c r="J330" s="289"/>
      <c r="K330" s="289"/>
      <c r="L330" s="293"/>
      <c r="M330" s="294"/>
      <c r="N330" s="295"/>
      <c r="O330" s="295"/>
      <c r="P330" s="295"/>
      <c r="Q330" s="295"/>
      <c r="R330" s="295"/>
      <c r="S330" s="295"/>
      <c r="T330" s="296"/>
      <c r="AT330" s="297" t="s">
        <v>592</v>
      </c>
      <c r="AU330" s="297" t="s">
        <v>85</v>
      </c>
      <c r="AV330" s="14" t="s">
        <v>83</v>
      </c>
      <c r="AW330" s="14" t="s">
        <v>39</v>
      </c>
      <c r="AX330" s="14" t="s">
        <v>76</v>
      </c>
      <c r="AY330" s="297" t="s">
        <v>203</v>
      </c>
    </row>
    <row r="331" spans="2:51" s="14" customFormat="1" ht="13.5">
      <c r="B331" s="288"/>
      <c r="C331" s="289"/>
      <c r="D331" s="267" t="s">
        <v>592</v>
      </c>
      <c r="E331" s="290" t="s">
        <v>21</v>
      </c>
      <c r="F331" s="291" t="s">
        <v>1613</v>
      </c>
      <c r="G331" s="289"/>
      <c r="H331" s="290" t="s">
        <v>21</v>
      </c>
      <c r="I331" s="292"/>
      <c r="J331" s="289"/>
      <c r="K331" s="289"/>
      <c r="L331" s="293"/>
      <c r="M331" s="294"/>
      <c r="N331" s="295"/>
      <c r="O331" s="295"/>
      <c r="P331" s="295"/>
      <c r="Q331" s="295"/>
      <c r="R331" s="295"/>
      <c r="S331" s="295"/>
      <c r="T331" s="296"/>
      <c r="AT331" s="297" t="s">
        <v>592</v>
      </c>
      <c r="AU331" s="297" t="s">
        <v>85</v>
      </c>
      <c r="AV331" s="14" t="s">
        <v>83</v>
      </c>
      <c r="AW331" s="14" t="s">
        <v>39</v>
      </c>
      <c r="AX331" s="14" t="s">
        <v>76</v>
      </c>
      <c r="AY331" s="297" t="s">
        <v>203</v>
      </c>
    </row>
    <row r="332" spans="2:51" s="12" customFormat="1" ht="13.5">
      <c r="B332" s="265"/>
      <c r="C332" s="266"/>
      <c r="D332" s="267" t="s">
        <v>592</v>
      </c>
      <c r="E332" s="268" t="s">
        <v>21</v>
      </c>
      <c r="F332" s="269" t="s">
        <v>1614</v>
      </c>
      <c r="G332" s="266"/>
      <c r="H332" s="270">
        <v>127.3</v>
      </c>
      <c r="I332" s="271"/>
      <c r="J332" s="266"/>
      <c r="K332" s="266"/>
      <c r="L332" s="272"/>
      <c r="M332" s="273"/>
      <c r="N332" s="274"/>
      <c r="O332" s="274"/>
      <c r="P332" s="274"/>
      <c r="Q332" s="274"/>
      <c r="R332" s="274"/>
      <c r="S332" s="274"/>
      <c r="T332" s="275"/>
      <c r="AT332" s="276" t="s">
        <v>592</v>
      </c>
      <c r="AU332" s="276" t="s">
        <v>85</v>
      </c>
      <c r="AV332" s="12" t="s">
        <v>85</v>
      </c>
      <c r="AW332" s="12" t="s">
        <v>39</v>
      </c>
      <c r="AX332" s="12" t="s">
        <v>76</v>
      </c>
      <c r="AY332" s="276" t="s">
        <v>203</v>
      </c>
    </row>
    <row r="333" spans="2:51" s="14" customFormat="1" ht="13.5">
      <c r="B333" s="288"/>
      <c r="C333" s="289"/>
      <c r="D333" s="267" t="s">
        <v>592</v>
      </c>
      <c r="E333" s="290" t="s">
        <v>21</v>
      </c>
      <c r="F333" s="291" t="s">
        <v>1615</v>
      </c>
      <c r="G333" s="289"/>
      <c r="H333" s="290" t="s">
        <v>21</v>
      </c>
      <c r="I333" s="292"/>
      <c r="J333" s="289"/>
      <c r="K333" s="289"/>
      <c r="L333" s="293"/>
      <c r="M333" s="294"/>
      <c r="N333" s="295"/>
      <c r="O333" s="295"/>
      <c r="P333" s="295"/>
      <c r="Q333" s="295"/>
      <c r="R333" s="295"/>
      <c r="S333" s="295"/>
      <c r="T333" s="296"/>
      <c r="AT333" s="297" t="s">
        <v>592</v>
      </c>
      <c r="AU333" s="297" t="s">
        <v>85</v>
      </c>
      <c r="AV333" s="14" t="s">
        <v>83</v>
      </c>
      <c r="AW333" s="14" t="s">
        <v>39</v>
      </c>
      <c r="AX333" s="14" t="s">
        <v>76</v>
      </c>
      <c r="AY333" s="297" t="s">
        <v>203</v>
      </c>
    </row>
    <row r="334" spans="2:51" s="14" customFormat="1" ht="13.5">
      <c r="B334" s="288"/>
      <c r="C334" s="289"/>
      <c r="D334" s="267" t="s">
        <v>592</v>
      </c>
      <c r="E334" s="290" t="s">
        <v>21</v>
      </c>
      <c r="F334" s="291" t="s">
        <v>1616</v>
      </c>
      <c r="G334" s="289"/>
      <c r="H334" s="290" t="s">
        <v>21</v>
      </c>
      <c r="I334" s="292"/>
      <c r="J334" s="289"/>
      <c r="K334" s="289"/>
      <c r="L334" s="293"/>
      <c r="M334" s="294"/>
      <c r="N334" s="295"/>
      <c r="O334" s="295"/>
      <c r="P334" s="295"/>
      <c r="Q334" s="295"/>
      <c r="R334" s="295"/>
      <c r="S334" s="295"/>
      <c r="T334" s="296"/>
      <c r="AT334" s="297" t="s">
        <v>592</v>
      </c>
      <c r="AU334" s="297" t="s">
        <v>85</v>
      </c>
      <c r="AV334" s="14" t="s">
        <v>83</v>
      </c>
      <c r="AW334" s="14" t="s">
        <v>39</v>
      </c>
      <c r="AX334" s="14" t="s">
        <v>76</v>
      </c>
      <c r="AY334" s="297" t="s">
        <v>203</v>
      </c>
    </row>
    <row r="335" spans="2:51" s="12" customFormat="1" ht="13.5">
      <c r="B335" s="265"/>
      <c r="C335" s="266"/>
      <c r="D335" s="267" t="s">
        <v>592</v>
      </c>
      <c r="E335" s="268" t="s">
        <v>21</v>
      </c>
      <c r="F335" s="269" t="s">
        <v>1617</v>
      </c>
      <c r="G335" s="266"/>
      <c r="H335" s="270">
        <v>29.6</v>
      </c>
      <c r="I335" s="271"/>
      <c r="J335" s="266"/>
      <c r="K335" s="266"/>
      <c r="L335" s="272"/>
      <c r="M335" s="273"/>
      <c r="N335" s="274"/>
      <c r="O335" s="274"/>
      <c r="P335" s="274"/>
      <c r="Q335" s="274"/>
      <c r="R335" s="274"/>
      <c r="S335" s="274"/>
      <c r="T335" s="275"/>
      <c r="AT335" s="276" t="s">
        <v>592</v>
      </c>
      <c r="AU335" s="276" t="s">
        <v>85</v>
      </c>
      <c r="AV335" s="12" t="s">
        <v>85</v>
      </c>
      <c r="AW335" s="12" t="s">
        <v>39</v>
      </c>
      <c r="AX335" s="12" t="s">
        <v>76</v>
      </c>
      <c r="AY335" s="276" t="s">
        <v>203</v>
      </c>
    </row>
    <row r="336" spans="2:51" s="14" customFormat="1" ht="13.5">
      <c r="B336" s="288"/>
      <c r="C336" s="289"/>
      <c r="D336" s="267" t="s">
        <v>592</v>
      </c>
      <c r="E336" s="290" t="s">
        <v>21</v>
      </c>
      <c r="F336" s="291" t="s">
        <v>1618</v>
      </c>
      <c r="G336" s="289"/>
      <c r="H336" s="290" t="s">
        <v>21</v>
      </c>
      <c r="I336" s="292"/>
      <c r="J336" s="289"/>
      <c r="K336" s="289"/>
      <c r="L336" s="293"/>
      <c r="M336" s="294"/>
      <c r="N336" s="295"/>
      <c r="O336" s="295"/>
      <c r="P336" s="295"/>
      <c r="Q336" s="295"/>
      <c r="R336" s="295"/>
      <c r="S336" s="295"/>
      <c r="T336" s="296"/>
      <c r="AT336" s="297" t="s">
        <v>592</v>
      </c>
      <c r="AU336" s="297" t="s">
        <v>85</v>
      </c>
      <c r="AV336" s="14" t="s">
        <v>83</v>
      </c>
      <c r="AW336" s="14" t="s">
        <v>39</v>
      </c>
      <c r="AX336" s="14" t="s">
        <v>76</v>
      </c>
      <c r="AY336" s="297" t="s">
        <v>203</v>
      </c>
    </row>
    <row r="337" spans="2:51" s="14" customFormat="1" ht="13.5">
      <c r="B337" s="288"/>
      <c r="C337" s="289"/>
      <c r="D337" s="267" t="s">
        <v>592</v>
      </c>
      <c r="E337" s="290" t="s">
        <v>21</v>
      </c>
      <c r="F337" s="291" t="s">
        <v>1619</v>
      </c>
      <c r="G337" s="289"/>
      <c r="H337" s="290" t="s">
        <v>21</v>
      </c>
      <c r="I337" s="292"/>
      <c r="J337" s="289"/>
      <c r="K337" s="289"/>
      <c r="L337" s="293"/>
      <c r="M337" s="294"/>
      <c r="N337" s="295"/>
      <c r="O337" s="295"/>
      <c r="P337" s="295"/>
      <c r="Q337" s="295"/>
      <c r="R337" s="295"/>
      <c r="S337" s="295"/>
      <c r="T337" s="296"/>
      <c r="AT337" s="297" t="s">
        <v>592</v>
      </c>
      <c r="AU337" s="297" t="s">
        <v>85</v>
      </c>
      <c r="AV337" s="14" t="s">
        <v>83</v>
      </c>
      <c r="AW337" s="14" t="s">
        <v>39</v>
      </c>
      <c r="AX337" s="14" t="s">
        <v>76</v>
      </c>
      <c r="AY337" s="297" t="s">
        <v>203</v>
      </c>
    </row>
    <row r="338" spans="2:51" s="12" customFormat="1" ht="13.5">
      <c r="B338" s="265"/>
      <c r="C338" s="266"/>
      <c r="D338" s="267" t="s">
        <v>592</v>
      </c>
      <c r="E338" s="268" t="s">
        <v>21</v>
      </c>
      <c r="F338" s="269" t="s">
        <v>1620</v>
      </c>
      <c r="G338" s="266"/>
      <c r="H338" s="270">
        <v>1030.35</v>
      </c>
      <c r="I338" s="271"/>
      <c r="J338" s="266"/>
      <c r="K338" s="266"/>
      <c r="L338" s="272"/>
      <c r="M338" s="273"/>
      <c r="N338" s="274"/>
      <c r="O338" s="274"/>
      <c r="P338" s="274"/>
      <c r="Q338" s="274"/>
      <c r="R338" s="274"/>
      <c r="S338" s="274"/>
      <c r="T338" s="275"/>
      <c r="AT338" s="276" t="s">
        <v>592</v>
      </c>
      <c r="AU338" s="276" t="s">
        <v>85</v>
      </c>
      <c r="AV338" s="12" t="s">
        <v>85</v>
      </c>
      <c r="AW338" s="12" t="s">
        <v>39</v>
      </c>
      <c r="AX338" s="12" t="s">
        <v>76</v>
      </c>
      <c r="AY338" s="276" t="s">
        <v>203</v>
      </c>
    </row>
    <row r="339" spans="2:51" s="14" customFormat="1" ht="13.5">
      <c r="B339" s="288"/>
      <c r="C339" s="289"/>
      <c r="D339" s="267" t="s">
        <v>592</v>
      </c>
      <c r="E339" s="290" t="s">
        <v>21</v>
      </c>
      <c r="F339" s="291" t="s">
        <v>1621</v>
      </c>
      <c r="G339" s="289"/>
      <c r="H339" s="290" t="s">
        <v>21</v>
      </c>
      <c r="I339" s="292"/>
      <c r="J339" s="289"/>
      <c r="K339" s="289"/>
      <c r="L339" s="293"/>
      <c r="M339" s="294"/>
      <c r="N339" s="295"/>
      <c r="O339" s="295"/>
      <c r="P339" s="295"/>
      <c r="Q339" s="295"/>
      <c r="R339" s="295"/>
      <c r="S339" s="295"/>
      <c r="T339" s="296"/>
      <c r="AT339" s="297" t="s">
        <v>592</v>
      </c>
      <c r="AU339" s="297" t="s">
        <v>85</v>
      </c>
      <c r="AV339" s="14" t="s">
        <v>83</v>
      </c>
      <c r="AW339" s="14" t="s">
        <v>39</v>
      </c>
      <c r="AX339" s="14" t="s">
        <v>76</v>
      </c>
      <c r="AY339" s="297" t="s">
        <v>203</v>
      </c>
    </row>
    <row r="340" spans="2:51" s="14" customFormat="1" ht="13.5">
      <c r="B340" s="288"/>
      <c r="C340" s="289"/>
      <c r="D340" s="267" t="s">
        <v>592</v>
      </c>
      <c r="E340" s="290" t="s">
        <v>21</v>
      </c>
      <c r="F340" s="291" t="s">
        <v>1622</v>
      </c>
      <c r="G340" s="289"/>
      <c r="H340" s="290" t="s">
        <v>21</v>
      </c>
      <c r="I340" s="292"/>
      <c r="J340" s="289"/>
      <c r="K340" s="289"/>
      <c r="L340" s="293"/>
      <c r="M340" s="294"/>
      <c r="N340" s="295"/>
      <c r="O340" s="295"/>
      <c r="P340" s="295"/>
      <c r="Q340" s="295"/>
      <c r="R340" s="295"/>
      <c r="S340" s="295"/>
      <c r="T340" s="296"/>
      <c r="AT340" s="297" t="s">
        <v>592</v>
      </c>
      <c r="AU340" s="297" t="s">
        <v>85</v>
      </c>
      <c r="AV340" s="14" t="s">
        <v>83</v>
      </c>
      <c r="AW340" s="14" t="s">
        <v>39</v>
      </c>
      <c r="AX340" s="14" t="s">
        <v>76</v>
      </c>
      <c r="AY340" s="297" t="s">
        <v>203</v>
      </c>
    </row>
    <row r="341" spans="2:51" s="12" customFormat="1" ht="13.5">
      <c r="B341" s="265"/>
      <c r="C341" s="266"/>
      <c r="D341" s="267" t="s">
        <v>592</v>
      </c>
      <c r="E341" s="268" t="s">
        <v>21</v>
      </c>
      <c r="F341" s="269" t="s">
        <v>1623</v>
      </c>
      <c r="G341" s="266"/>
      <c r="H341" s="270">
        <v>355.2</v>
      </c>
      <c r="I341" s="271"/>
      <c r="J341" s="266"/>
      <c r="K341" s="266"/>
      <c r="L341" s="272"/>
      <c r="M341" s="273"/>
      <c r="N341" s="274"/>
      <c r="O341" s="274"/>
      <c r="P341" s="274"/>
      <c r="Q341" s="274"/>
      <c r="R341" s="274"/>
      <c r="S341" s="274"/>
      <c r="T341" s="275"/>
      <c r="AT341" s="276" t="s">
        <v>592</v>
      </c>
      <c r="AU341" s="276" t="s">
        <v>85</v>
      </c>
      <c r="AV341" s="12" t="s">
        <v>85</v>
      </c>
      <c r="AW341" s="12" t="s">
        <v>39</v>
      </c>
      <c r="AX341" s="12" t="s">
        <v>76</v>
      </c>
      <c r="AY341" s="276" t="s">
        <v>203</v>
      </c>
    </row>
    <row r="342" spans="2:51" s="14" customFormat="1" ht="13.5">
      <c r="B342" s="288"/>
      <c r="C342" s="289"/>
      <c r="D342" s="267" t="s">
        <v>592</v>
      </c>
      <c r="E342" s="290" t="s">
        <v>21</v>
      </c>
      <c r="F342" s="291" t="s">
        <v>1621</v>
      </c>
      <c r="G342" s="289"/>
      <c r="H342" s="290" t="s">
        <v>21</v>
      </c>
      <c r="I342" s="292"/>
      <c r="J342" s="289"/>
      <c r="K342" s="289"/>
      <c r="L342" s="293"/>
      <c r="M342" s="294"/>
      <c r="N342" s="295"/>
      <c r="O342" s="295"/>
      <c r="P342" s="295"/>
      <c r="Q342" s="295"/>
      <c r="R342" s="295"/>
      <c r="S342" s="295"/>
      <c r="T342" s="296"/>
      <c r="AT342" s="297" t="s">
        <v>592</v>
      </c>
      <c r="AU342" s="297" t="s">
        <v>85</v>
      </c>
      <c r="AV342" s="14" t="s">
        <v>83</v>
      </c>
      <c r="AW342" s="14" t="s">
        <v>39</v>
      </c>
      <c r="AX342" s="14" t="s">
        <v>76</v>
      </c>
      <c r="AY342" s="297" t="s">
        <v>203</v>
      </c>
    </row>
    <row r="343" spans="2:51" s="12" customFormat="1" ht="13.5">
      <c r="B343" s="265"/>
      <c r="C343" s="266"/>
      <c r="D343" s="267" t="s">
        <v>592</v>
      </c>
      <c r="E343" s="268" t="s">
        <v>21</v>
      </c>
      <c r="F343" s="269" t="s">
        <v>1624</v>
      </c>
      <c r="G343" s="266"/>
      <c r="H343" s="270">
        <v>91.4</v>
      </c>
      <c r="I343" s="271"/>
      <c r="J343" s="266"/>
      <c r="K343" s="266"/>
      <c r="L343" s="272"/>
      <c r="M343" s="273"/>
      <c r="N343" s="274"/>
      <c r="O343" s="274"/>
      <c r="P343" s="274"/>
      <c r="Q343" s="274"/>
      <c r="R343" s="274"/>
      <c r="S343" s="274"/>
      <c r="T343" s="275"/>
      <c r="AT343" s="276" t="s">
        <v>592</v>
      </c>
      <c r="AU343" s="276" t="s">
        <v>85</v>
      </c>
      <c r="AV343" s="12" t="s">
        <v>85</v>
      </c>
      <c r="AW343" s="12" t="s">
        <v>39</v>
      </c>
      <c r="AX343" s="12" t="s">
        <v>76</v>
      </c>
      <c r="AY343" s="276" t="s">
        <v>203</v>
      </c>
    </row>
    <row r="344" spans="2:51" s="13" customFormat="1" ht="13.5">
      <c r="B344" s="277"/>
      <c r="C344" s="278"/>
      <c r="D344" s="267" t="s">
        <v>592</v>
      </c>
      <c r="E344" s="279" t="s">
        <v>21</v>
      </c>
      <c r="F344" s="280" t="s">
        <v>618</v>
      </c>
      <c r="G344" s="278"/>
      <c r="H344" s="281">
        <v>1633.85</v>
      </c>
      <c r="I344" s="282"/>
      <c r="J344" s="278"/>
      <c r="K344" s="278"/>
      <c r="L344" s="283"/>
      <c r="M344" s="284"/>
      <c r="N344" s="285"/>
      <c r="O344" s="285"/>
      <c r="P344" s="285"/>
      <c r="Q344" s="285"/>
      <c r="R344" s="285"/>
      <c r="S344" s="285"/>
      <c r="T344" s="286"/>
      <c r="AT344" s="287" t="s">
        <v>592</v>
      </c>
      <c r="AU344" s="287" t="s">
        <v>85</v>
      </c>
      <c r="AV344" s="13" t="s">
        <v>98</v>
      </c>
      <c r="AW344" s="13" t="s">
        <v>39</v>
      </c>
      <c r="AX344" s="13" t="s">
        <v>83</v>
      </c>
      <c r="AY344" s="287" t="s">
        <v>203</v>
      </c>
    </row>
    <row r="345" spans="2:65" s="1" customFormat="1" ht="16.5" customHeight="1">
      <c r="B345" s="47"/>
      <c r="C345" s="238" t="s">
        <v>513</v>
      </c>
      <c r="D345" s="238" t="s">
        <v>206</v>
      </c>
      <c r="E345" s="239" t="s">
        <v>1625</v>
      </c>
      <c r="F345" s="240" t="s">
        <v>1626</v>
      </c>
      <c r="G345" s="241" t="s">
        <v>463</v>
      </c>
      <c r="H345" s="242">
        <v>3.6</v>
      </c>
      <c r="I345" s="243"/>
      <c r="J345" s="244">
        <f>ROUND(I345*H345,2)</f>
        <v>0</v>
      </c>
      <c r="K345" s="240" t="s">
        <v>761</v>
      </c>
      <c r="L345" s="73"/>
      <c r="M345" s="245" t="s">
        <v>21</v>
      </c>
      <c r="N345" s="246" t="s">
        <v>47</v>
      </c>
      <c r="O345" s="48"/>
      <c r="P345" s="247">
        <f>O345*H345</f>
        <v>0</v>
      </c>
      <c r="Q345" s="247">
        <v>0.04</v>
      </c>
      <c r="R345" s="247">
        <f>Q345*H345</f>
        <v>0.14400000000000002</v>
      </c>
      <c r="S345" s="247">
        <v>0</v>
      </c>
      <c r="T345" s="248">
        <f>S345*H345</f>
        <v>0</v>
      </c>
      <c r="AR345" s="25" t="s">
        <v>98</v>
      </c>
      <c r="AT345" s="25" t="s">
        <v>206</v>
      </c>
      <c r="AU345" s="25" t="s">
        <v>85</v>
      </c>
      <c r="AY345" s="25" t="s">
        <v>203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25" t="s">
        <v>83</v>
      </c>
      <c r="BK345" s="249">
        <f>ROUND(I345*H345,2)</f>
        <v>0</v>
      </c>
      <c r="BL345" s="25" t="s">
        <v>98</v>
      </c>
      <c r="BM345" s="25" t="s">
        <v>1627</v>
      </c>
    </row>
    <row r="346" spans="2:51" s="12" customFormat="1" ht="13.5">
      <c r="B346" s="265"/>
      <c r="C346" s="266"/>
      <c r="D346" s="267" t="s">
        <v>592</v>
      </c>
      <c r="E346" s="268" t="s">
        <v>21</v>
      </c>
      <c r="F346" s="269" t="s">
        <v>1628</v>
      </c>
      <c r="G346" s="266"/>
      <c r="H346" s="270">
        <v>3.6</v>
      </c>
      <c r="I346" s="271"/>
      <c r="J346" s="266"/>
      <c r="K346" s="266"/>
      <c r="L346" s="272"/>
      <c r="M346" s="273"/>
      <c r="N346" s="274"/>
      <c r="O346" s="274"/>
      <c r="P346" s="274"/>
      <c r="Q346" s="274"/>
      <c r="R346" s="274"/>
      <c r="S346" s="274"/>
      <c r="T346" s="275"/>
      <c r="AT346" s="276" t="s">
        <v>592</v>
      </c>
      <c r="AU346" s="276" t="s">
        <v>85</v>
      </c>
      <c r="AV346" s="12" t="s">
        <v>85</v>
      </c>
      <c r="AW346" s="12" t="s">
        <v>39</v>
      </c>
      <c r="AX346" s="12" t="s">
        <v>76</v>
      </c>
      <c r="AY346" s="276" t="s">
        <v>203</v>
      </c>
    </row>
    <row r="347" spans="2:65" s="1" customFormat="1" ht="25.5" customHeight="1">
      <c r="B347" s="47"/>
      <c r="C347" s="238" t="s">
        <v>517</v>
      </c>
      <c r="D347" s="238" t="s">
        <v>206</v>
      </c>
      <c r="E347" s="239" t="s">
        <v>1629</v>
      </c>
      <c r="F347" s="240" t="s">
        <v>1630</v>
      </c>
      <c r="G347" s="241" t="s">
        <v>463</v>
      </c>
      <c r="H347" s="242">
        <v>18.589</v>
      </c>
      <c r="I347" s="243"/>
      <c r="J347" s="244">
        <f>ROUND(I347*H347,2)</f>
        <v>0</v>
      </c>
      <c r="K347" s="240" t="s">
        <v>761</v>
      </c>
      <c r="L347" s="73"/>
      <c r="M347" s="245" t="s">
        <v>21</v>
      </c>
      <c r="N347" s="246" t="s">
        <v>47</v>
      </c>
      <c r="O347" s="48"/>
      <c r="P347" s="247">
        <f>O347*H347</f>
        <v>0</v>
      </c>
      <c r="Q347" s="247">
        <v>0.01838</v>
      </c>
      <c r="R347" s="247">
        <f>Q347*H347</f>
        <v>0.34166582</v>
      </c>
      <c r="S347" s="247">
        <v>0</v>
      </c>
      <c r="T347" s="248">
        <f>S347*H347</f>
        <v>0</v>
      </c>
      <c r="AR347" s="25" t="s">
        <v>98</v>
      </c>
      <c r="AT347" s="25" t="s">
        <v>206</v>
      </c>
      <c r="AU347" s="25" t="s">
        <v>85</v>
      </c>
      <c r="AY347" s="25" t="s">
        <v>203</v>
      </c>
      <c r="BE347" s="249">
        <f>IF(N347="základní",J347,0)</f>
        <v>0</v>
      </c>
      <c r="BF347" s="249">
        <f>IF(N347="snížená",J347,0)</f>
        <v>0</v>
      </c>
      <c r="BG347" s="249">
        <f>IF(N347="zákl. přenesená",J347,0)</f>
        <v>0</v>
      </c>
      <c r="BH347" s="249">
        <f>IF(N347="sníž. přenesená",J347,0)</f>
        <v>0</v>
      </c>
      <c r="BI347" s="249">
        <f>IF(N347="nulová",J347,0)</f>
        <v>0</v>
      </c>
      <c r="BJ347" s="25" t="s">
        <v>83</v>
      </c>
      <c r="BK347" s="249">
        <f>ROUND(I347*H347,2)</f>
        <v>0</v>
      </c>
      <c r="BL347" s="25" t="s">
        <v>98</v>
      </c>
      <c r="BM347" s="25" t="s">
        <v>1631</v>
      </c>
    </row>
    <row r="348" spans="2:51" s="12" customFormat="1" ht="13.5">
      <c r="B348" s="265"/>
      <c r="C348" s="266"/>
      <c r="D348" s="267" t="s">
        <v>592</v>
      </c>
      <c r="E348" s="268" t="s">
        <v>21</v>
      </c>
      <c r="F348" s="269" t="s">
        <v>1632</v>
      </c>
      <c r="G348" s="266"/>
      <c r="H348" s="270">
        <v>5.244</v>
      </c>
      <c r="I348" s="271"/>
      <c r="J348" s="266"/>
      <c r="K348" s="266"/>
      <c r="L348" s="272"/>
      <c r="M348" s="273"/>
      <c r="N348" s="274"/>
      <c r="O348" s="274"/>
      <c r="P348" s="274"/>
      <c r="Q348" s="274"/>
      <c r="R348" s="274"/>
      <c r="S348" s="274"/>
      <c r="T348" s="275"/>
      <c r="AT348" s="276" t="s">
        <v>592</v>
      </c>
      <c r="AU348" s="276" t="s">
        <v>85</v>
      </c>
      <c r="AV348" s="12" t="s">
        <v>85</v>
      </c>
      <c r="AW348" s="12" t="s">
        <v>39</v>
      </c>
      <c r="AX348" s="12" t="s">
        <v>76</v>
      </c>
      <c r="AY348" s="276" t="s">
        <v>203</v>
      </c>
    </row>
    <row r="349" spans="2:51" s="12" customFormat="1" ht="13.5">
      <c r="B349" s="265"/>
      <c r="C349" s="266"/>
      <c r="D349" s="267" t="s">
        <v>592</v>
      </c>
      <c r="E349" s="268" t="s">
        <v>21</v>
      </c>
      <c r="F349" s="269" t="s">
        <v>1633</v>
      </c>
      <c r="G349" s="266"/>
      <c r="H349" s="270">
        <v>0.765</v>
      </c>
      <c r="I349" s="271"/>
      <c r="J349" s="266"/>
      <c r="K349" s="266"/>
      <c r="L349" s="272"/>
      <c r="M349" s="273"/>
      <c r="N349" s="274"/>
      <c r="O349" s="274"/>
      <c r="P349" s="274"/>
      <c r="Q349" s="274"/>
      <c r="R349" s="274"/>
      <c r="S349" s="274"/>
      <c r="T349" s="275"/>
      <c r="AT349" s="276" t="s">
        <v>592</v>
      </c>
      <c r="AU349" s="276" t="s">
        <v>85</v>
      </c>
      <c r="AV349" s="12" t="s">
        <v>85</v>
      </c>
      <c r="AW349" s="12" t="s">
        <v>39</v>
      </c>
      <c r="AX349" s="12" t="s">
        <v>76</v>
      </c>
      <c r="AY349" s="276" t="s">
        <v>203</v>
      </c>
    </row>
    <row r="350" spans="2:51" s="12" customFormat="1" ht="13.5">
      <c r="B350" s="265"/>
      <c r="C350" s="266"/>
      <c r="D350" s="267" t="s">
        <v>592</v>
      </c>
      <c r="E350" s="268" t="s">
        <v>21</v>
      </c>
      <c r="F350" s="269" t="s">
        <v>1634</v>
      </c>
      <c r="G350" s="266"/>
      <c r="H350" s="270">
        <v>0.765</v>
      </c>
      <c r="I350" s="271"/>
      <c r="J350" s="266"/>
      <c r="K350" s="266"/>
      <c r="L350" s="272"/>
      <c r="M350" s="273"/>
      <c r="N350" s="274"/>
      <c r="O350" s="274"/>
      <c r="P350" s="274"/>
      <c r="Q350" s="274"/>
      <c r="R350" s="274"/>
      <c r="S350" s="274"/>
      <c r="T350" s="275"/>
      <c r="AT350" s="276" t="s">
        <v>592</v>
      </c>
      <c r="AU350" s="276" t="s">
        <v>85</v>
      </c>
      <c r="AV350" s="12" t="s">
        <v>85</v>
      </c>
      <c r="AW350" s="12" t="s">
        <v>39</v>
      </c>
      <c r="AX350" s="12" t="s">
        <v>76</v>
      </c>
      <c r="AY350" s="276" t="s">
        <v>203</v>
      </c>
    </row>
    <row r="351" spans="2:51" s="12" customFormat="1" ht="13.5">
      <c r="B351" s="265"/>
      <c r="C351" s="266"/>
      <c r="D351" s="267" t="s">
        <v>592</v>
      </c>
      <c r="E351" s="268" t="s">
        <v>21</v>
      </c>
      <c r="F351" s="269" t="s">
        <v>1635</v>
      </c>
      <c r="G351" s="266"/>
      <c r="H351" s="270">
        <v>0.765</v>
      </c>
      <c r="I351" s="271"/>
      <c r="J351" s="266"/>
      <c r="K351" s="266"/>
      <c r="L351" s="272"/>
      <c r="M351" s="273"/>
      <c r="N351" s="274"/>
      <c r="O351" s="274"/>
      <c r="P351" s="274"/>
      <c r="Q351" s="274"/>
      <c r="R351" s="274"/>
      <c r="S351" s="274"/>
      <c r="T351" s="275"/>
      <c r="AT351" s="276" t="s">
        <v>592</v>
      </c>
      <c r="AU351" s="276" t="s">
        <v>85</v>
      </c>
      <c r="AV351" s="12" t="s">
        <v>85</v>
      </c>
      <c r="AW351" s="12" t="s">
        <v>39</v>
      </c>
      <c r="AX351" s="12" t="s">
        <v>76</v>
      </c>
      <c r="AY351" s="276" t="s">
        <v>203</v>
      </c>
    </row>
    <row r="352" spans="2:51" s="12" customFormat="1" ht="13.5">
      <c r="B352" s="265"/>
      <c r="C352" s="266"/>
      <c r="D352" s="267" t="s">
        <v>592</v>
      </c>
      <c r="E352" s="268" t="s">
        <v>21</v>
      </c>
      <c r="F352" s="269" t="s">
        <v>1636</v>
      </c>
      <c r="G352" s="266"/>
      <c r="H352" s="270">
        <v>0.72</v>
      </c>
      <c r="I352" s="271"/>
      <c r="J352" s="266"/>
      <c r="K352" s="266"/>
      <c r="L352" s="272"/>
      <c r="M352" s="273"/>
      <c r="N352" s="274"/>
      <c r="O352" s="274"/>
      <c r="P352" s="274"/>
      <c r="Q352" s="274"/>
      <c r="R352" s="274"/>
      <c r="S352" s="274"/>
      <c r="T352" s="275"/>
      <c r="AT352" s="276" t="s">
        <v>592</v>
      </c>
      <c r="AU352" s="276" t="s">
        <v>85</v>
      </c>
      <c r="AV352" s="12" t="s">
        <v>85</v>
      </c>
      <c r="AW352" s="12" t="s">
        <v>39</v>
      </c>
      <c r="AX352" s="12" t="s">
        <v>76</v>
      </c>
      <c r="AY352" s="276" t="s">
        <v>203</v>
      </c>
    </row>
    <row r="353" spans="2:51" s="12" customFormat="1" ht="13.5">
      <c r="B353" s="265"/>
      <c r="C353" s="266"/>
      <c r="D353" s="267" t="s">
        <v>592</v>
      </c>
      <c r="E353" s="268" t="s">
        <v>21</v>
      </c>
      <c r="F353" s="269" t="s">
        <v>1637</v>
      </c>
      <c r="G353" s="266"/>
      <c r="H353" s="270">
        <v>0.765</v>
      </c>
      <c r="I353" s="271"/>
      <c r="J353" s="266"/>
      <c r="K353" s="266"/>
      <c r="L353" s="272"/>
      <c r="M353" s="273"/>
      <c r="N353" s="274"/>
      <c r="O353" s="274"/>
      <c r="P353" s="274"/>
      <c r="Q353" s="274"/>
      <c r="R353" s="274"/>
      <c r="S353" s="274"/>
      <c r="T353" s="275"/>
      <c r="AT353" s="276" t="s">
        <v>592</v>
      </c>
      <c r="AU353" s="276" t="s">
        <v>85</v>
      </c>
      <c r="AV353" s="12" t="s">
        <v>85</v>
      </c>
      <c r="AW353" s="12" t="s">
        <v>39</v>
      </c>
      <c r="AX353" s="12" t="s">
        <v>76</v>
      </c>
      <c r="AY353" s="276" t="s">
        <v>203</v>
      </c>
    </row>
    <row r="354" spans="2:51" s="12" customFormat="1" ht="13.5">
      <c r="B354" s="265"/>
      <c r="C354" s="266"/>
      <c r="D354" s="267" t="s">
        <v>592</v>
      </c>
      <c r="E354" s="268" t="s">
        <v>21</v>
      </c>
      <c r="F354" s="269" t="s">
        <v>1638</v>
      </c>
      <c r="G354" s="266"/>
      <c r="H354" s="270">
        <v>8.8</v>
      </c>
      <c r="I354" s="271"/>
      <c r="J354" s="266"/>
      <c r="K354" s="266"/>
      <c r="L354" s="272"/>
      <c r="M354" s="273"/>
      <c r="N354" s="274"/>
      <c r="O354" s="274"/>
      <c r="P354" s="274"/>
      <c r="Q354" s="274"/>
      <c r="R354" s="274"/>
      <c r="S354" s="274"/>
      <c r="T354" s="275"/>
      <c r="AT354" s="276" t="s">
        <v>592</v>
      </c>
      <c r="AU354" s="276" t="s">
        <v>85</v>
      </c>
      <c r="AV354" s="12" t="s">
        <v>85</v>
      </c>
      <c r="AW354" s="12" t="s">
        <v>39</v>
      </c>
      <c r="AX354" s="12" t="s">
        <v>76</v>
      </c>
      <c r="AY354" s="276" t="s">
        <v>203</v>
      </c>
    </row>
    <row r="355" spans="2:51" s="12" customFormat="1" ht="13.5">
      <c r="B355" s="265"/>
      <c r="C355" s="266"/>
      <c r="D355" s="267" t="s">
        <v>592</v>
      </c>
      <c r="E355" s="268" t="s">
        <v>21</v>
      </c>
      <c r="F355" s="269" t="s">
        <v>1639</v>
      </c>
      <c r="G355" s="266"/>
      <c r="H355" s="270">
        <v>0.765</v>
      </c>
      <c r="I355" s="271"/>
      <c r="J355" s="266"/>
      <c r="K355" s="266"/>
      <c r="L355" s="272"/>
      <c r="M355" s="273"/>
      <c r="N355" s="274"/>
      <c r="O355" s="274"/>
      <c r="P355" s="274"/>
      <c r="Q355" s="274"/>
      <c r="R355" s="274"/>
      <c r="S355" s="274"/>
      <c r="T355" s="275"/>
      <c r="AT355" s="276" t="s">
        <v>592</v>
      </c>
      <c r="AU355" s="276" t="s">
        <v>85</v>
      </c>
      <c r="AV355" s="12" t="s">
        <v>85</v>
      </c>
      <c r="AW355" s="12" t="s">
        <v>39</v>
      </c>
      <c r="AX355" s="12" t="s">
        <v>76</v>
      </c>
      <c r="AY355" s="276" t="s">
        <v>203</v>
      </c>
    </row>
    <row r="356" spans="2:65" s="1" customFormat="1" ht="16.5" customHeight="1">
      <c r="B356" s="47"/>
      <c r="C356" s="238" t="s">
        <v>1640</v>
      </c>
      <c r="D356" s="238" t="s">
        <v>206</v>
      </c>
      <c r="E356" s="239" t="s">
        <v>1641</v>
      </c>
      <c r="F356" s="240" t="s">
        <v>1642</v>
      </c>
      <c r="G356" s="241" t="s">
        <v>463</v>
      </c>
      <c r="H356" s="242">
        <v>5463.022</v>
      </c>
      <c r="I356" s="243"/>
      <c r="J356" s="244">
        <f>ROUND(I356*H356,2)</f>
        <v>0</v>
      </c>
      <c r="K356" s="240" t="s">
        <v>761</v>
      </c>
      <c r="L356" s="73"/>
      <c r="M356" s="245" t="s">
        <v>21</v>
      </c>
      <c r="N356" s="246" t="s">
        <v>47</v>
      </c>
      <c r="O356" s="48"/>
      <c r="P356" s="247">
        <f>O356*H356</f>
        <v>0</v>
      </c>
      <c r="Q356" s="247">
        <v>0.0079</v>
      </c>
      <c r="R356" s="247">
        <f>Q356*H356</f>
        <v>43.157873800000004</v>
      </c>
      <c r="S356" s="247">
        <v>0</v>
      </c>
      <c r="T356" s="248">
        <f>S356*H356</f>
        <v>0</v>
      </c>
      <c r="AR356" s="25" t="s">
        <v>98</v>
      </c>
      <c r="AT356" s="25" t="s">
        <v>206</v>
      </c>
      <c r="AU356" s="25" t="s">
        <v>85</v>
      </c>
      <c r="AY356" s="25" t="s">
        <v>203</v>
      </c>
      <c r="BE356" s="249">
        <f>IF(N356="základní",J356,0)</f>
        <v>0</v>
      </c>
      <c r="BF356" s="249">
        <f>IF(N356="snížená",J356,0)</f>
        <v>0</v>
      </c>
      <c r="BG356" s="249">
        <f>IF(N356="zákl. přenesená",J356,0)</f>
        <v>0</v>
      </c>
      <c r="BH356" s="249">
        <f>IF(N356="sníž. přenesená",J356,0)</f>
        <v>0</v>
      </c>
      <c r="BI356" s="249">
        <f>IF(N356="nulová",J356,0)</f>
        <v>0</v>
      </c>
      <c r="BJ356" s="25" t="s">
        <v>83</v>
      </c>
      <c r="BK356" s="249">
        <f>ROUND(I356*H356,2)</f>
        <v>0</v>
      </c>
      <c r="BL356" s="25" t="s">
        <v>98</v>
      </c>
      <c r="BM356" s="25" t="s">
        <v>1643</v>
      </c>
    </row>
    <row r="357" spans="2:65" s="1" customFormat="1" ht="16.5" customHeight="1">
      <c r="B357" s="47"/>
      <c r="C357" s="238" t="s">
        <v>799</v>
      </c>
      <c r="D357" s="238" t="s">
        <v>206</v>
      </c>
      <c r="E357" s="239" t="s">
        <v>1644</v>
      </c>
      <c r="F357" s="240" t="s">
        <v>1645</v>
      </c>
      <c r="G357" s="241" t="s">
        <v>463</v>
      </c>
      <c r="H357" s="242">
        <v>26.404</v>
      </c>
      <c r="I357" s="243"/>
      <c r="J357" s="244">
        <f>ROUND(I357*H357,2)</f>
        <v>0</v>
      </c>
      <c r="K357" s="240" t="s">
        <v>761</v>
      </c>
      <c r="L357" s="73"/>
      <c r="M357" s="245" t="s">
        <v>21</v>
      </c>
      <c r="N357" s="246" t="s">
        <v>47</v>
      </c>
      <c r="O357" s="48"/>
      <c r="P357" s="247">
        <f>O357*H357</f>
        <v>0</v>
      </c>
      <c r="Q357" s="247">
        <v>0.03358</v>
      </c>
      <c r="R357" s="247">
        <f>Q357*H357</f>
        <v>0.88664632</v>
      </c>
      <c r="S357" s="247">
        <v>0</v>
      </c>
      <c r="T357" s="248">
        <f>S357*H357</f>
        <v>0</v>
      </c>
      <c r="AR357" s="25" t="s">
        <v>98</v>
      </c>
      <c r="AT357" s="25" t="s">
        <v>206</v>
      </c>
      <c r="AU357" s="25" t="s">
        <v>85</v>
      </c>
      <c r="AY357" s="25" t="s">
        <v>203</v>
      </c>
      <c r="BE357" s="249">
        <f>IF(N357="základní",J357,0)</f>
        <v>0</v>
      </c>
      <c r="BF357" s="249">
        <f>IF(N357="snížená",J357,0)</f>
        <v>0</v>
      </c>
      <c r="BG357" s="249">
        <f>IF(N357="zákl. přenesená",J357,0)</f>
        <v>0</v>
      </c>
      <c r="BH357" s="249">
        <f>IF(N357="sníž. přenesená",J357,0)</f>
        <v>0</v>
      </c>
      <c r="BI357" s="249">
        <f>IF(N357="nulová",J357,0)</f>
        <v>0</v>
      </c>
      <c r="BJ357" s="25" t="s">
        <v>83</v>
      </c>
      <c r="BK357" s="249">
        <f>ROUND(I357*H357,2)</f>
        <v>0</v>
      </c>
      <c r="BL357" s="25" t="s">
        <v>98</v>
      </c>
      <c r="BM357" s="25" t="s">
        <v>1646</v>
      </c>
    </row>
    <row r="358" spans="2:51" s="12" customFormat="1" ht="13.5">
      <c r="B358" s="265"/>
      <c r="C358" s="266"/>
      <c r="D358" s="267" t="s">
        <v>592</v>
      </c>
      <c r="E358" s="268" t="s">
        <v>21</v>
      </c>
      <c r="F358" s="269" t="s">
        <v>1647</v>
      </c>
      <c r="G358" s="266"/>
      <c r="H358" s="270">
        <v>11.228</v>
      </c>
      <c r="I358" s="271"/>
      <c r="J358" s="266"/>
      <c r="K358" s="266"/>
      <c r="L358" s="272"/>
      <c r="M358" s="273"/>
      <c r="N358" s="274"/>
      <c r="O358" s="274"/>
      <c r="P358" s="274"/>
      <c r="Q358" s="274"/>
      <c r="R358" s="274"/>
      <c r="S358" s="274"/>
      <c r="T358" s="275"/>
      <c r="AT358" s="276" t="s">
        <v>592</v>
      </c>
      <c r="AU358" s="276" t="s">
        <v>85</v>
      </c>
      <c r="AV358" s="12" t="s">
        <v>85</v>
      </c>
      <c r="AW358" s="12" t="s">
        <v>39</v>
      </c>
      <c r="AX358" s="12" t="s">
        <v>76</v>
      </c>
      <c r="AY358" s="276" t="s">
        <v>203</v>
      </c>
    </row>
    <row r="359" spans="2:51" s="12" customFormat="1" ht="13.5">
      <c r="B359" s="265"/>
      <c r="C359" s="266"/>
      <c r="D359" s="267" t="s">
        <v>592</v>
      </c>
      <c r="E359" s="268" t="s">
        <v>21</v>
      </c>
      <c r="F359" s="269" t="s">
        <v>1648</v>
      </c>
      <c r="G359" s="266"/>
      <c r="H359" s="270">
        <v>15.176</v>
      </c>
      <c r="I359" s="271"/>
      <c r="J359" s="266"/>
      <c r="K359" s="266"/>
      <c r="L359" s="272"/>
      <c r="M359" s="273"/>
      <c r="N359" s="274"/>
      <c r="O359" s="274"/>
      <c r="P359" s="274"/>
      <c r="Q359" s="274"/>
      <c r="R359" s="274"/>
      <c r="S359" s="274"/>
      <c r="T359" s="275"/>
      <c r="AT359" s="276" t="s">
        <v>592</v>
      </c>
      <c r="AU359" s="276" t="s">
        <v>85</v>
      </c>
      <c r="AV359" s="12" t="s">
        <v>85</v>
      </c>
      <c r="AW359" s="12" t="s">
        <v>39</v>
      </c>
      <c r="AX359" s="12" t="s">
        <v>76</v>
      </c>
      <c r="AY359" s="276" t="s">
        <v>203</v>
      </c>
    </row>
    <row r="360" spans="2:65" s="1" customFormat="1" ht="38.25" customHeight="1">
      <c r="B360" s="47"/>
      <c r="C360" s="238" t="s">
        <v>762</v>
      </c>
      <c r="D360" s="238" t="s">
        <v>206</v>
      </c>
      <c r="E360" s="239" t="s">
        <v>1649</v>
      </c>
      <c r="F360" s="240" t="s">
        <v>1650</v>
      </c>
      <c r="G360" s="241" t="s">
        <v>463</v>
      </c>
      <c r="H360" s="242">
        <v>5463.022</v>
      </c>
      <c r="I360" s="243"/>
      <c r="J360" s="244">
        <f>ROUND(I360*H360,2)</f>
        <v>0</v>
      </c>
      <c r="K360" s="240" t="s">
        <v>761</v>
      </c>
      <c r="L360" s="73"/>
      <c r="M360" s="245" t="s">
        <v>21</v>
      </c>
      <c r="N360" s="246" t="s">
        <v>47</v>
      </c>
      <c r="O360" s="48"/>
      <c r="P360" s="247">
        <f>O360*H360</f>
        <v>0</v>
      </c>
      <c r="Q360" s="247">
        <v>0.017</v>
      </c>
      <c r="R360" s="247">
        <f>Q360*H360</f>
        <v>92.871374</v>
      </c>
      <c r="S360" s="247">
        <v>0</v>
      </c>
      <c r="T360" s="248">
        <f>S360*H360</f>
        <v>0</v>
      </c>
      <c r="AR360" s="25" t="s">
        <v>98</v>
      </c>
      <c r="AT360" s="25" t="s">
        <v>206</v>
      </c>
      <c r="AU360" s="25" t="s">
        <v>85</v>
      </c>
      <c r="AY360" s="25" t="s">
        <v>203</v>
      </c>
      <c r="BE360" s="249">
        <f>IF(N360="základní",J360,0)</f>
        <v>0</v>
      </c>
      <c r="BF360" s="249">
        <f>IF(N360="snížená",J360,0)</f>
        <v>0</v>
      </c>
      <c r="BG360" s="249">
        <f>IF(N360="zákl. přenesená",J360,0)</f>
        <v>0</v>
      </c>
      <c r="BH360" s="249">
        <f>IF(N360="sníž. přenesená",J360,0)</f>
        <v>0</v>
      </c>
      <c r="BI360" s="249">
        <f>IF(N360="nulová",J360,0)</f>
        <v>0</v>
      </c>
      <c r="BJ360" s="25" t="s">
        <v>83</v>
      </c>
      <c r="BK360" s="249">
        <f>ROUND(I360*H360,2)</f>
        <v>0</v>
      </c>
      <c r="BL360" s="25" t="s">
        <v>98</v>
      </c>
      <c r="BM360" s="25" t="s">
        <v>1651</v>
      </c>
    </row>
    <row r="361" spans="2:51" s="12" customFormat="1" ht="13.5">
      <c r="B361" s="265"/>
      <c r="C361" s="266"/>
      <c r="D361" s="267" t="s">
        <v>592</v>
      </c>
      <c r="E361" s="268" t="s">
        <v>21</v>
      </c>
      <c r="F361" s="269" t="s">
        <v>1652</v>
      </c>
      <c r="G361" s="266"/>
      <c r="H361" s="270">
        <v>38</v>
      </c>
      <c r="I361" s="271"/>
      <c r="J361" s="266"/>
      <c r="K361" s="266"/>
      <c r="L361" s="272"/>
      <c r="M361" s="273"/>
      <c r="N361" s="274"/>
      <c r="O361" s="274"/>
      <c r="P361" s="274"/>
      <c r="Q361" s="274"/>
      <c r="R361" s="274"/>
      <c r="S361" s="274"/>
      <c r="T361" s="275"/>
      <c r="AT361" s="276" t="s">
        <v>592</v>
      </c>
      <c r="AU361" s="276" t="s">
        <v>85</v>
      </c>
      <c r="AV361" s="12" t="s">
        <v>85</v>
      </c>
      <c r="AW361" s="12" t="s">
        <v>39</v>
      </c>
      <c r="AX361" s="12" t="s">
        <v>76</v>
      </c>
      <c r="AY361" s="276" t="s">
        <v>203</v>
      </c>
    </row>
    <row r="362" spans="2:51" s="12" customFormat="1" ht="13.5">
      <c r="B362" s="265"/>
      <c r="C362" s="266"/>
      <c r="D362" s="267" t="s">
        <v>592</v>
      </c>
      <c r="E362" s="268" t="s">
        <v>21</v>
      </c>
      <c r="F362" s="269" t="s">
        <v>1653</v>
      </c>
      <c r="G362" s="266"/>
      <c r="H362" s="270">
        <v>65.6</v>
      </c>
      <c r="I362" s="271"/>
      <c r="J362" s="266"/>
      <c r="K362" s="266"/>
      <c r="L362" s="272"/>
      <c r="M362" s="273"/>
      <c r="N362" s="274"/>
      <c r="O362" s="274"/>
      <c r="P362" s="274"/>
      <c r="Q362" s="274"/>
      <c r="R362" s="274"/>
      <c r="S362" s="274"/>
      <c r="T362" s="275"/>
      <c r="AT362" s="276" t="s">
        <v>592</v>
      </c>
      <c r="AU362" s="276" t="s">
        <v>85</v>
      </c>
      <c r="AV362" s="12" t="s">
        <v>85</v>
      </c>
      <c r="AW362" s="12" t="s">
        <v>39</v>
      </c>
      <c r="AX362" s="12" t="s">
        <v>76</v>
      </c>
      <c r="AY362" s="276" t="s">
        <v>203</v>
      </c>
    </row>
    <row r="363" spans="2:51" s="12" customFormat="1" ht="13.5">
      <c r="B363" s="265"/>
      <c r="C363" s="266"/>
      <c r="D363" s="267" t="s">
        <v>592</v>
      </c>
      <c r="E363" s="268" t="s">
        <v>21</v>
      </c>
      <c r="F363" s="269" t="s">
        <v>1654</v>
      </c>
      <c r="G363" s="266"/>
      <c r="H363" s="270">
        <v>107.6</v>
      </c>
      <c r="I363" s="271"/>
      <c r="J363" s="266"/>
      <c r="K363" s="266"/>
      <c r="L363" s="272"/>
      <c r="M363" s="273"/>
      <c r="N363" s="274"/>
      <c r="O363" s="274"/>
      <c r="P363" s="274"/>
      <c r="Q363" s="274"/>
      <c r="R363" s="274"/>
      <c r="S363" s="274"/>
      <c r="T363" s="275"/>
      <c r="AT363" s="276" t="s">
        <v>592</v>
      </c>
      <c r="AU363" s="276" t="s">
        <v>85</v>
      </c>
      <c r="AV363" s="12" t="s">
        <v>85</v>
      </c>
      <c r="AW363" s="12" t="s">
        <v>39</v>
      </c>
      <c r="AX363" s="12" t="s">
        <v>76</v>
      </c>
      <c r="AY363" s="276" t="s">
        <v>203</v>
      </c>
    </row>
    <row r="364" spans="2:51" s="12" customFormat="1" ht="13.5">
      <c r="B364" s="265"/>
      <c r="C364" s="266"/>
      <c r="D364" s="267" t="s">
        <v>592</v>
      </c>
      <c r="E364" s="268" t="s">
        <v>21</v>
      </c>
      <c r="F364" s="269" t="s">
        <v>1655</v>
      </c>
      <c r="G364" s="266"/>
      <c r="H364" s="270">
        <v>87.683</v>
      </c>
      <c r="I364" s="271"/>
      <c r="J364" s="266"/>
      <c r="K364" s="266"/>
      <c r="L364" s="272"/>
      <c r="M364" s="273"/>
      <c r="N364" s="274"/>
      <c r="O364" s="274"/>
      <c r="P364" s="274"/>
      <c r="Q364" s="274"/>
      <c r="R364" s="274"/>
      <c r="S364" s="274"/>
      <c r="T364" s="275"/>
      <c r="AT364" s="276" t="s">
        <v>592</v>
      </c>
      <c r="AU364" s="276" t="s">
        <v>85</v>
      </c>
      <c r="AV364" s="12" t="s">
        <v>85</v>
      </c>
      <c r="AW364" s="12" t="s">
        <v>39</v>
      </c>
      <c r="AX364" s="12" t="s">
        <v>76</v>
      </c>
      <c r="AY364" s="276" t="s">
        <v>203</v>
      </c>
    </row>
    <row r="365" spans="2:51" s="12" customFormat="1" ht="13.5">
      <c r="B365" s="265"/>
      <c r="C365" s="266"/>
      <c r="D365" s="267" t="s">
        <v>592</v>
      </c>
      <c r="E365" s="268" t="s">
        <v>21</v>
      </c>
      <c r="F365" s="269" t="s">
        <v>1656</v>
      </c>
      <c r="G365" s="266"/>
      <c r="H365" s="270">
        <v>57.86</v>
      </c>
      <c r="I365" s="271"/>
      <c r="J365" s="266"/>
      <c r="K365" s="266"/>
      <c r="L365" s="272"/>
      <c r="M365" s="273"/>
      <c r="N365" s="274"/>
      <c r="O365" s="274"/>
      <c r="P365" s="274"/>
      <c r="Q365" s="274"/>
      <c r="R365" s="274"/>
      <c r="S365" s="274"/>
      <c r="T365" s="275"/>
      <c r="AT365" s="276" t="s">
        <v>592</v>
      </c>
      <c r="AU365" s="276" t="s">
        <v>85</v>
      </c>
      <c r="AV365" s="12" t="s">
        <v>85</v>
      </c>
      <c r="AW365" s="12" t="s">
        <v>39</v>
      </c>
      <c r="AX365" s="12" t="s">
        <v>76</v>
      </c>
      <c r="AY365" s="276" t="s">
        <v>203</v>
      </c>
    </row>
    <row r="366" spans="2:51" s="12" customFormat="1" ht="13.5">
      <c r="B366" s="265"/>
      <c r="C366" s="266"/>
      <c r="D366" s="267" t="s">
        <v>592</v>
      </c>
      <c r="E366" s="268" t="s">
        <v>21</v>
      </c>
      <c r="F366" s="269" t="s">
        <v>1657</v>
      </c>
      <c r="G366" s="266"/>
      <c r="H366" s="270">
        <v>69.92</v>
      </c>
      <c r="I366" s="271"/>
      <c r="J366" s="266"/>
      <c r="K366" s="266"/>
      <c r="L366" s="272"/>
      <c r="M366" s="273"/>
      <c r="N366" s="274"/>
      <c r="O366" s="274"/>
      <c r="P366" s="274"/>
      <c r="Q366" s="274"/>
      <c r="R366" s="274"/>
      <c r="S366" s="274"/>
      <c r="T366" s="275"/>
      <c r="AT366" s="276" t="s">
        <v>592</v>
      </c>
      <c r="AU366" s="276" t="s">
        <v>85</v>
      </c>
      <c r="AV366" s="12" t="s">
        <v>85</v>
      </c>
      <c r="AW366" s="12" t="s">
        <v>39</v>
      </c>
      <c r="AX366" s="12" t="s">
        <v>76</v>
      </c>
      <c r="AY366" s="276" t="s">
        <v>203</v>
      </c>
    </row>
    <row r="367" spans="2:51" s="12" customFormat="1" ht="13.5">
      <c r="B367" s="265"/>
      <c r="C367" s="266"/>
      <c r="D367" s="267" t="s">
        <v>592</v>
      </c>
      <c r="E367" s="268" t="s">
        <v>21</v>
      </c>
      <c r="F367" s="269" t="s">
        <v>1658</v>
      </c>
      <c r="G367" s="266"/>
      <c r="H367" s="270">
        <v>162.205</v>
      </c>
      <c r="I367" s="271"/>
      <c r="J367" s="266"/>
      <c r="K367" s="266"/>
      <c r="L367" s="272"/>
      <c r="M367" s="273"/>
      <c r="N367" s="274"/>
      <c r="O367" s="274"/>
      <c r="P367" s="274"/>
      <c r="Q367" s="274"/>
      <c r="R367" s="274"/>
      <c r="S367" s="274"/>
      <c r="T367" s="275"/>
      <c r="AT367" s="276" t="s">
        <v>592</v>
      </c>
      <c r="AU367" s="276" t="s">
        <v>85</v>
      </c>
      <c r="AV367" s="12" t="s">
        <v>85</v>
      </c>
      <c r="AW367" s="12" t="s">
        <v>39</v>
      </c>
      <c r="AX367" s="12" t="s">
        <v>76</v>
      </c>
      <c r="AY367" s="276" t="s">
        <v>203</v>
      </c>
    </row>
    <row r="368" spans="2:51" s="15" customFormat="1" ht="13.5">
      <c r="B368" s="298"/>
      <c r="C368" s="299"/>
      <c r="D368" s="267" t="s">
        <v>592</v>
      </c>
      <c r="E368" s="300" t="s">
        <v>21</v>
      </c>
      <c r="F368" s="301" t="s">
        <v>1415</v>
      </c>
      <c r="G368" s="299"/>
      <c r="H368" s="302">
        <v>588.868</v>
      </c>
      <c r="I368" s="303"/>
      <c r="J368" s="299"/>
      <c r="K368" s="299"/>
      <c r="L368" s="304"/>
      <c r="M368" s="305"/>
      <c r="N368" s="306"/>
      <c r="O368" s="306"/>
      <c r="P368" s="306"/>
      <c r="Q368" s="306"/>
      <c r="R368" s="306"/>
      <c r="S368" s="306"/>
      <c r="T368" s="307"/>
      <c r="AT368" s="308" t="s">
        <v>592</v>
      </c>
      <c r="AU368" s="308" t="s">
        <v>85</v>
      </c>
      <c r="AV368" s="15" t="s">
        <v>92</v>
      </c>
      <c r="AW368" s="15" t="s">
        <v>39</v>
      </c>
      <c r="AX368" s="15" t="s">
        <v>76</v>
      </c>
      <c r="AY368" s="308" t="s">
        <v>203</v>
      </c>
    </row>
    <row r="369" spans="2:51" s="12" customFormat="1" ht="13.5">
      <c r="B369" s="265"/>
      <c r="C369" s="266"/>
      <c r="D369" s="267" t="s">
        <v>592</v>
      </c>
      <c r="E369" s="268" t="s">
        <v>21</v>
      </c>
      <c r="F369" s="269" t="s">
        <v>1659</v>
      </c>
      <c r="G369" s="266"/>
      <c r="H369" s="270">
        <v>87.74</v>
      </c>
      <c r="I369" s="271"/>
      <c r="J369" s="266"/>
      <c r="K369" s="266"/>
      <c r="L369" s="272"/>
      <c r="M369" s="273"/>
      <c r="N369" s="274"/>
      <c r="O369" s="274"/>
      <c r="P369" s="274"/>
      <c r="Q369" s="274"/>
      <c r="R369" s="274"/>
      <c r="S369" s="274"/>
      <c r="T369" s="275"/>
      <c r="AT369" s="276" t="s">
        <v>592</v>
      </c>
      <c r="AU369" s="276" t="s">
        <v>85</v>
      </c>
      <c r="AV369" s="12" t="s">
        <v>85</v>
      </c>
      <c r="AW369" s="12" t="s">
        <v>39</v>
      </c>
      <c r="AX369" s="12" t="s">
        <v>76</v>
      </c>
      <c r="AY369" s="276" t="s">
        <v>203</v>
      </c>
    </row>
    <row r="370" spans="2:51" s="12" customFormat="1" ht="13.5">
      <c r="B370" s="265"/>
      <c r="C370" s="266"/>
      <c r="D370" s="267" t="s">
        <v>592</v>
      </c>
      <c r="E370" s="268" t="s">
        <v>21</v>
      </c>
      <c r="F370" s="269" t="s">
        <v>1660</v>
      </c>
      <c r="G370" s="266"/>
      <c r="H370" s="270">
        <v>76.8</v>
      </c>
      <c r="I370" s="271"/>
      <c r="J370" s="266"/>
      <c r="K370" s="266"/>
      <c r="L370" s="272"/>
      <c r="M370" s="273"/>
      <c r="N370" s="274"/>
      <c r="O370" s="274"/>
      <c r="P370" s="274"/>
      <c r="Q370" s="274"/>
      <c r="R370" s="274"/>
      <c r="S370" s="274"/>
      <c r="T370" s="275"/>
      <c r="AT370" s="276" t="s">
        <v>592</v>
      </c>
      <c r="AU370" s="276" t="s">
        <v>85</v>
      </c>
      <c r="AV370" s="12" t="s">
        <v>85</v>
      </c>
      <c r="AW370" s="12" t="s">
        <v>39</v>
      </c>
      <c r="AX370" s="12" t="s">
        <v>76</v>
      </c>
      <c r="AY370" s="276" t="s">
        <v>203</v>
      </c>
    </row>
    <row r="371" spans="2:51" s="12" customFormat="1" ht="13.5">
      <c r="B371" s="265"/>
      <c r="C371" s="266"/>
      <c r="D371" s="267" t="s">
        <v>592</v>
      </c>
      <c r="E371" s="268" t="s">
        <v>21</v>
      </c>
      <c r="F371" s="269" t="s">
        <v>1661</v>
      </c>
      <c r="G371" s="266"/>
      <c r="H371" s="270">
        <v>83.835</v>
      </c>
      <c r="I371" s="271"/>
      <c r="J371" s="266"/>
      <c r="K371" s="266"/>
      <c r="L371" s="272"/>
      <c r="M371" s="273"/>
      <c r="N371" s="274"/>
      <c r="O371" s="274"/>
      <c r="P371" s="274"/>
      <c r="Q371" s="274"/>
      <c r="R371" s="274"/>
      <c r="S371" s="274"/>
      <c r="T371" s="275"/>
      <c r="AT371" s="276" t="s">
        <v>592</v>
      </c>
      <c r="AU371" s="276" t="s">
        <v>85</v>
      </c>
      <c r="AV371" s="12" t="s">
        <v>85</v>
      </c>
      <c r="AW371" s="12" t="s">
        <v>39</v>
      </c>
      <c r="AX371" s="12" t="s">
        <v>76</v>
      </c>
      <c r="AY371" s="276" t="s">
        <v>203</v>
      </c>
    </row>
    <row r="372" spans="2:51" s="12" customFormat="1" ht="13.5">
      <c r="B372" s="265"/>
      <c r="C372" s="266"/>
      <c r="D372" s="267" t="s">
        <v>592</v>
      </c>
      <c r="E372" s="268" t="s">
        <v>21</v>
      </c>
      <c r="F372" s="269" t="s">
        <v>1662</v>
      </c>
      <c r="G372" s="266"/>
      <c r="H372" s="270">
        <v>104.14</v>
      </c>
      <c r="I372" s="271"/>
      <c r="J372" s="266"/>
      <c r="K372" s="266"/>
      <c r="L372" s="272"/>
      <c r="M372" s="273"/>
      <c r="N372" s="274"/>
      <c r="O372" s="274"/>
      <c r="P372" s="274"/>
      <c r="Q372" s="274"/>
      <c r="R372" s="274"/>
      <c r="S372" s="274"/>
      <c r="T372" s="275"/>
      <c r="AT372" s="276" t="s">
        <v>592</v>
      </c>
      <c r="AU372" s="276" t="s">
        <v>85</v>
      </c>
      <c r="AV372" s="12" t="s">
        <v>85</v>
      </c>
      <c r="AW372" s="12" t="s">
        <v>39</v>
      </c>
      <c r="AX372" s="12" t="s">
        <v>76</v>
      </c>
      <c r="AY372" s="276" t="s">
        <v>203</v>
      </c>
    </row>
    <row r="373" spans="2:51" s="12" customFormat="1" ht="13.5">
      <c r="B373" s="265"/>
      <c r="C373" s="266"/>
      <c r="D373" s="267" t="s">
        <v>592</v>
      </c>
      <c r="E373" s="268" t="s">
        <v>21</v>
      </c>
      <c r="F373" s="269" t="s">
        <v>1663</v>
      </c>
      <c r="G373" s="266"/>
      <c r="H373" s="270">
        <v>7.68</v>
      </c>
      <c r="I373" s="271"/>
      <c r="J373" s="266"/>
      <c r="K373" s="266"/>
      <c r="L373" s="272"/>
      <c r="M373" s="273"/>
      <c r="N373" s="274"/>
      <c r="O373" s="274"/>
      <c r="P373" s="274"/>
      <c r="Q373" s="274"/>
      <c r="R373" s="274"/>
      <c r="S373" s="274"/>
      <c r="T373" s="275"/>
      <c r="AT373" s="276" t="s">
        <v>592</v>
      </c>
      <c r="AU373" s="276" t="s">
        <v>85</v>
      </c>
      <c r="AV373" s="12" t="s">
        <v>85</v>
      </c>
      <c r="AW373" s="12" t="s">
        <v>39</v>
      </c>
      <c r="AX373" s="12" t="s">
        <v>76</v>
      </c>
      <c r="AY373" s="276" t="s">
        <v>203</v>
      </c>
    </row>
    <row r="374" spans="2:51" s="12" customFormat="1" ht="13.5">
      <c r="B374" s="265"/>
      <c r="C374" s="266"/>
      <c r="D374" s="267" t="s">
        <v>592</v>
      </c>
      <c r="E374" s="268" t="s">
        <v>21</v>
      </c>
      <c r="F374" s="269" t="s">
        <v>1664</v>
      </c>
      <c r="G374" s="266"/>
      <c r="H374" s="270">
        <v>47.8</v>
      </c>
      <c r="I374" s="271"/>
      <c r="J374" s="266"/>
      <c r="K374" s="266"/>
      <c r="L374" s="272"/>
      <c r="M374" s="273"/>
      <c r="N374" s="274"/>
      <c r="O374" s="274"/>
      <c r="P374" s="274"/>
      <c r="Q374" s="274"/>
      <c r="R374" s="274"/>
      <c r="S374" s="274"/>
      <c r="T374" s="275"/>
      <c r="AT374" s="276" t="s">
        <v>592</v>
      </c>
      <c r="AU374" s="276" t="s">
        <v>85</v>
      </c>
      <c r="AV374" s="12" t="s">
        <v>85</v>
      </c>
      <c r="AW374" s="12" t="s">
        <v>39</v>
      </c>
      <c r="AX374" s="12" t="s">
        <v>76</v>
      </c>
      <c r="AY374" s="276" t="s">
        <v>203</v>
      </c>
    </row>
    <row r="375" spans="2:51" s="12" customFormat="1" ht="13.5">
      <c r="B375" s="265"/>
      <c r="C375" s="266"/>
      <c r="D375" s="267" t="s">
        <v>592</v>
      </c>
      <c r="E375" s="268" t="s">
        <v>21</v>
      </c>
      <c r="F375" s="269" t="s">
        <v>1665</v>
      </c>
      <c r="G375" s="266"/>
      <c r="H375" s="270">
        <v>97.44</v>
      </c>
      <c r="I375" s="271"/>
      <c r="J375" s="266"/>
      <c r="K375" s="266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592</v>
      </c>
      <c r="AU375" s="276" t="s">
        <v>85</v>
      </c>
      <c r="AV375" s="12" t="s">
        <v>85</v>
      </c>
      <c r="AW375" s="12" t="s">
        <v>39</v>
      </c>
      <c r="AX375" s="12" t="s">
        <v>76</v>
      </c>
      <c r="AY375" s="276" t="s">
        <v>203</v>
      </c>
    </row>
    <row r="376" spans="2:51" s="12" customFormat="1" ht="13.5">
      <c r="B376" s="265"/>
      <c r="C376" s="266"/>
      <c r="D376" s="267" t="s">
        <v>592</v>
      </c>
      <c r="E376" s="268" t="s">
        <v>21</v>
      </c>
      <c r="F376" s="269" t="s">
        <v>1666</v>
      </c>
      <c r="G376" s="266"/>
      <c r="H376" s="270">
        <v>120.2</v>
      </c>
      <c r="I376" s="271"/>
      <c r="J376" s="266"/>
      <c r="K376" s="266"/>
      <c r="L376" s="272"/>
      <c r="M376" s="273"/>
      <c r="N376" s="274"/>
      <c r="O376" s="274"/>
      <c r="P376" s="274"/>
      <c r="Q376" s="274"/>
      <c r="R376" s="274"/>
      <c r="S376" s="274"/>
      <c r="T376" s="275"/>
      <c r="AT376" s="276" t="s">
        <v>592</v>
      </c>
      <c r="AU376" s="276" t="s">
        <v>85</v>
      </c>
      <c r="AV376" s="12" t="s">
        <v>85</v>
      </c>
      <c r="AW376" s="12" t="s">
        <v>39</v>
      </c>
      <c r="AX376" s="12" t="s">
        <v>76</v>
      </c>
      <c r="AY376" s="276" t="s">
        <v>203</v>
      </c>
    </row>
    <row r="377" spans="2:51" s="12" customFormat="1" ht="13.5">
      <c r="B377" s="265"/>
      <c r="C377" s="266"/>
      <c r="D377" s="267" t="s">
        <v>592</v>
      </c>
      <c r="E377" s="268" t="s">
        <v>21</v>
      </c>
      <c r="F377" s="269" t="s">
        <v>1667</v>
      </c>
      <c r="G377" s="266"/>
      <c r="H377" s="270">
        <v>135.27</v>
      </c>
      <c r="I377" s="271"/>
      <c r="J377" s="266"/>
      <c r="K377" s="266"/>
      <c r="L377" s="272"/>
      <c r="M377" s="273"/>
      <c r="N377" s="274"/>
      <c r="O377" s="274"/>
      <c r="P377" s="274"/>
      <c r="Q377" s="274"/>
      <c r="R377" s="274"/>
      <c r="S377" s="274"/>
      <c r="T377" s="275"/>
      <c r="AT377" s="276" t="s">
        <v>592</v>
      </c>
      <c r="AU377" s="276" t="s">
        <v>85</v>
      </c>
      <c r="AV377" s="12" t="s">
        <v>85</v>
      </c>
      <c r="AW377" s="12" t="s">
        <v>39</v>
      </c>
      <c r="AX377" s="12" t="s">
        <v>76</v>
      </c>
      <c r="AY377" s="276" t="s">
        <v>203</v>
      </c>
    </row>
    <row r="378" spans="2:51" s="12" customFormat="1" ht="13.5">
      <c r="B378" s="265"/>
      <c r="C378" s="266"/>
      <c r="D378" s="267" t="s">
        <v>592</v>
      </c>
      <c r="E378" s="268" t="s">
        <v>21</v>
      </c>
      <c r="F378" s="269" t="s">
        <v>1668</v>
      </c>
      <c r="G378" s="266"/>
      <c r="H378" s="270">
        <v>134.258</v>
      </c>
      <c r="I378" s="271"/>
      <c r="J378" s="266"/>
      <c r="K378" s="266"/>
      <c r="L378" s="272"/>
      <c r="M378" s="273"/>
      <c r="N378" s="274"/>
      <c r="O378" s="274"/>
      <c r="P378" s="274"/>
      <c r="Q378" s="274"/>
      <c r="R378" s="274"/>
      <c r="S378" s="274"/>
      <c r="T378" s="275"/>
      <c r="AT378" s="276" t="s">
        <v>592</v>
      </c>
      <c r="AU378" s="276" t="s">
        <v>85</v>
      </c>
      <c r="AV378" s="12" t="s">
        <v>85</v>
      </c>
      <c r="AW378" s="12" t="s">
        <v>39</v>
      </c>
      <c r="AX378" s="12" t="s">
        <v>76</v>
      </c>
      <c r="AY378" s="276" t="s">
        <v>203</v>
      </c>
    </row>
    <row r="379" spans="2:51" s="12" customFormat="1" ht="13.5">
      <c r="B379" s="265"/>
      <c r="C379" s="266"/>
      <c r="D379" s="267" t="s">
        <v>592</v>
      </c>
      <c r="E379" s="268" t="s">
        <v>21</v>
      </c>
      <c r="F379" s="269" t="s">
        <v>1669</v>
      </c>
      <c r="G379" s="266"/>
      <c r="H379" s="270">
        <v>136.2</v>
      </c>
      <c r="I379" s="271"/>
      <c r="J379" s="266"/>
      <c r="K379" s="266"/>
      <c r="L379" s="272"/>
      <c r="M379" s="273"/>
      <c r="N379" s="274"/>
      <c r="O379" s="274"/>
      <c r="P379" s="274"/>
      <c r="Q379" s="274"/>
      <c r="R379" s="274"/>
      <c r="S379" s="274"/>
      <c r="T379" s="275"/>
      <c r="AT379" s="276" t="s">
        <v>592</v>
      </c>
      <c r="AU379" s="276" t="s">
        <v>85</v>
      </c>
      <c r="AV379" s="12" t="s">
        <v>85</v>
      </c>
      <c r="AW379" s="12" t="s">
        <v>39</v>
      </c>
      <c r="AX379" s="12" t="s">
        <v>76</v>
      </c>
      <c r="AY379" s="276" t="s">
        <v>203</v>
      </c>
    </row>
    <row r="380" spans="2:51" s="12" customFormat="1" ht="13.5">
      <c r="B380" s="265"/>
      <c r="C380" s="266"/>
      <c r="D380" s="267" t="s">
        <v>592</v>
      </c>
      <c r="E380" s="268" t="s">
        <v>21</v>
      </c>
      <c r="F380" s="269" t="s">
        <v>1670</v>
      </c>
      <c r="G380" s="266"/>
      <c r="H380" s="270">
        <v>57.42</v>
      </c>
      <c r="I380" s="271"/>
      <c r="J380" s="266"/>
      <c r="K380" s="266"/>
      <c r="L380" s="272"/>
      <c r="M380" s="273"/>
      <c r="N380" s="274"/>
      <c r="O380" s="274"/>
      <c r="P380" s="274"/>
      <c r="Q380" s="274"/>
      <c r="R380" s="274"/>
      <c r="S380" s="274"/>
      <c r="T380" s="275"/>
      <c r="AT380" s="276" t="s">
        <v>592</v>
      </c>
      <c r="AU380" s="276" t="s">
        <v>85</v>
      </c>
      <c r="AV380" s="12" t="s">
        <v>85</v>
      </c>
      <c r="AW380" s="12" t="s">
        <v>39</v>
      </c>
      <c r="AX380" s="12" t="s">
        <v>76</v>
      </c>
      <c r="AY380" s="276" t="s">
        <v>203</v>
      </c>
    </row>
    <row r="381" spans="2:51" s="12" customFormat="1" ht="13.5">
      <c r="B381" s="265"/>
      <c r="C381" s="266"/>
      <c r="D381" s="267" t="s">
        <v>592</v>
      </c>
      <c r="E381" s="268" t="s">
        <v>21</v>
      </c>
      <c r="F381" s="269" t="s">
        <v>1671</v>
      </c>
      <c r="G381" s="266"/>
      <c r="H381" s="270">
        <v>48.38</v>
      </c>
      <c r="I381" s="271"/>
      <c r="J381" s="266"/>
      <c r="K381" s="266"/>
      <c r="L381" s="272"/>
      <c r="M381" s="273"/>
      <c r="N381" s="274"/>
      <c r="O381" s="274"/>
      <c r="P381" s="274"/>
      <c r="Q381" s="274"/>
      <c r="R381" s="274"/>
      <c r="S381" s="274"/>
      <c r="T381" s="275"/>
      <c r="AT381" s="276" t="s">
        <v>592</v>
      </c>
      <c r="AU381" s="276" t="s">
        <v>85</v>
      </c>
      <c r="AV381" s="12" t="s">
        <v>85</v>
      </c>
      <c r="AW381" s="12" t="s">
        <v>39</v>
      </c>
      <c r="AX381" s="12" t="s">
        <v>76</v>
      </c>
      <c r="AY381" s="276" t="s">
        <v>203</v>
      </c>
    </row>
    <row r="382" spans="2:51" s="12" customFormat="1" ht="13.5">
      <c r="B382" s="265"/>
      <c r="C382" s="266"/>
      <c r="D382" s="267" t="s">
        <v>592</v>
      </c>
      <c r="E382" s="268" t="s">
        <v>21</v>
      </c>
      <c r="F382" s="269" t="s">
        <v>1672</v>
      </c>
      <c r="G382" s="266"/>
      <c r="H382" s="270">
        <v>33.528</v>
      </c>
      <c r="I382" s="271"/>
      <c r="J382" s="266"/>
      <c r="K382" s="266"/>
      <c r="L382" s="272"/>
      <c r="M382" s="273"/>
      <c r="N382" s="274"/>
      <c r="O382" s="274"/>
      <c r="P382" s="274"/>
      <c r="Q382" s="274"/>
      <c r="R382" s="274"/>
      <c r="S382" s="274"/>
      <c r="T382" s="275"/>
      <c r="AT382" s="276" t="s">
        <v>592</v>
      </c>
      <c r="AU382" s="276" t="s">
        <v>85</v>
      </c>
      <c r="AV382" s="12" t="s">
        <v>85</v>
      </c>
      <c r="AW382" s="12" t="s">
        <v>39</v>
      </c>
      <c r="AX382" s="12" t="s">
        <v>76</v>
      </c>
      <c r="AY382" s="276" t="s">
        <v>203</v>
      </c>
    </row>
    <row r="383" spans="2:51" s="15" customFormat="1" ht="13.5">
      <c r="B383" s="298"/>
      <c r="C383" s="299"/>
      <c r="D383" s="267" t="s">
        <v>592</v>
      </c>
      <c r="E383" s="300" t="s">
        <v>21</v>
      </c>
      <c r="F383" s="301" t="s">
        <v>1415</v>
      </c>
      <c r="G383" s="299"/>
      <c r="H383" s="302">
        <v>1170.691</v>
      </c>
      <c r="I383" s="303"/>
      <c r="J383" s="299"/>
      <c r="K383" s="299"/>
      <c r="L383" s="304"/>
      <c r="M383" s="305"/>
      <c r="N383" s="306"/>
      <c r="O383" s="306"/>
      <c r="P383" s="306"/>
      <c r="Q383" s="306"/>
      <c r="R383" s="306"/>
      <c r="S383" s="306"/>
      <c r="T383" s="307"/>
      <c r="AT383" s="308" t="s">
        <v>592</v>
      </c>
      <c r="AU383" s="308" t="s">
        <v>85</v>
      </c>
      <c r="AV383" s="15" t="s">
        <v>92</v>
      </c>
      <c r="AW383" s="15" t="s">
        <v>39</v>
      </c>
      <c r="AX383" s="15" t="s">
        <v>76</v>
      </c>
      <c r="AY383" s="308" t="s">
        <v>203</v>
      </c>
    </row>
    <row r="384" spans="2:51" s="12" customFormat="1" ht="13.5">
      <c r="B384" s="265"/>
      <c r="C384" s="266"/>
      <c r="D384" s="267" t="s">
        <v>592</v>
      </c>
      <c r="E384" s="268" t="s">
        <v>21</v>
      </c>
      <c r="F384" s="269" t="s">
        <v>1673</v>
      </c>
      <c r="G384" s="266"/>
      <c r="H384" s="270">
        <v>83.555</v>
      </c>
      <c r="I384" s="271"/>
      <c r="J384" s="266"/>
      <c r="K384" s="266"/>
      <c r="L384" s="272"/>
      <c r="M384" s="273"/>
      <c r="N384" s="274"/>
      <c r="O384" s="274"/>
      <c r="P384" s="274"/>
      <c r="Q384" s="274"/>
      <c r="R384" s="274"/>
      <c r="S384" s="274"/>
      <c r="T384" s="275"/>
      <c r="AT384" s="276" t="s">
        <v>592</v>
      </c>
      <c r="AU384" s="276" t="s">
        <v>85</v>
      </c>
      <c r="AV384" s="12" t="s">
        <v>85</v>
      </c>
      <c r="AW384" s="12" t="s">
        <v>39</v>
      </c>
      <c r="AX384" s="12" t="s">
        <v>76</v>
      </c>
      <c r="AY384" s="276" t="s">
        <v>203</v>
      </c>
    </row>
    <row r="385" spans="2:51" s="12" customFormat="1" ht="13.5">
      <c r="B385" s="265"/>
      <c r="C385" s="266"/>
      <c r="D385" s="267" t="s">
        <v>592</v>
      </c>
      <c r="E385" s="268" t="s">
        <v>21</v>
      </c>
      <c r="F385" s="269" t="s">
        <v>1674</v>
      </c>
      <c r="G385" s="266"/>
      <c r="H385" s="270">
        <v>75.04</v>
      </c>
      <c r="I385" s="271"/>
      <c r="J385" s="266"/>
      <c r="K385" s="266"/>
      <c r="L385" s="272"/>
      <c r="M385" s="273"/>
      <c r="N385" s="274"/>
      <c r="O385" s="274"/>
      <c r="P385" s="274"/>
      <c r="Q385" s="274"/>
      <c r="R385" s="274"/>
      <c r="S385" s="274"/>
      <c r="T385" s="275"/>
      <c r="AT385" s="276" t="s">
        <v>592</v>
      </c>
      <c r="AU385" s="276" t="s">
        <v>85</v>
      </c>
      <c r="AV385" s="12" t="s">
        <v>85</v>
      </c>
      <c r="AW385" s="12" t="s">
        <v>39</v>
      </c>
      <c r="AX385" s="12" t="s">
        <v>76</v>
      </c>
      <c r="AY385" s="276" t="s">
        <v>203</v>
      </c>
    </row>
    <row r="386" spans="2:51" s="12" customFormat="1" ht="13.5">
      <c r="B386" s="265"/>
      <c r="C386" s="266"/>
      <c r="D386" s="267" t="s">
        <v>592</v>
      </c>
      <c r="E386" s="268" t="s">
        <v>21</v>
      </c>
      <c r="F386" s="269" t="s">
        <v>1675</v>
      </c>
      <c r="G386" s="266"/>
      <c r="H386" s="270">
        <v>72.45</v>
      </c>
      <c r="I386" s="271"/>
      <c r="J386" s="266"/>
      <c r="K386" s="266"/>
      <c r="L386" s="272"/>
      <c r="M386" s="273"/>
      <c r="N386" s="274"/>
      <c r="O386" s="274"/>
      <c r="P386" s="274"/>
      <c r="Q386" s="274"/>
      <c r="R386" s="274"/>
      <c r="S386" s="274"/>
      <c r="T386" s="275"/>
      <c r="AT386" s="276" t="s">
        <v>592</v>
      </c>
      <c r="AU386" s="276" t="s">
        <v>85</v>
      </c>
      <c r="AV386" s="12" t="s">
        <v>85</v>
      </c>
      <c r="AW386" s="12" t="s">
        <v>39</v>
      </c>
      <c r="AX386" s="12" t="s">
        <v>76</v>
      </c>
      <c r="AY386" s="276" t="s">
        <v>203</v>
      </c>
    </row>
    <row r="387" spans="2:51" s="15" customFormat="1" ht="13.5">
      <c r="B387" s="298"/>
      <c r="C387" s="299"/>
      <c r="D387" s="267" t="s">
        <v>592</v>
      </c>
      <c r="E387" s="300" t="s">
        <v>21</v>
      </c>
      <c r="F387" s="301" t="s">
        <v>1415</v>
      </c>
      <c r="G387" s="299"/>
      <c r="H387" s="302">
        <v>231.045</v>
      </c>
      <c r="I387" s="303"/>
      <c r="J387" s="299"/>
      <c r="K387" s="299"/>
      <c r="L387" s="304"/>
      <c r="M387" s="305"/>
      <c r="N387" s="306"/>
      <c r="O387" s="306"/>
      <c r="P387" s="306"/>
      <c r="Q387" s="306"/>
      <c r="R387" s="306"/>
      <c r="S387" s="306"/>
      <c r="T387" s="307"/>
      <c r="AT387" s="308" t="s">
        <v>592</v>
      </c>
      <c r="AU387" s="308" t="s">
        <v>85</v>
      </c>
      <c r="AV387" s="15" t="s">
        <v>92</v>
      </c>
      <c r="AW387" s="15" t="s">
        <v>39</v>
      </c>
      <c r="AX387" s="15" t="s">
        <v>76</v>
      </c>
      <c r="AY387" s="308" t="s">
        <v>203</v>
      </c>
    </row>
    <row r="388" spans="2:51" s="12" customFormat="1" ht="13.5">
      <c r="B388" s="265"/>
      <c r="C388" s="266"/>
      <c r="D388" s="267" t="s">
        <v>592</v>
      </c>
      <c r="E388" s="268" t="s">
        <v>21</v>
      </c>
      <c r="F388" s="269" t="s">
        <v>1676</v>
      </c>
      <c r="G388" s="266"/>
      <c r="H388" s="270">
        <v>245</v>
      </c>
      <c r="I388" s="271"/>
      <c r="J388" s="266"/>
      <c r="K388" s="266"/>
      <c r="L388" s="272"/>
      <c r="M388" s="273"/>
      <c r="N388" s="274"/>
      <c r="O388" s="274"/>
      <c r="P388" s="274"/>
      <c r="Q388" s="274"/>
      <c r="R388" s="274"/>
      <c r="S388" s="274"/>
      <c r="T388" s="275"/>
      <c r="AT388" s="276" t="s">
        <v>592</v>
      </c>
      <c r="AU388" s="276" t="s">
        <v>85</v>
      </c>
      <c r="AV388" s="12" t="s">
        <v>85</v>
      </c>
      <c r="AW388" s="12" t="s">
        <v>39</v>
      </c>
      <c r="AX388" s="12" t="s">
        <v>76</v>
      </c>
      <c r="AY388" s="276" t="s">
        <v>203</v>
      </c>
    </row>
    <row r="389" spans="2:51" s="12" customFormat="1" ht="13.5">
      <c r="B389" s="265"/>
      <c r="C389" s="266"/>
      <c r="D389" s="267" t="s">
        <v>592</v>
      </c>
      <c r="E389" s="268" t="s">
        <v>21</v>
      </c>
      <c r="F389" s="269" t="s">
        <v>1677</v>
      </c>
      <c r="G389" s="266"/>
      <c r="H389" s="270">
        <v>63.84</v>
      </c>
      <c r="I389" s="271"/>
      <c r="J389" s="266"/>
      <c r="K389" s="266"/>
      <c r="L389" s="272"/>
      <c r="M389" s="273"/>
      <c r="N389" s="274"/>
      <c r="O389" s="274"/>
      <c r="P389" s="274"/>
      <c r="Q389" s="274"/>
      <c r="R389" s="274"/>
      <c r="S389" s="274"/>
      <c r="T389" s="275"/>
      <c r="AT389" s="276" t="s">
        <v>592</v>
      </c>
      <c r="AU389" s="276" t="s">
        <v>85</v>
      </c>
      <c r="AV389" s="12" t="s">
        <v>85</v>
      </c>
      <c r="AW389" s="12" t="s">
        <v>39</v>
      </c>
      <c r="AX389" s="12" t="s">
        <v>76</v>
      </c>
      <c r="AY389" s="276" t="s">
        <v>203</v>
      </c>
    </row>
    <row r="390" spans="2:51" s="12" customFormat="1" ht="13.5">
      <c r="B390" s="265"/>
      <c r="C390" s="266"/>
      <c r="D390" s="267" t="s">
        <v>592</v>
      </c>
      <c r="E390" s="268" t="s">
        <v>21</v>
      </c>
      <c r="F390" s="269" t="s">
        <v>1678</v>
      </c>
      <c r="G390" s="266"/>
      <c r="H390" s="270">
        <v>71.995</v>
      </c>
      <c r="I390" s="271"/>
      <c r="J390" s="266"/>
      <c r="K390" s="266"/>
      <c r="L390" s="272"/>
      <c r="M390" s="273"/>
      <c r="N390" s="274"/>
      <c r="O390" s="274"/>
      <c r="P390" s="274"/>
      <c r="Q390" s="274"/>
      <c r="R390" s="274"/>
      <c r="S390" s="274"/>
      <c r="T390" s="275"/>
      <c r="AT390" s="276" t="s">
        <v>592</v>
      </c>
      <c r="AU390" s="276" t="s">
        <v>85</v>
      </c>
      <c r="AV390" s="12" t="s">
        <v>85</v>
      </c>
      <c r="AW390" s="12" t="s">
        <v>39</v>
      </c>
      <c r="AX390" s="12" t="s">
        <v>76</v>
      </c>
      <c r="AY390" s="276" t="s">
        <v>203</v>
      </c>
    </row>
    <row r="391" spans="2:51" s="12" customFormat="1" ht="13.5">
      <c r="B391" s="265"/>
      <c r="C391" s="266"/>
      <c r="D391" s="267" t="s">
        <v>592</v>
      </c>
      <c r="E391" s="268" t="s">
        <v>21</v>
      </c>
      <c r="F391" s="269" t="s">
        <v>1679</v>
      </c>
      <c r="G391" s="266"/>
      <c r="H391" s="270">
        <v>70.14</v>
      </c>
      <c r="I391" s="271"/>
      <c r="J391" s="266"/>
      <c r="K391" s="266"/>
      <c r="L391" s="272"/>
      <c r="M391" s="273"/>
      <c r="N391" s="274"/>
      <c r="O391" s="274"/>
      <c r="P391" s="274"/>
      <c r="Q391" s="274"/>
      <c r="R391" s="274"/>
      <c r="S391" s="274"/>
      <c r="T391" s="275"/>
      <c r="AT391" s="276" t="s">
        <v>592</v>
      </c>
      <c r="AU391" s="276" t="s">
        <v>85</v>
      </c>
      <c r="AV391" s="12" t="s">
        <v>85</v>
      </c>
      <c r="AW391" s="12" t="s">
        <v>39</v>
      </c>
      <c r="AX391" s="12" t="s">
        <v>76</v>
      </c>
      <c r="AY391" s="276" t="s">
        <v>203</v>
      </c>
    </row>
    <row r="392" spans="2:51" s="12" customFormat="1" ht="13.5">
      <c r="B392" s="265"/>
      <c r="C392" s="266"/>
      <c r="D392" s="267" t="s">
        <v>592</v>
      </c>
      <c r="E392" s="268" t="s">
        <v>21</v>
      </c>
      <c r="F392" s="269" t="s">
        <v>1680</v>
      </c>
      <c r="G392" s="266"/>
      <c r="H392" s="270">
        <v>178.465</v>
      </c>
      <c r="I392" s="271"/>
      <c r="J392" s="266"/>
      <c r="K392" s="266"/>
      <c r="L392" s="272"/>
      <c r="M392" s="273"/>
      <c r="N392" s="274"/>
      <c r="O392" s="274"/>
      <c r="P392" s="274"/>
      <c r="Q392" s="274"/>
      <c r="R392" s="274"/>
      <c r="S392" s="274"/>
      <c r="T392" s="275"/>
      <c r="AT392" s="276" t="s">
        <v>592</v>
      </c>
      <c r="AU392" s="276" t="s">
        <v>85</v>
      </c>
      <c r="AV392" s="12" t="s">
        <v>85</v>
      </c>
      <c r="AW392" s="12" t="s">
        <v>39</v>
      </c>
      <c r="AX392" s="12" t="s">
        <v>76</v>
      </c>
      <c r="AY392" s="276" t="s">
        <v>203</v>
      </c>
    </row>
    <row r="393" spans="2:51" s="12" customFormat="1" ht="13.5">
      <c r="B393" s="265"/>
      <c r="C393" s="266"/>
      <c r="D393" s="267" t="s">
        <v>592</v>
      </c>
      <c r="E393" s="268" t="s">
        <v>21</v>
      </c>
      <c r="F393" s="269" t="s">
        <v>1681</v>
      </c>
      <c r="G393" s="266"/>
      <c r="H393" s="270">
        <v>110.528</v>
      </c>
      <c r="I393" s="271"/>
      <c r="J393" s="266"/>
      <c r="K393" s="266"/>
      <c r="L393" s="272"/>
      <c r="M393" s="273"/>
      <c r="N393" s="274"/>
      <c r="O393" s="274"/>
      <c r="P393" s="274"/>
      <c r="Q393" s="274"/>
      <c r="R393" s="274"/>
      <c r="S393" s="274"/>
      <c r="T393" s="275"/>
      <c r="AT393" s="276" t="s">
        <v>592</v>
      </c>
      <c r="AU393" s="276" t="s">
        <v>85</v>
      </c>
      <c r="AV393" s="12" t="s">
        <v>85</v>
      </c>
      <c r="AW393" s="12" t="s">
        <v>39</v>
      </c>
      <c r="AX393" s="12" t="s">
        <v>76</v>
      </c>
      <c r="AY393" s="276" t="s">
        <v>203</v>
      </c>
    </row>
    <row r="394" spans="2:51" s="12" customFormat="1" ht="13.5">
      <c r="B394" s="265"/>
      <c r="C394" s="266"/>
      <c r="D394" s="267" t="s">
        <v>592</v>
      </c>
      <c r="E394" s="268" t="s">
        <v>21</v>
      </c>
      <c r="F394" s="269" t="s">
        <v>1682</v>
      </c>
      <c r="G394" s="266"/>
      <c r="H394" s="270">
        <v>97.475</v>
      </c>
      <c r="I394" s="271"/>
      <c r="J394" s="266"/>
      <c r="K394" s="266"/>
      <c r="L394" s="272"/>
      <c r="M394" s="273"/>
      <c r="N394" s="274"/>
      <c r="O394" s="274"/>
      <c r="P394" s="274"/>
      <c r="Q394" s="274"/>
      <c r="R394" s="274"/>
      <c r="S394" s="274"/>
      <c r="T394" s="275"/>
      <c r="AT394" s="276" t="s">
        <v>592</v>
      </c>
      <c r="AU394" s="276" t="s">
        <v>85</v>
      </c>
      <c r="AV394" s="12" t="s">
        <v>85</v>
      </c>
      <c r="AW394" s="12" t="s">
        <v>39</v>
      </c>
      <c r="AX394" s="12" t="s">
        <v>76</v>
      </c>
      <c r="AY394" s="276" t="s">
        <v>203</v>
      </c>
    </row>
    <row r="395" spans="2:51" s="12" customFormat="1" ht="13.5">
      <c r="B395" s="265"/>
      <c r="C395" s="266"/>
      <c r="D395" s="267" t="s">
        <v>592</v>
      </c>
      <c r="E395" s="268" t="s">
        <v>21</v>
      </c>
      <c r="F395" s="269" t="s">
        <v>1683</v>
      </c>
      <c r="G395" s="266"/>
      <c r="H395" s="270">
        <v>72.1</v>
      </c>
      <c r="I395" s="271"/>
      <c r="J395" s="266"/>
      <c r="K395" s="266"/>
      <c r="L395" s="272"/>
      <c r="M395" s="273"/>
      <c r="N395" s="274"/>
      <c r="O395" s="274"/>
      <c r="P395" s="274"/>
      <c r="Q395" s="274"/>
      <c r="R395" s="274"/>
      <c r="S395" s="274"/>
      <c r="T395" s="275"/>
      <c r="AT395" s="276" t="s">
        <v>592</v>
      </c>
      <c r="AU395" s="276" t="s">
        <v>85</v>
      </c>
      <c r="AV395" s="12" t="s">
        <v>85</v>
      </c>
      <c r="AW395" s="12" t="s">
        <v>39</v>
      </c>
      <c r="AX395" s="12" t="s">
        <v>76</v>
      </c>
      <c r="AY395" s="276" t="s">
        <v>203</v>
      </c>
    </row>
    <row r="396" spans="2:51" s="12" customFormat="1" ht="13.5">
      <c r="B396" s="265"/>
      <c r="C396" s="266"/>
      <c r="D396" s="267" t="s">
        <v>592</v>
      </c>
      <c r="E396" s="268" t="s">
        <v>21</v>
      </c>
      <c r="F396" s="269" t="s">
        <v>1684</v>
      </c>
      <c r="G396" s="266"/>
      <c r="H396" s="270">
        <v>98.49</v>
      </c>
      <c r="I396" s="271"/>
      <c r="J396" s="266"/>
      <c r="K396" s="266"/>
      <c r="L396" s="272"/>
      <c r="M396" s="273"/>
      <c r="N396" s="274"/>
      <c r="O396" s="274"/>
      <c r="P396" s="274"/>
      <c r="Q396" s="274"/>
      <c r="R396" s="274"/>
      <c r="S396" s="274"/>
      <c r="T396" s="275"/>
      <c r="AT396" s="276" t="s">
        <v>592</v>
      </c>
      <c r="AU396" s="276" t="s">
        <v>85</v>
      </c>
      <c r="AV396" s="12" t="s">
        <v>85</v>
      </c>
      <c r="AW396" s="12" t="s">
        <v>39</v>
      </c>
      <c r="AX396" s="12" t="s">
        <v>76</v>
      </c>
      <c r="AY396" s="276" t="s">
        <v>203</v>
      </c>
    </row>
    <row r="397" spans="2:51" s="12" customFormat="1" ht="13.5">
      <c r="B397" s="265"/>
      <c r="C397" s="266"/>
      <c r="D397" s="267" t="s">
        <v>592</v>
      </c>
      <c r="E397" s="268" t="s">
        <v>21</v>
      </c>
      <c r="F397" s="269" t="s">
        <v>1685</v>
      </c>
      <c r="G397" s="266"/>
      <c r="H397" s="270">
        <v>172.41</v>
      </c>
      <c r="I397" s="271"/>
      <c r="J397" s="266"/>
      <c r="K397" s="266"/>
      <c r="L397" s="272"/>
      <c r="M397" s="273"/>
      <c r="N397" s="274"/>
      <c r="O397" s="274"/>
      <c r="P397" s="274"/>
      <c r="Q397" s="274"/>
      <c r="R397" s="274"/>
      <c r="S397" s="274"/>
      <c r="T397" s="275"/>
      <c r="AT397" s="276" t="s">
        <v>592</v>
      </c>
      <c r="AU397" s="276" t="s">
        <v>85</v>
      </c>
      <c r="AV397" s="12" t="s">
        <v>85</v>
      </c>
      <c r="AW397" s="12" t="s">
        <v>39</v>
      </c>
      <c r="AX397" s="12" t="s">
        <v>76</v>
      </c>
      <c r="AY397" s="276" t="s">
        <v>203</v>
      </c>
    </row>
    <row r="398" spans="2:51" s="12" customFormat="1" ht="13.5">
      <c r="B398" s="265"/>
      <c r="C398" s="266"/>
      <c r="D398" s="267" t="s">
        <v>592</v>
      </c>
      <c r="E398" s="268" t="s">
        <v>21</v>
      </c>
      <c r="F398" s="269" t="s">
        <v>1686</v>
      </c>
      <c r="G398" s="266"/>
      <c r="H398" s="270">
        <v>274.911</v>
      </c>
      <c r="I398" s="271"/>
      <c r="J398" s="266"/>
      <c r="K398" s="266"/>
      <c r="L398" s="272"/>
      <c r="M398" s="273"/>
      <c r="N398" s="274"/>
      <c r="O398" s="274"/>
      <c r="P398" s="274"/>
      <c r="Q398" s="274"/>
      <c r="R398" s="274"/>
      <c r="S398" s="274"/>
      <c r="T398" s="275"/>
      <c r="AT398" s="276" t="s">
        <v>592</v>
      </c>
      <c r="AU398" s="276" t="s">
        <v>85</v>
      </c>
      <c r="AV398" s="12" t="s">
        <v>85</v>
      </c>
      <c r="AW398" s="12" t="s">
        <v>39</v>
      </c>
      <c r="AX398" s="12" t="s">
        <v>76</v>
      </c>
      <c r="AY398" s="276" t="s">
        <v>203</v>
      </c>
    </row>
    <row r="399" spans="2:51" s="12" customFormat="1" ht="13.5">
      <c r="B399" s="265"/>
      <c r="C399" s="266"/>
      <c r="D399" s="267" t="s">
        <v>592</v>
      </c>
      <c r="E399" s="268" t="s">
        <v>21</v>
      </c>
      <c r="F399" s="269" t="s">
        <v>1687</v>
      </c>
      <c r="G399" s="266"/>
      <c r="H399" s="270">
        <v>256.34</v>
      </c>
      <c r="I399" s="271"/>
      <c r="J399" s="266"/>
      <c r="K399" s="266"/>
      <c r="L399" s="272"/>
      <c r="M399" s="273"/>
      <c r="N399" s="274"/>
      <c r="O399" s="274"/>
      <c r="P399" s="274"/>
      <c r="Q399" s="274"/>
      <c r="R399" s="274"/>
      <c r="S399" s="274"/>
      <c r="T399" s="275"/>
      <c r="AT399" s="276" t="s">
        <v>592</v>
      </c>
      <c r="AU399" s="276" t="s">
        <v>85</v>
      </c>
      <c r="AV399" s="12" t="s">
        <v>85</v>
      </c>
      <c r="AW399" s="12" t="s">
        <v>39</v>
      </c>
      <c r="AX399" s="12" t="s">
        <v>76</v>
      </c>
      <c r="AY399" s="276" t="s">
        <v>203</v>
      </c>
    </row>
    <row r="400" spans="2:51" s="12" customFormat="1" ht="13.5">
      <c r="B400" s="265"/>
      <c r="C400" s="266"/>
      <c r="D400" s="267" t="s">
        <v>592</v>
      </c>
      <c r="E400" s="268" t="s">
        <v>21</v>
      </c>
      <c r="F400" s="269" t="s">
        <v>1688</v>
      </c>
      <c r="G400" s="266"/>
      <c r="H400" s="270">
        <v>134.203</v>
      </c>
      <c r="I400" s="271"/>
      <c r="J400" s="266"/>
      <c r="K400" s="266"/>
      <c r="L400" s="272"/>
      <c r="M400" s="273"/>
      <c r="N400" s="274"/>
      <c r="O400" s="274"/>
      <c r="P400" s="274"/>
      <c r="Q400" s="274"/>
      <c r="R400" s="274"/>
      <c r="S400" s="274"/>
      <c r="T400" s="275"/>
      <c r="AT400" s="276" t="s">
        <v>592</v>
      </c>
      <c r="AU400" s="276" t="s">
        <v>85</v>
      </c>
      <c r="AV400" s="12" t="s">
        <v>85</v>
      </c>
      <c r="AW400" s="12" t="s">
        <v>39</v>
      </c>
      <c r="AX400" s="12" t="s">
        <v>76</v>
      </c>
      <c r="AY400" s="276" t="s">
        <v>203</v>
      </c>
    </row>
    <row r="401" spans="2:51" s="12" customFormat="1" ht="13.5">
      <c r="B401" s="265"/>
      <c r="C401" s="266"/>
      <c r="D401" s="267" t="s">
        <v>592</v>
      </c>
      <c r="E401" s="268" t="s">
        <v>21</v>
      </c>
      <c r="F401" s="269" t="s">
        <v>1689</v>
      </c>
      <c r="G401" s="266"/>
      <c r="H401" s="270">
        <v>222.554</v>
      </c>
      <c r="I401" s="271"/>
      <c r="J401" s="266"/>
      <c r="K401" s="266"/>
      <c r="L401" s="272"/>
      <c r="M401" s="273"/>
      <c r="N401" s="274"/>
      <c r="O401" s="274"/>
      <c r="P401" s="274"/>
      <c r="Q401" s="274"/>
      <c r="R401" s="274"/>
      <c r="S401" s="274"/>
      <c r="T401" s="275"/>
      <c r="AT401" s="276" t="s">
        <v>592</v>
      </c>
      <c r="AU401" s="276" t="s">
        <v>85</v>
      </c>
      <c r="AV401" s="12" t="s">
        <v>85</v>
      </c>
      <c r="AW401" s="12" t="s">
        <v>39</v>
      </c>
      <c r="AX401" s="12" t="s">
        <v>76</v>
      </c>
      <c r="AY401" s="276" t="s">
        <v>203</v>
      </c>
    </row>
    <row r="402" spans="2:51" s="12" customFormat="1" ht="13.5">
      <c r="B402" s="265"/>
      <c r="C402" s="266"/>
      <c r="D402" s="267" t="s">
        <v>592</v>
      </c>
      <c r="E402" s="268" t="s">
        <v>21</v>
      </c>
      <c r="F402" s="269" t="s">
        <v>1690</v>
      </c>
      <c r="G402" s="266"/>
      <c r="H402" s="270">
        <v>288.288</v>
      </c>
      <c r="I402" s="271"/>
      <c r="J402" s="266"/>
      <c r="K402" s="266"/>
      <c r="L402" s="272"/>
      <c r="M402" s="273"/>
      <c r="N402" s="274"/>
      <c r="O402" s="274"/>
      <c r="P402" s="274"/>
      <c r="Q402" s="274"/>
      <c r="R402" s="274"/>
      <c r="S402" s="274"/>
      <c r="T402" s="275"/>
      <c r="AT402" s="276" t="s">
        <v>592</v>
      </c>
      <c r="AU402" s="276" t="s">
        <v>85</v>
      </c>
      <c r="AV402" s="12" t="s">
        <v>85</v>
      </c>
      <c r="AW402" s="12" t="s">
        <v>39</v>
      </c>
      <c r="AX402" s="12" t="s">
        <v>76</v>
      </c>
      <c r="AY402" s="276" t="s">
        <v>203</v>
      </c>
    </row>
    <row r="403" spans="2:51" s="12" customFormat="1" ht="13.5">
      <c r="B403" s="265"/>
      <c r="C403" s="266"/>
      <c r="D403" s="267" t="s">
        <v>592</v>
      </c>
      <c r="E403" s="268" t="s">
        <v>21</v>
      </c>
      <c r="F403" s="269" t="s">
        <v>1691</v>
      </c>
      <c r="G403" s="266"/>
      <c r="H403" s="270">
        <v>89.445</v>
      </c>
      <c r="I403" s="271"/>
      <c r="J403" s="266"/>
      <c r="K403" s="266"/>
      <c r="L403" s="272"/>
      <c r="M403" s="273"/>
      <c r="N403" s="274"/>
      <c r="O403" s="274"/>
      <c r="P403" s="274"/>
      <c r="Q403" s="274"/>
      <c r="R403" s="274"/>
      <c r="S403" s="274"/>
      <c r="T403" s="275"/>
      <c r="AT403" s="276" t="s">
        <v>592</v>
      </c>
      <c r="AU403" s="276" t="s">
        <v>85</v>
      </c>
      <c r="AV403" s="12" t="s">
        <v>85</v>
      </c>
      <c r="AW403" s="12" t="s">
        <v>39</v>
      </c>
      <c r="AX403" s="12" t="s">
        <v>76</v>
      </c>
      <c r="AY403" s="276" t="s">
        <v>203</v>
      </c>
    </row>
    <row r="404" spans="2:51" s="12" customFormat="1" ht="13.5">
      <c r="B404" s="265"/>
      <c r="C404" s="266"/>
      <c r="D404" s="267" t="s">
        <v>592</v>
      </c>
      <c r="E404" s="268" t="s">
        <v>21</v>
      </c>
      <c r="F404" s="269" t="s">
        <v>1692</v>
      </c>
      <c r="G404" s="266"/>
      <c r="H404" s="270">
        <v>278.835</v>
      </c>
      <c r="I404" s="271"/>
      <c r="J404" s="266"/>
      <c r="K404" s="266"/>
      <c r="L404" s="272"/>
      <c r="M404" s="273"/>
      <c r="N404" s="274"/>
      <c r="O404" s="274"/>
      <c r="P404" s="274"/>
      <c r="Q404" s="274"/>
      <c r="R404" s="274"/>
      <c r="S404" s="274"/>
      <c r="T404" s="275"/>
      <c r="AT404" s="276" t="s">
        <v>592</v>
      </c>
      <c r="AU404" s="276" t="s">
        <v>85</v>
      </c>
      <c r="AV404" s="12" t="s">
        <v>85</v>
      </c>
      <c r="AW404" s="12" t="s">
        <v>39</v>
      </c>
      <c r="AX404" s="12" t="s">
        <v>76</v>
      </c>
      <c r="AY404" s="276" t="s">
        <v>203</v>
      </c>
    </row>
    <row r="405" spans="2:51" s="12" customFormat="1" ht="13.5">
      <c r="B405" s="265"/>
      <c r="C405" s="266"/>
      <c r="D405" s="267" t="s">
        <v>592</v>
      </c>
      <c r="E405" s="268" t="s">
        <v>21</v>
      </c>
      <c r="F405" s="269" t="s">
        <v>1693</v>
      </c>
      <c r="G405" s="266"/>
      <c r="H405" s="270">
        <v>251.343</v>
      </c>
      <c r="I405" s="271"/>
      <c r="J405" s="266"/>
      <c r="K405" s="266"/>
      <c r="L405" s="272"/>
      <c r="M405" s="273"/>
      <c r="N405" s="274"/>
      <c r="O405" s="274"/>
      <c r="P405" s="274"/>
      <c r="Q405" s="274"/>
      <c r="R405" s="274"/>
      <c r="S405" s="274"/>
      <c r="T405" s="275"/>
      <c r="AT405" s="276" t="s">
        <v>592</v>
      </c>
      <c r="AU405" s="276" t="s">
        <v>85</v>
      </c>
      <c r="AV405" s="12" t="s">
        <v>85</v>
      </c>
      <c r="AW405" s="12" t="s">
        <v>39</v>
      </c>
      <c r="AX405" s="12" t="s">
        <v>76</v>
      </c>
      <c r="AY405" s="276" t="s">
        <v>203</v>
      </c>
    </row>
    <row r="406" spans="2:51" s="12" customFormat="1" ht="13.5">
      <c r="B406" s="265"/>
      <c r="C406" s="266"/>
      <c r="D406" s="267" t="s">
        <v>592</v>
      </c>
      <c r="E406" s="268" t="s">
        <v>21</v>
      </c>
      <c r="F406" s="269" t="s">
        <v>1694</v>
      </c>
      <c r="G406" s="266"/>
      <c r="H406" s="270">
        <v>226.644</v>
      </c>
      <c r="I406" s="271"/>
      <c r="J406" s="266"/>
      <c r="K406" s="266"/>
      <c r="L406" s="272"/>
      <c r="M406" s="273"/>
      <c r="N406" s="274"/>
      <c r="O406" s="274"/>
      <c r="P406" s="274"/>
      <c r="Q406" s="274"/>
      <c r="R406" s="274"/>
      <c r="S406" s="274"/>
      <c r="T406" s="275"/>
      <c r="AT406" s="276" t="s">
        <v>592</v>
      </c>
      <c r="AU406" s="276" t="s">
        <v>85</v>
      </c>
      <c r="AV406" s="12" t="s">
        <v>85</v>
      </c>
      <c r="AW406" s="12" t="s">
        <v>39</v>
      </c>
      <c r="AX406" s="12" t="s">
        <v>76</v>
      </c>
      <c r="AY406" s="276" t="s">
        <v>203</v>
      </c>
    </row>
    <row r="407" spans="2:51" s="12" customFormat="1" ht="13.5">
      <c r="B407" s="265"/>
      <c r="C407" s="266"/>
      <c r="D407" s="267" t="s">
        <v>592</v>
      </c>
      <c r="E407" s="268" t="s">
        <v>21</v>
      </c>
      <c r="F407" s="269" t="s">
        <v>1695</v>
      </c>
      <c r="G407" s="266"/>
      <c r="H407" s="270">
        <v>155.496</v>
      </c>
      <c r="I407" s="271"/>
      <c r="J407" s="266"/>
      <c r="K407" s="266"/>
      <c r="L407" s="272"/>
      <c r="M407" s="273"/>
      <c r="N407" s="274"/>
      <c r="O407" s="274"/>
      <c r="P407" s="274"/>
      <c r="Q407" s="274"/>
      <c r="R407" s="274"/>
      <c r="S407" s="274"/>
      <c r="T407" s="275"/>
      <c r="AT407" s="276" t="s">
        <v>592</v>
      </c>
      <c r="AU407" s="276" t="s">
        <v>85</v>
      </c>
      <c r="AV407" s="12" t="s">
        <v>85</v>
      </c>
      <c r="AW407" s="12" t="s">
        <v>39</v>
      </c>
      <c r="AX407" s="12" t="s">
        <v>76</v>
      </c>
      <c r="AY407" s="276" t="s">
        <v>203</v>
      </c>
    </row>
    <row r="408" spans="2:51" s="12" customFormat="1" ht="13.5">
      <c r="B408" s="265"/>
      <c r="C408" s="266"/>
      <c r="D408" s="267" t="s">
        <v>592</v>
      </c>
      <c r="E408" s="268" t="s">
        <v>21</v>
      </c>
      <c r="F408" s="269" t="s">
        <v>1696</v>
      </c>
      <c r="G408" s="266"/>
      <c r="H408" s="270">
        <v>113.916</v>
      </c>
      <c r="I408" s="271"/>
      <c r="J408" s="266"/>
      <c r="K408" s="266"/>
      <c r="L408" s="272"/>
      <c r="M408" s="273"/>
      <c r="N408" s="274"/>
      <c r="O408" s="274"/>
      <c r="P408" s="274"/>
      <c r="Q408" s="274"/>
      <c r="R408" s="274"/>
      <c r="S408" s="274"/>
      <c r="T408" s="275"/>
      <c r="AT408" s="276" t="s">
        <v>592</v>
      </c>
      <c r="AU408" s="276" t="s">
        <v>85</v>
      </c>
      <c r="AV408" s="12" t="s">
        <v>85</v>
      </c>
      <c r="AW408" s="12" t="s">
        <v>39</v>
      </c>
      <c r="AX408" s="12" t="s">
        <v>76</v>
      </c>
      <c r="AY408" s="276" t="s">
        <v>203</v>
      </c>
    </row>
    <row r="409" spans="2:51" s="13" customFormat="1" ht="13.5">
      <c r="B409" s="277"/>
      <c r="C409" s="278"/>
      <c r="D409" s="267" t="s">
        <v>592</v>
      </c>
      <c r="E409" s="279" t="s">
        <v>21</v>
      </c>
      <c r="F409" s="280" t="s">
        <v>618</v>
      </c>
      <c r="G409" s="278"/>
      <c r="H409" s="281">
        <v>5463.022</v>
      </c>
      <c r="I409" s="282"/>
      <c r="J409" s="278"/>
      <c r="K409" s="278"/>
      <c r="L409" s="283"/>
      <c r="M409" s="284"/>
      <c r="N409" s="285"/>
      <c r="O409" s="285"/>
      <c r="P409" s="285"/>
      <c r="Q409" s="285"/>
      <c r="R409" s="285"/>
      <c r="S409" s="285"/>
      <c r="T409" s="286"/>
      <c r="AT409" s="287" t="s">
        <v>592</v>
      </c>
      <c r="AU409" s="287" t="s">
        <v>85</v>
      </c>
      <c r="AV409" s="13" t="s">
        <v>98</v>
      </c>
      <c r="AW409" s="13" t="s">
        <v>39</v>
      </c>
      <c r="AX409" s="13" t="s">
        <v>83</v>
      </c>
      <c r="AY409" s="287" t="s">
        <v>203</v>
      </c>
    </row>
    <row r="410" spans="2:65" s="1" customFormat="1" ht="25.5" customHeight="1">
      <c r="B410" s="47"/>
      <c r="C410" s="238" t="s">
        <v>806</v>
      </c>
      <c r="D410" s="238" t="s">
        <v>206</v>
      </c>
      <c r="E410" s="239" t="s">
        <v>1697</v>
      </c>
      <c r="F410" s="240" t="s">
        <v>1698</v>
      </c>
      <c r="G410" s="241" t="s">
        <v>463</v>
      </c>
      <c r="H410" s="242">
        <v>10.47</v>
      </c>
      <c r="I410" s="243"/>
      <c r="J410" s="244">
        <f>ROUND(I410*H410,2)</f>
        <v>0</v>
      </c>
      <c r="K410" s="240" t="s">
        <v>761</v>
      </c>
      <c r="L410" s="73"/>
      <c r="M410" s="245" t="s">
        <v>21</v>
      </c>
      <c r="N410" s="246" t="s">
        <v>47</v>
      </c>
      <c r="O410" s="48"/>
      <c r="P410" s="247">
        <f>O410*H410</f>
        <v>0</v>
      </c>
      <c r="Q410" s="247">
        <v>0.021</v>
      </c>
      <c r="R410" s="247">
        <f>Q410*H410</f>
        <v>0.21987000000000004</v>
      </c>
      <c r="S410" s="247">
        <v>0</v>
      </c>
      <c r="T410" s="248">
        <f>S410*H410</f>
        <v>0</v>
      </c>
      <c r="AR410" s="25" t="s">
        <v>98</v>
      </c>
      <c r="AT410" s="25" t="s">
        <v>206</v>
      </c>
      <c r="AU410" s="25" t="s">
        <v>85</v>
      </c>
      <c r="AY410" s="25" t="s">
        <v>203</v>
      </c>
      <c r="BE410" s="249">
        <f>IF(N410="základní",J410,0)</f>
        <v>0</v>
      </c>
      <c r="BF410" s="249">
        <f>IF(N410="snížená",J410,0)</f>
        <v>0</v>
      </c>
      <c r="BG410" s="249">
        <f>IF(N410="zákl. přenesená",J410,0)</f>
        <v>0</v>
      </c>
      <c r="BH410" s="249">
        <f>IF(N410="sníž. přenesená",J410,0)</f>
        <v>0</v>
      </c>
      <c r="BI410" s="249">
        <f>IF(N410="nulová",J410,0)</f>
        <v>0</v>
      </c>
      <c r="BJ410" s="25" t="s">
        <v>83</v>
      </c>
      <c r="BK410" s="249">
        <f>ROUND(I410*H410,2)</f>
        <v>0</v>
      </c>
      <c r="BL410" s="25" t="s">
        <v>98</v>
      </c>
      <c r="BM410" s="25" t="s">
        <v>1699</v>
      </c>
    </row>
    <row r="411" spans="2:51" s="12" customFormat="1" ht="13.5">
      <c r="B411" s="265"/>
      <c r="C411" s="266"/>
      <c r="D411" s="267" t="s">
        <v>592</v>
      </c>
      <c r="E411" s="268" t="s">
        <v>21</v>
      </c>
      <c r="F411" s="269" t="s">
        <v>1700</v>
      </c>
      <c r="G411" s="266"/>
      <c r="H411" s="270">
        <v>2.04</v>
      </c>
      <c r="I411" s="271"/>
      <c r="J411" s="266"/>
      <c r="K411" s="266"/>
      <c r="L411" s="272"/>
      <c r="M411" s="273"/>
      <c r="N411" s="274"/>
      <c r="O411" s="274"/>
      <c r="P411" s="274"/>
      <c r="Q411" s="274"/>
      <c r="R411" s="274"/>
      <c r="S411" s="274"/>
      <c r="T411" s="275"/>
      <c r="AT411" s="276" t="s">
        <v>592</v>
      </c>
      <c r="AU411" s="276" t="s">
        <v>85</v>
      </c>
      <c r="AV411" s="12" t="s">
        <v>85</v>
      </c>
      <c r="AW411" s="12" t="s">
        <v>39</v>
      </c>
      <c r="AX411" s="12" t="s">
        <v>76</v>
      </c>
      <c r="AY411" s="276" t="s">
        <v>203</v>
      </c>
    </row>
    <row r="412" spans="2:51" s="12" customFormat="1" ht="13.5">
      <c r="B412" s="265"/>
      <c r="C412" s="266"/>
      <c r="D412" s="267" t="s">
        <v>592</v>
      </c>
      <c r="E412" s="268" t="s">
        <v>21</v>
      </c>
      <c r="F412" s="269" t="s">
        <v>1701</v>
      </c>
      <c r="G412" s="266"/>
      <c r="H412" s="270">
        <v>1.5</v>
      </c>
      <c r="I412" s="271"/>
      <c r="J412" s="266"/>
      <c r="K412" s="266"/>
      <c r="L412" s="272"/>
      <c r="M412" s="273"/>
      <c r="N412" s="274"/>
      <c r="O412" s="274"/>
      <c r="P412" s="274"/>
      <c r="Q412" s="274"/>
      <c r="R412" s="274"/>
      <c r="S412" s="274"/>
      <c r="T412" s="275"/>
      <c r="AT412" s="276" t="s">
        <v>592</v>
      </c>
      <c r="AU412" s="276" t="s">
        <v>85</v>
      </c>
      <c r="AV412" s="12" t="s">
        <v>85</v>
      </c>
      <c r="AW412" s="12" t="s">
        <v>39</v>
      </c>
      <c r="AX412" s="12" t="s">
        <v>76</v>
      </c>
      <c r="AY412" s="276" t="s">
        <v>203</v>
      </c>
    </row>
    <row r="413" spans="2:51" s="12" customFormat="1" ht="13.5">
      <c r="B413" s="265"/>
      <c r="C413" s="266"/>
      <c r="D413" s="267" t="s">
        <v>592</v>
      </c>
      <c r="E413" s="268" t="s">
        <v>21</v>
      </c>
      <c r="F413" s="269" t="s">
        <v>1702</v>
      </c>
      <c r="G413" s="266"/>
      <c r="H413" s="270">
        <v>5.28</v>
      </c>
      <c r="I413" s="271"/>
      <c r="J413" s="266"/>
      <c r="K413" s="266"/>
      <c r="L413" s="272"/>
      <c r="M413" s="273"/>
      <c r="N413" s="274"/>
      <c r="O413" s="274"/>
      <c r="P413" s="274"/>
      <c r="Q413" s="274"/>
      <c r="R413" s="274"/>
      <c r="S413" s="274"/>
      <c r="T413" s="275"/>
      <c r="AT413" s="276" t="s">
        <v>592</v>
      </c>
      <c r="AU413" s="276" t="s">
        <v>85</v>
      </c>
      <c r="AV413" s="12" t="s">
        <v>85</v>
      </c>
      <c r="AW413" s="12" t="s">
        <v>39</v>
      </c>
      <c r="AX413" s="12" t="s">
        <v>76</v>
      </c>
      <c r="AY413" s="276" t="s">
        <v>203</v>
      </c>
    </row>
    <row r="414" spans="2:51" s="12" customFormat="1" ht="13.5">
      <c r="B414" s="265"/>
      <c r="C414" s="266"/>
      <c r="D414" s="267" t="s">
        <v>592</v>
      </c>
      <c r="E414" s="268" t="s">
        <v>21</v>
      </c>
      <c r="F414" s="269" t="s">
        <v>1703</v>
      </c>
      <c r="G414" s="266"/>
      <c r="H414" s="270">
        <v>1.65</v>
      </c>
      <c r="I414" s="271"/>
      <c r="J414" s="266"/>
      <c r="K414" s="266"/>
      <c r="L414" s="272"/>
      <c r="M414" s="273"/>
      <c r="N414" s="274"/>
      <c r="O414" s="274"/>
      <c r="P414" s="274"/>
      <c r="Q414" s="274"/>
      <c r="R414" s="274"/>
      <c r="S414" s="274"/>
      <c r="T414" s="275"/>
      <c r="AT414" s="276" t="s">
        <v>592</v>
      </c>
      <c r="AU414" s="276" t="s">
        <v>85</v>
      </c>
      <c r="AV414" s="12" t="s">
        <v>85</v>
      </c>
      <c r="AW414" s="12" t="s">
        <v>39</v>
      </c>
      <c r="AX414" s="12" t="s">
        <v>76</v>
      </c>
      <c r="AY414" s="276" t="s">
        <v>203</v>
      </c>
    </row>
    <row r="415" spans="2:65" s="1" customFormat="1" ht="25.5" customHeight="1">
      <c r="B415" s="47"/>
      <c r="C415" s="238" t="s">
        <v>808</v>
      </c>
      <c r="D415" s="238" t="s">
        <v>206</v>
      </c>
      <c r="E415" s="239" t="s">
        <v>1704</v>
      </c>
      <c r="F415" s="240" t="s">
        <v>1705</v>
      </c>
      <c r="G415" s="241" t="s">
        <v>463</v>
      </c>
      <c r="H415" s="242">
        <v>73.5</v>
      </c>
      <c r="I415" s="243"/>
      <c r="J415" s="244">
        <f>ROUND(I415*H415,2)</f>
        <v>0</v>
      </c>
      <c r="K415" s="240" t="s">
        <v>761</v>
      </c>
      <c r="L415" s="73"/>
      <c r="M415" s="245" t="s">
        <v>21</v>
      </c>
      <c r="N415" s="246" t="s">
        <v>47</v>
      </c>
      <c r="O415" s="48"/>
      <c r="P415" s="247">
        <f>O415*H415</f>
        <v>0</v>
      </c>
      <c r="Q415" s="247">
        <v>0.0345</v>
      </c>
      <c r="R415" s="247">
        <f>Q415*H415</f>
        <v>2.53575</v>
      </c>
      <c r="S415" s="247">
        <v>0</v>
      </c>
      <c r="T415" s="248">
        <f>S415*H415</f>
        <v>0</v>
      </c>
      <c r="AR415" s="25" t="s">
        <v>98</v>
      </c>
      <c r="AT415" s="25" t="s">
        <v>206</v>
      </c>
      <c r="AU415" s="25" t="s">
        <v>85</v>
      </c>
      <c r="AY415" s="25" t="s">
        <v>203</v>
      </c>
      <c r="BE415" s="249">
        <f>IF(N415="základní",J415,0)</f>
        <v>0</v>
      </c>
      <c r="BF415" s="249">
        <f>IF(N415="snížená",J415,0)</f>
        <v>0</v>
      </c>
      <c r="BG415" s="249">
        <f>IF(N415="zákl. přenesená",J415,0)</f>
        <v>0</v>
      </c>
      <c r="BH415" s="249">
        <f>IF(N415="sníž. přenesená",J415,0)</f>
        <v>0</v>
      </c>
      <c r="BI415" s="249">
        <f>IF(N415="nulová",J415,0)</f>
        <v>0</v>
      </c>
      <c r="BJ415" s="25" t="s">
        <v>83</v>
      </c>
      <c r="BK415" s="249">
        <f>ROUND(I415*H415,2)</f>
        <v>0</v>
      </c>
      <c r="BL415" s="25" t="s">
        <v>98</v>
      </c>
      <c r="BM415" s="25" t="s">
        <v>1706</v>
      </c>
    </row>
    <row r="416" spans="2:51" s="12" customFormat="1" ht="13.5">
      <c r="B416" s="265"/>
      <c r="C416" s="266"/>
      <c r="D416" s="267" t="s">
        <v>592</v>
      </c>
      <c r="E416" s="268" t="s">
        <v>21</v>
      </c>
      <c r="F416" s="269" t="s">
        <v>1707</v>
      </c>
      <c r="G416" s="266"/>
      <c r="H416" s="270">
        <v>73.5</v>
      </c>
      <c r="I416" s="271"/>
      <c r="J416" s="266"/>
      <c r="K416" s="266"/>
      <c r="L416" s="272"/>
      <c r="M416" s="273"/>
      <c r="N416" s="274"/>
      <c r="O416" s="274"/>
      <c r="P416" s="274"/>
      <c r="Q416" s="274"/>
      <c r="R416" s="274"/>
      <c r="S416" s="274"/>
      <c r="T416" s="275"/>
      <c r="AT416" s="276" t="s">
        <v>592</v>
      </c>
      <c r="AU416" s="276" t="s">
        <v>85</v>
      </c>
      <c r="AV416" s="12" t="s">
        <v>85</v>
      </c>
      <c r="AW416" s="12" t="s">
        <v>39</v>
      </c>
      <c r="AX416" s="12" t="s">
        <v>83</v>
      </c>
      <c r="AY416" s="276" t="s">
        <v>203</v>
      </c>
    </row>
    <row r="417" spans="2:65" s="1" customFormat="1" ht="38.25" customHeight="1">
      <c r="B417" s="47"/>
      <c r="C417" s="238" t="s">
        <v>812</v>
      </c>
      <c r="D417" s="238" t="s">
        <v>206</v>
      </c>
      <c r="E417" s="239" t="s">
        <v>1708</v>
      </c>
      <c r="F417" s="240" t="s">
        <v>1709</v>
      </c>
      <c r="G417" s="241" t="s">
        <v>463</v>
      </c>
      <c r="H417" s="242">
        <v>151.5</v>
      </c>
      <c r="I417" s="243"/>
      <c r="J417" s="244">
        <f>ROUND(I417*H417,2)</f>
        <v>0</v>
      </c>
      <c r="K417" s="240" t="s">
        <v>1710</v>
      </c>
      <c r="L417" s="73"/>
      <c r="M417" s="245" t="s">
        <v>21</v>
      </c>
      <c r="N417" s="246" t="s">
        <v>47</v>
      </c>
      <c r="O417" s="48"/>
      <c r="P417" s="247">
        <f>O417*H417</f>
        <v>0</v>
      </c>
      <c r="Q417" s="247">
        <v>0.0006</v>
      </c>
      <c r="R417" s="247">
        <f>Q417*H417</f>
        <v>0.0909</v>
      </c>
      <c r="S417" s="247">
        <v>0</v>
      </c>
      <c r="T417" s="248">
        <f>S417*H417</f>
        <v>0</v>
      </c>
      <c r="AR417" s="25" t="s">
        <v>98</v>
      </c>
      <c r="AT417" s="25" t="s">
        <v>206</v>
      </c>
      <c r="AU417" s="25" t="s">
        <v>85</v>
      </c>
      <c r="AY417" s="25" t="s">
        <v>203</v>
      </c>
      <c r="BE417" s="249">
        <f>IF(N417="základní",J417,0)</f>
        <v>0</v>
      </c>
      <c r="BF417" s="249">
        <f>IF(N417="snížená",J417,0)</f>
        <v>0</v>
      </c>
      <c r="BG417" s="249">
        <f>IF(N417="zákl. přenesená",J417,0)</f>
        <v>0</v>
      </c>
      <c r="BH417" s="249">
        <f>IF(N417="sníž. přenesená",J417,0)</f>
        <v>0</v>
      </c>
      <c r="BI417" s="249">
        <f>IF(N417="nulová",J417,0)</f>
        <v>0</v>
      </c>
      <c r="BJ417" s="25" t="s">
        <v>83</v>
      </c>
      <c r="BK417" s="249">
        <f>ROUND(I417*H417,2)</f>
        <v>0</v>
      </c>
      <c r="BL417" s="25" t="s">
        <v>98</v>
      </c>
      <c r="BM417" s="25" t="s">
        <v>1711</v>
      </c>
    </row>
    <row r="418" spans="2:51" s="12" customFormat="1" ht="13.5">
      <c r="B418" s="265"/>
      <c r="C418" s="266"/>
      <c r="D418" s="267" t="s">
        <v>592</v>
      </c>
      <c r="E418" s="268" t="s">
        <v>21</v>
      </c>
      <c r="F418" s="269" t="s">
        <v>1712</v>
      </c>
      <c r="G418" s="266"/>
      <c r="H418" s="270">
        <v>151.5</v>
      </c>
      <c r="I418" s="271"/>
      <c r="J418" s="266"/>
      <c r="K418" s="266"/>
      <c r="L418" s="272"/>
      <c r="M418" s="273"/>
      <c r="N418" s="274"/>
      <c r="O418" s="274"/>
      <c r="P418" s="274"/>
      <c r="Q418" s="274"/>
      <c r="R418" s="274"/>
      <c r="S418" s="274"/>
      <c r="T418" s="275"/>
      <c r="AT418" s="276" t="s">
        <v>592</v>
      </c>
      <c r="AU418" s="276" t="s">
        <v>85</v>
      </c>
      <c r="AV418" s="12" t="s">
        <v>85</v>
      </c>
      <c r="AW418" s="12" t="s">
        <v>39</v>
      </c>
      <c r="AX418" s="12" t="s">
        <v>83</v>
      </c>
      <c r="AY418" s="276" t="s">
        <v>203</v>
      </c>
    </row>
    <row r="419" spans="2:65" s="1" customFormat="1" ht="25.5" customHeight="1">
      <c r="B419" s="47"/>
      <c r="C419" s="238" t="s">
        <v>816</v>
      </c>
      <c r="D419" s="238" t="s">
        <v>206</v>
      </c>
      <c r="E419" s="239" t="s">
        <v>1713</v>
      </c>
      <c r="F419" s="240" t="s">
        <v>1714</v>
      </c>
      <c r="G419" s="241" t="s">
        <v>463</v>
      </c>
      <c r="H419" s="242">
        <v>151.5</v>
      </c>
      <c r="I419" s="243"/>
      <c r="J419" s="244">
        <f>ROUND(I419*H419,2)</f>
        <v>0</v>
      </c>
      <c r="K419" s="240" t="s">
        <v>761</v>
      </c>
      <c r="L419" s="73"/>
      <c r="M419" s="245" t="s">
        <v>21</v>
      </c>
      <c r="N419" s="246" t="s">
        <v>47</v>
      </c>
      <c r="O419" s="48"/>
      <c r="P419" s="247">
        <f>O419*H419</f>
        <v>0</v>
      </c>
      <c r="Q419" s="247">
        <v>0.0345</v>
      </c>
      <c r="R419" s="247">
        <f>Q419*H419</f>
        <v>5.22675</v>
      </c>
      <c r="S419" s="247">
        <v>0</v>
      </c>
      <c r="T419" s="248">
        <f>S419*H419</f>
        <v>0</v>
      </c>
      <c r="AR419" s="25" t="s">
        <v>98</v>
      </c>
      <c r="AT419" s="25" t="s">
        <v>206</v>
      </c>
      <c r="AU419" s="25" t="s">
        <v>85</v>
      </c>
      <c r="AY419" s="25" t="s">
        <v>203</v>
      </c>
      <c r="BE419" s="249">
        <f>IF(N419="základní",J419,0)</f>
        <v>0</v>
      </c>
      <c r="BF419" s="249">
        <f>IF(N419="snížená",J419,0)</f>
        <v>0</v>
      </c>
      <c r="BG419" s="249">
        <f>IF(N419="zákl. přenesená",J419,0)</f>
        <v>0</v>
      </c>
      <c r="BH419" s="249">
        <f>IF(N419="sníž. přenesená",J419,0)</f>
        <v>0</v>
      </c>
      <c r="BI419" s="249">
        <f>IF(N419="nulová",J419,0)</f>
        <v>0</v>
      </c>
      <c r="BJ419" s="25" t="s">
        <v>83</v>
      </c>
      <c r="BK419" s="249">
        <f>ROUND(I419*H419,2)</f>
        <v>0</v>
      </c>
      <c r="BL419" s="25" t="s">
        <v>98</v>
      </c>
      <c r="BM419" s="25" t="s">
        <v>1715</v>
      </c>
    </row>
    <row r="420" spans="2:65" s="1" customFormat="1" ht="16.5" customHeight="1">
      <c r="B420" s="47"/>
      <c r="C420" s="238" t="s">
        <v>820</v>
      </c>
      <c r="D420" s="238" t="s">
        <v>206</v>
      </c>
      <c r="E420" s="239" t="s">
        <v>1716</v>
      </c>
      <c r="F420" s="240" t="s">
        <v>1717</v>
      </c>
      <c r="G420" s="241" t="s">
        <v>596</v>
      </c>
      <c r="H420" s="242">
        <v>49.852</v>
      </c>
      <c r="I420" s="243"/>
      <c r="J420" s="244">
        <f>ROUND(I420*H420,2)</f>
        <v>0</v>
      </c>
      <c r="K420" s="240" t="s">
        <v>761</v>
      </c>
      <c r="L420" s="73"/>
      <c r="M420" s="245" t="s">
        <v>21</v>
      </c>
      <c r="N420" s="246" t="s">
        <v>47</v>
      </c>
      <c r="O420" s="48"/>
      <c r="P420" s="247">
        <f>O420*H420</f>
        <v>0</v>
      </c>
      <c r="Q420" s="247">
        <v>2.25634</v>
      </c>
      <c r="R420" s="247">
        <f>Q420*H420</f>
        <v>112.48306167999998</v>
      </c>
      <c r="S420" s="247">
        <v>0</v>
      </c>
      <c r="T420" s="248">
        <f>S420*H420</f>
        <v>0</v>
      </c>
      <c r="AR420" s="25" t="s">
        <v>98</v>
      </c>
      <c r="AT420" s="25" t="s">
        <v>206</v>
      </c>
      <c r="AU420" s="25" t="s">
        <v>85</v>
      </c>
      <c r="AY420" s="25" t="s">
        <v>203</v>
      </c>
      <c r="BE420" s="249">
        <f>IF(N420="základní",J420,0)</f>
        <v>0</v>
      </c>
      <c r="BF420" s="249">
        <f>IF(N420="snížená",J420,0)</f>
        <v>0</v>
      </c>
      <c r="BG420" s="249">
        <f>IF(N420="zákl. přenesená",J420,0)</f>
        <v>0</v>
      </c>
      <c r="BH420" s="249">
        <f>IF(N420="sníž. přenesená",J420,0)</f>
        <v>0</v>
      </c>
      <c r="BI420" s="249">
        <f>IF(N420="nulová",J420,0)</f>
        <v>0</v>
      </c>
      <c r="BJ420" s="25" t="s">
        <v>83</v>
      </c>
      <c r="BK420" s="249">
        <f>ROUND(I420*H420,2)</f>
        <v>0</v>
      </c>
      <c r="BL420" s="25" t="s">
        <v>98</v>
      </c>
      <c r="BM420" s="25" t="s">
        <v>1718</v>
      </c>
    </row>
    <row r="421" spans="2:51" s="14" customFormat="1" ht="13.5">
      <c r="B421" s="288"/>
      <c r="C421" s="289"/>
      <c r="D421" s="267" t="s">
        <v>592</v>
      </c>
      <c r="E421" s="290" t="s">
        <v>21</v>
      </c>
      <c r="F421" s="291" t="s">
        <v>1719</v>
      </c>
      <c r="G421" s="289"/>
      <c r="H421" s="290" t="s">
        <v>21</v>
      </c>
      <c r="I421" s="292"/>
      <c r="J421" s="289"/>
      <c r="K421" s="289"/>
      <c r="L421" s="293"/>
      <c r="M421" s="294"/>
      <c r="N421" s="295"/>
      <c r="O421" s="295"/>
      <c r="P421" s="295"/>
      <c r="Q421" s="295"/>
      <c r="R421" s="295"/>
      <c r="S421" s="295"/>
      <c r="T421" s="296"/>
      <c r="AT421" s="297" t="s">
        <v>592</v>
      </c>
      <c r="AU421" s="297" t="s">
        <v>85</v>
      </c>
      <c r="AV421" s="14" t="s">
        <v>83</v>
      </c>
      <c r="AW421" s="14" t="s">
        <v>39</v>
      </c>
      <c r="AX421" s="14" t="s">
        <v>76</v>
      </c>
      <c r="AY421" s="297" t="s">
        <v>203</v>
      </c>
    </row>
    <row r="422" spans="2:51" s="12" customFormat="1" ht="13.5">
      <c r="B422" s="265"/>
      <c r="C422" s="266"/>
      <c r="D422" s="267" t="s">
        <v>592</v>
      </c>
      <c r="E422" s="268" t="s">
        <v>21</v>
      </c>
      <c r="F422" s="269" t="s">
        <v>1720</v>
      </c>
      <c r="G422" s="266"/>
      <c r="H422" s="270">
        <v>3.71</v>
      </c>
      <c r="I422" s="271"/>
      <c r="J422" s="266"/>
      <c r="K422" s="266"/>
      <c r="L422" s="272"/>
      <c r="M422" s="273"/>
      <c r="N422" s="274"/>
      <c r="O422" s="274"/>
      <c r="P422" s="274"/>
      <c r="Q422" s="274"/>
      <c r="R422" s="274"/>
      <c r="S422" s="274"/>
      <c r="T422" s="275"/>
      <c r="AT422" s="276" t="s">
        <v>592</v>
      </c>
      <c r="AU422" s="276" t="s">
        <v>85</v>
      </c>
      <c r="AV422" s="12" t="s">
        <v>85</v>
      </c>
      <c r="AW422" s="12" t="s">
        <v>39</v>
      </c>
      <c r="AX422" s="12" t="s">
        <v>76</v>
      </c>
      <c r="AY422" s="276" t="s">
        <v>203</v>
      </c>
    </row>
    <row r="423" spans="2:51" s="14" customFormat="1" ht="13.5">
      <c r="B423" s="288"/>
      <c r="C423" s="289"/>
      <c r="D423" s="267" t="s">
        <v>592</v>
      </c>
      <c r="E423" s="290" t="s">
        <v>21</v>
      </c>
      <c r="F423" s="291" t="s">
        <v>1721</v>
      </c>
      <c r="G423" s="289"/>
      <c r="H423" s="290" t="s">
        <v>21</v>
      </c>
      <c r="I423" s="292"/>
      <c r="J423" s="289"/>
      <c r="K423" s="289"/>
      <c r="L423" s="293"/>
      <c r="M423" s="294"/>
      <c r="N423" s="295"/>
      <c r="O423" s="295"/>
      <c r="P423" s="295"/>
      <c r="Q423" s="295"/>
      <c r="R423" s="295"/>
      <c r="S423" s="295"/>
      <c r="T423" s="296"/>
      <c r="AT423" s="297" t="s">
        <v>592</v>
      </c>
      <c r="AU423" s="297" t="s">
        <v>85</v>
      </c>
      <c r="AV423" s="14" t="s">
        <v>83</v>
      </c>
      <c r="AW423" s="14" t="s">
        <v>39</v>
      </c>
      <c r="AX423" s="14" t="s">
        <v>76</v>
      </c>
      <c r="AY423" s="297" t="s">
        <v>203</v>
      </c>
    </row>
    <row r="424" spans="2:51" s="12" customFormat="1" ht="13.5">
      <c r="B424" s="265"/>
      <c r="C424" s="266"/>
      <c r="D424" s="267" t="s">
        <v>592</v>
      </c>
      <c r="E424" s="268" t="s">
        <v>21</v>
      </c>
      <c r="F424" s="269" t="s">
        <v>1722</v>
      </c>
      <c r="G424" s="266"/>
      <c r="H424" s="270">
        <v>25.509</v>
      </c>
      <c r="I424" s="271"/>
      <c r="J424" s="266"/>
      <c r="K424" s="266"/>
      <c r="L424" s="272"/>
      <c r="M424" s="273"/>
      <c r="N424" s="274"/>
      <c r="O424" s="274"/>
      <c r="P424" s="274"/>
      <c r="Q424" s="274"/>
      <c r="R424" s="274"/>
      <c r="S424" s="274"/>
      <c r="T424" s="275"/>
      <c r="AT424" s="276" t="s">
        <v>592</v>
      </c>
      <c r="AU424" s="276" t="s">
        <v>85</v>
      </c>
      <c r="AV424" s="12" t="s">
        <v>85</v>
      </c>
      <c r="AW424" s="12" t="s">
        <v>39</v>
      </c>
      <c r="AX424" s="12" t="s">
        <v>76</v>
      </c>
      <c r="AY424" s="276" t="s">
        <v>203</v>
      </c>
    </row>
    <row r="425" spans="2:51" s="14" customFormat="1" ht="13.5">
      <c r="B425" s="288"/>
      <c r="C425" s="289"/>
      <c r="D425" s="267" t="s">
        <v>592</v>
      </c>
      <c r="E425" s="290" t="s">
        <v>21</v>
      </c>
      <c r="F425" s="291" t="s">
        <v>1723</v>
      </c>
      <c r="G425" s="289"/>
      <c r="H425" s="290" t="s">
        <v>21</v>
      </c>
      <c r="I425" s="292"/>
      <c r="J425" s="289"/>
      <c r="K425" s="289"/>
      <c r="L425" s="293"/>
      <c r="M425" s="294"/>
      <c r="N425" s="295"/>
      <c r="O425" s="295"/>
      <c r="P425" s="295"/>
      <c r="Q425" s="295"/>
      <c r="R425" s="295"/>
      <c r="S425" s="295"/>
      <c r="T425" s="296"/>
      <c r="AT425" s="297" t="s">
        <v>592</v>
      </c>
      <c r="AU425" s="297" t="s">
        <v>85</v>
      </c>
      <c r="AV425" s="14" t="s">
        <v>83</v>
      </c>
      <c r="AW425" s="14" t="s">
        <v>39</v>
      </c>
      <c r="AX425" s="14" t="s">
        <v>76</v>
      </c>
      <c r="AY425" s="297" t="s">
        <v>203</v>
      </c>
    </row>
    <row r="426" spans="2:51" s="12" customFormat="1" ht="13.5">
      <c r="B426" s="265"/>
      <c r="C426" s="266"/>
      <c r="D426" s="267" t="s">
        <v>592</v>
      </c>
      <c r="E426" s="268" t="s">
        <v>21</v>
      </c>
      <c r="F426" s="269" t="s">
        <v>1724</v>
      </c>
      <c r="G426" s="266"/>
      <c r="H426" s="270">
        <v>10.703</v>
      </c>
      <c r="I426" s="271"/>
      <c r="J426" s="266"/>
      <c r="K426" s="266"/>
      <c r="L426" s="272"/>
      <c r="M426" s="273"/>
      <c r="N426" s="274"/>
      <c r="O426" s="274"/>
      <c r="P426" s="274"/>
      <c r="Q426" s="274"/>
      <c r="R426" s="274"/>
      <c r="S426" s="274"/>
      <c r="T426" s="275"/>
      <c r="AT426" s="276" t="s">
        <v>592</v>
      </c>
      <c r="AU426" s="276" t="s">
        <v>85</v>
      </c>
      <c r="AV426" s="12" t="s">
        <v>85</v>
      </c>
      <c r="AW426" s="12" t="s">
        <v>39</v>
      </c>
      <c r="AX426" s="12" t="s">
        <v>76</v>
      </c>
      <c r="AY426" s="276" t="s">
        <v>203</v>
      </c>
    </row>
    <row r="427" spans="2:51" s="14" customFormat="1" ht="13.5">
      <c r="B427" s="288"/>
      <c r="C427" s="289"/>
      <c r="D427" s="267" t="s">
        <v>592</v>
      </c>
      <c r="E427" s="290" t="s">
        <v>21</v>
      </c>
      <c r="F427" s="291" t="s">
        <v>1725</v>
      </c>
      <c r="G427" s="289"/>
      <c r="H427" s="290" t="s">
        <v>21</v>
      </c>
      <c r="I427" s="292"/>
      <c r="J427" s="289"/>
      <c r="K427" s="289"/>
      <c r="L427" s="293"/>
      <c r="M427" s="294"/>
      <c r="N427" s="295"/>
      <c r="O427" s="295"/>
      <c r="P427" s="295"/>
      <c r="Q427" s="295"/>
      <c r="R427" s="295"/>
      <c r="S427" s="295"/>
      <c r="T427" s="296"/>
      <c r="AT427" s="297" t="s">
        <v>592</v>
      </c>
      <c r="AU427" s="297" t="s">
        <v>85</v>
      </c>
      <c r="AV427" s="14" t="s">
        <v>83</v>
      </c>
      <c r="AW427" s="14" t="s">
        <v>39</v>
      </c>
      <c r="AX427" s="14" t="s">
        <v>76</v>
      </c>
      <c r="AY427" s="297" t="s">
        <v>203</v>
      </c>
    </row>
    <row r="428" spans="2:51" s="12" customFormat="1" ht="13.5">
      <c r="B428" s="265"/>
      <c r="C428" s="266"/>
      <c r="D428" s="267" t="s">
        <v>592</v>
      </c>
      <c r="E428" s="268" t="s">
        <v>21</v>
      </c>
      <c r="F428" s="269" t="s">
        <v>1726</v>
      </c>
      <c r="G428" s="266"/>
      <c r="H428" s="270">
        <v>5.027</v>
      </c>
      <c r="I428" s="271"/>
      <c r="J428" s="266"/>
      <c r="K428" s="266"/>
      <c r="L428" s="272"/>
      <c r="M428" s="273"/>
      <c r="N428" s="274"/>
      <c r="O428" s="274"/>
      <c r="P428" s="274"/>
      <c r="Q428" s="274"/>
      <c r="R428" s="274"/>
      <c r="S428" s="274"/>
      <c r="T428" s="275"/>
      <c r="AT428" s="276" t="s">
        <v>592</v>
      </c>
      <c r="AU428" s="276" t="s">
        <v>85</v>
      </c>
      <c r="AV428" s="12" t="s">
        <v>85</v>
      </c>
      <c r="AW428" s="12" t="s">
        <v>39</v>
      </c>
      <c r="AX428" s="12" t="s">
        <v>76</v>
      </c>
      <c r="AY428" s="276" t="s">
        <v>203</v>
      </c>
    </row>
    <row r="429" spans="2:51" s="14" customFormat="1" ht="13.5">
      <c r="B429" s="288"/>
      <c r="C429" s="289"/>
      <c r="D429" s="267" t="s">
        <v>592</v>
      </c>
      <c r="E429" s="290" t="s">
        <v>21</v>
      </c>
      <c r="F429" s="291" t="s">
        <v>1727</v>
      </c>
      <c r="G429" s="289"/>
      <c r="H429" s="290" t="s">
        <v>21</v>
      </c>
      <c r="I429" s="292"/>
      <c r="J429" s="289"/>
      <c r="K429" s="289"/>
      <c r="L429" s="293"/>
      <c r="M429" s="294"/>
      <c r="N429" s="295"/>
      <c r="O429" s="295"/>
      <c r="P429" s="295"/>
      <c r="Q429" s="295"/>
      <c r="R429" s="295"/>
      <c r="S429" s="295"/>
      <c r="T429" s="296"/>
      <c r="AT429" s="297" t="s">
        <v>592</v>
      </c>
      <c r="AU429" s="297" t="s">
        <v>85</v>
      </c>
      <c r="AV429" s="14" t="s">
        <v>83</v>
      </c>
      <c r="AW429" s="14" t="s">
        <v>39</v>
      </c>
      <c r="AX429" s="14" t="s">
        <v>76</v>
      </c>
      <c r="AY429" s="297" t="s">
        <v>203</v>
      </c>
    </row>
    <row r="430" spans="2:51" s="12" customFormat="1" ht="13.5">
      <c r="B430" s="265"/>
      <c r="C430" s="266"/>
      <c r="D430" s="267" t="s">
        <v>592</v>
      </c>
      <c r="E430" s="268" t="s">
        <v>21</v>
      </c>
      <c r="F430" s="269" t="s">
        <v>1728</v>
      </c>
      <c r="G430" s="266"/>
      <c r="H430" s="270">
        <v>0.105</v>
      </c>
      <c r="I430" s="271"/>
      <c r="J430" s="266"/>
      <c r="K430" s="266"/>
      <c r="L430" s="272"/>
      <c r="M430" s="273"/>
      <c r="N430" s="274"/>
      <c r="O430" s="274"/>
      <c r="P430" s="274"/>
      <c r="Q430" s="274"/>
      <c r="R430" s="274"/>
      <c r="S430" s="274"/>
      <c r="T430" s="275"/>
      <c r="AT430" s="276" t="s">
        <v>592</v>
      </c>
      <c r="AU430" s="276" t="s">
        <v>85</v>
      </c>
      <c r="AV430" s="12" t="s">
        <v>85</v>
      </c>
      <c r="AW430" s="12" t="s">
        <v>39</v>
      </c>
      <c r="AX430" s="12" t="s">
        <v>76</v>
      </c>
      <c r="AY430" s="276" t="s">
        <v>203</v>
      </c>
    </row>
    <row r="431" spans="2:51" s="14" customFormat="1" ht="13.5">
      <c r="B431" s="288"/>
      <c r="C431" s="289"/>
      <c r="D431" s="267" t="s">
        <v>592</v>
      </c>
      <c r="E431" s="290" t="s">
        <v>21</v>
      </c>
      <c r="F431" s="291" t="s">
        <v>1729</v>
      </c>
      <c r="G431" s="289"/>
      <c r="H431" s="290" t="s">
        <v>21</v>
      </c>
      <c r="I431" s="292"/>
      <c r="J431" s="289"/>
      <c r="K431" s="289"/>
      <c r="L431" s="293"/>
      <c r="M431" s="294"/>
      <c r="N431" s="295"/>
      <c r="O431" s="295"/>
      <c r="P431" s="295"/>
      <c r="Q431" s="295"/>
      <c r="R431" s="295"/>
      <c r="S431" s="295"/>
      <c r="T431" s="296"/>
      <c r="AT431" s="297" t="s">
        <v>592</v>
      </c>
      <c r="AU431" s="297" t="s">
        <v>85</v>
      </c>
      <c r="AV431" s="14" t="s">
        <v>83</v>
      </c>
      <c r="AW431" s="14" t="s">
        <v>39</v>
      </c>
      <c r="AX431" s="14" t="s">
        <v>76</v>
      </c>
      <c r="AY431" s="297" t="s">
        <v>203</v>
      </c>
    </row>
    <row r="432" spans="2:51" s="12" customFormat="1" ht="13.5">
      <c r="B432" s="265"/>
      <c r="C432" s="266"/>
      <c r="D432" s="267" t="s">
        <v>592</v>
      </c>
      <c r="E432" s="268" t="s">
        <v>21</v>
      </c>
      <c r="F432" s="269" t="s">
        <v>1730</v>
      </c>
      <c r="G432" s="266"/>
      <c r="H432" s="270">
        <v>0.421</v>
      </c>
      <c r="I432" s="271"/>
      <c r="J432" s="266"/>
      <c r="K432" s="266"/>
      <c r="L432" s="272"/>
      <c r="M432" s="273"/>
      <c r="N432" s="274"/>
      <c r="O432" s="274"/>
      <c r="P432" s="274"/>
      <c r="Q432" s="274"/>
      <c r="R432" s="274"/>
      <c r="S432" s="274"/>
      <c r="T432" s="275"/>
      <c r="AT432" s="276" t="s">
        <v>592</v>
      </c>
      <c r="AU432" s="276" t="s">
        <v>85</v>
      </c>
      <c r="AV432" s="12" t="s">
        <v>85</v>
      </c>
      <c r="AW432" s="12" t="s">
        <v>39</v>
      </c>
      <c r="AX432" s="12" t="s">
        <v>76</v>
      </c>
      <c r="AY432" s="276" t="s">
        <v>203</v>
      </c>
    </row>
    <row r="433" spans="2:51" s="14" customFormat="1" ht="13.5">
      <c r="B433" s="288"/>
      <c r="C433" s="289"/>
      <c r="D433" s="267" t="s">
        <v>592</v>
      </c>
      <c r="E433" s="290" t="s">
        <v>21</v>
      </c>
      <c r="F433" s="291" t="s">
        <v>1731</v>
      </c>
      <c r="G433" s="289"/>
      <c r="H433" s="290" t="s">
        <v>21</v>
      </c>
      <c r="I433" s="292"/>
      <c r="J433" s="289"/>
      <c r="K433" s="289"/>
      <c r="L433" s="293"/>
      <c r="M433" s="294"/>
      <c r="N433" s="295"/>
      <c r="O433" s="295"/>
      <c r="P433" s="295"/>
      <c r="Q433" s="295"/>
      <c r="R433" s="295"/>
      <c r="S433" s="295"/>
      <c r="T433" s="296"/>
      <c r="AT433" s="297" t="s">
        <v>592</v>
      </c>
      <c r="AU433" s="297" t="s">
        <v>85</v>
      </c>
      <c r="AV433" s="14" t="s">
        <v>83</v>
      </c>
      <c r="AW433" s="14" t="s">
        <v>39</v>
      </c>
      <c r="AX433" s="14" t="s">
        <v>76</v>
      </c>
      <c r="AY433" s="297" t="s">
        <v>203</v>
      </c>
    </row>
    <row r="434" spans="2:51" s="12" customFormat="1" ht="13.5">
      <c r="B434" s="265"/>
      <c r="C434" s="266"/>
      <c r="D434" s="267" t="s">
        <v>592</v>
      </c>
      <c r="E434" s="268" t="s">
        <v>21</v>
      </c>
      <c r="F434" s="269" t="s">
        <v>1732</v>
      </c>
      <c r="G434" s="266"/>
      <c r="H434" s="270">
        <v>1.932</v>
      </c>
      <c r="I434" s="271"/>
      <c r="J434" s="266"/>
      <c r="K434" s="266"/>
      <c r="L434" s="272"/>
      <c r="M434" s="273"/>
      <c r="N434" s="274"/>
      <c r="O434" s="274"/>
      <c r="P434" s="274"/>
      <c r="Q434" s="274"/>
      <c r="R434" s="274"/>
      <c r="S434" s="274"/>
      <c r="T434" s="275"/>
      <c r="AT434" s="276" t="s">
        <v>592</v>
      </c>
      <c r="AU434" s="276" t="s">
        <v>85</v>
      </c>
      <c r="AV434" s="12" t="s">
        <v>85</v>
      </c>
      <c r="AW434" s="12" t="s">
        <v>39</v>
      </c>
      <c r="AX434" s="12" t="s">
        <v>76</v>
      </c>
      <c r="AY434" s="276" t="s">
        <v>203</v>
      </c>
    </row>
    <row r="435" spans="2:51" s="14" customFormat="1" ht="13.5">
      <c r="B435" s="288"/>
      <c r="C435" s="289"/>
      <c r="D435" s="267" t="s">
        <v>592</v>
      </c>
      <c r="E435" s="290" t="s">
        <v>21</v>
      </c>
      <c r="F435" s="291" t="s">
        <v>1733</v>
      </c>
      <c r="G435" s="289"/>
      <c r="H435" s="290" t="s">
        <v>21</v>
      </c>
      <c r="I435" s="292"/>
      <c r="J435" s="289"/>
      <c r="K435" s="289"/>
      <c r="L435" s="293"/>
      <c r="M435" s="294"/>
      <c r="N435" s="295"/>
      <c r="O435" s="295"/>
      <c r="P435" s="295"/>
      <c r="Q435" s="295"/>
      <c r="R435" s="295"/>
      <c r="S435" s="295"/>
      <c r="T435" s="296"/>
      <c r="AT435" s="297" t="s">
        <v>592</v>
      </c>
      <c r="AU435" s="297" t="s">
        <v>85</v>
      </c>
      <c r="AV435" s="14" t="s">
        <v>83</v>
      </c>
      <c r="AW435" s="14" t="s">
        <v>39</v>
      </c>
      <c r="AX435" s="14" t="s">
        <v>76</v>
      </c>
      <c r="AY435" s="297" t="s">
        <v>203</v>
      </c>
    </row>
    <row r="436" spans="2:51" s="12" customFormat="1" ht="13.5">
      <c r="B436" s="265"/>
      <c r="C436" s="266"/>
      <c r="D436" s="267" t="s">
        <v>592</v>
      </c>
      <c r="E436" s="268" t="s">
        <v>21</v>
      </c>
      <c r="F436" s="269" t="s">
        <v>1734</v>
      </c>
      <c r="G436" s="266"/>
      <c r="H436" s="270">
        <v>0.993</v>
      </c>
      <c r="I436" s="271"/>
      <c r="J436" s="266"/>
      <c r="K436" s="266"/>
      <c r="L436" s="272"/>
      <c r="M436" s="273"/>
      <c r="N436" s="274"/>
      <c r="O436" s="274"/>
      <c r="P436" s="274"/>
      <c r="Q436" s="274"/>
      <c r="R436" s="274"/>
      <c r="S436" s="274"/>
      <c r="T436" s="275"/>
      <c r="AT436" s="276" t="s">
        <v>592</v>
      </c>
      <c r="AU436" s="276" t="s">
        <v>85</v>
      </c>
      <c r="AV436" s="12" t="s">
        <v>85</v>
      </c>
      <c r="AW436" s="12" t="s">
        <v>39</v>
      </c>
      <c r="AX436" s="12" t="s">
        <v>76</v>
      </c>
      <c r="AY436" s="276" t="s">
        <v>203</v>
      </c>
    </row>
    <row r="437" spans="2:51" s="15" customFormat="1" ht="13.5">
      <c r="B437" s="298"/>
      <c r="C437" s="299"/>
      <c r="D437" s="267" t="s">
        <v>592</v>
      </c>
      <c r="E437" s="300" t="s">
        <v>21</v>
      </c>
      <c r="F437" s="301" t="s">
        <v>1415</v>
      </c>
      <c r="G437" s="299"/>
      <c r="H437" s="302">
        <v>48.4</v>
      </c>
      <c r="I437" s="303"/>
      <c r="J437" s="299"/>
      <c r="K437" s="299"/>
      <c r="L437" s="304"/>
      <c r="M437" s="305"/>
      <c r="N437" s="306"/>
      <c r="O437" s="306"/>
      <c r="P437" s="306"/>
      <c r="Q437" s="306"/>
      <c r="R437" s="306"/>
      <c r="S437" s="306"/>
      <c r="T437" s="307"/>
      <c r="AT437" s="308" t="s">
        <v>592</v>
      </c>
      <c r="AU437" s="308" t="s">
        <v>85</v>
      </c>
      <c r="AV437" s="15" t="s">
        <v>92</v>
      </c>
      <c r="AW437" s="15" t="s">
        <v>39</v>
      </c>
      <c r="AX437" s="15" t="s">
        <v>76</v>
      </c>
      <c r="AY437" s="308" t="s">
        <v>203</v>
      </c>
    </row>
    <row r="438" spans="2:51" s="12" customFormat="1" ht="13.5">
      <c r="B438" s="265"/>
      <c r="C438" s="266"/>
      <c r="D438" s="267" t="s">
        <v>592</v>
      </c>
      <c r="E438" s="268" t="s">
        <v>21</v>
      </c>
      <c r="F438" s="269" t="s">
        <v>1735</v>
      </c>
      <c r="G438" s="266"/>
      <c r="H438" s="270">
        <v>-48.4</v>
      </c>
      <c r="I438" s="271"/>
      <c r="J438" s="266"/>
      <c r="K438" s="266"/>
      <c r="L438" s="272"/>
      <c r="M438" s="273"/>
      <c r="N438" s="274"/>
      <c r="O438" s="274"/>
      <c r="P438" s="274"/>
      <c r="Q438" s="274"/>
      <c r="R438" s="274"/>
      <c r="S438" s="274"/>
      <c r="T438" s="275"/>
      <c r="AT438" s="276" t="s">
        <v>592</v>
      </c>
      <c r="AU438" s="276" t="s">
        <v>85</v>
      </c>
      <c r="AV438" s="12" t="s">
        <v>85</v>
      </c>
      <c r="AW438" s="12" t="s">
        <v>39</v>
      </c>
      <c r="AX438" s="12" t="s">
        <v>76</v>
      </c>
      <c r="AY438" s="276" t="s">
        <v>203</v>
      </c>
    </row>
    <row r="439" spans="2:51" s="12" customFormat="1" ht="13.5">
      <c r="B439" s="265"/>
      <c r="C439" s="266"/>
      <c r="D439" s="267" t="s">
        <v>592</v>
      </c>
      <c r="E439" s="268" t="s">
        <v>21</v>
      </c>
      <c r="F439" s="269" t="s">
        <v>1736</v>
      </c>
      <c r="G439" s="266"/>
      <c r="H439" s="270">
        <v>49.852</v>
      </c>
      <c r="I439" s="271"/>
      <c r="J439" s="266"/>
      <c r="K439" s="266"/>
      <c r="L439" s="272"/>
      <c r="M439" s="273"/>
      <c r="N439" s="274"/>
      <c r="O439" s="274"/>
      <c r="P439" s="274"/>
      <c r="Q439" s="274"/>
      <c r="R439" s="274"/>
      <c r="S439" s="274"/>
      <c r="T439" s="275"/>
      <c r="AT439" s="276" t="s">
        <v>592</v>
      </c>
      <c r="AU439" s="276" t="s">
        <v>85</v>
      </c>
      <c r="AV439" s="12" t="s">
        <v>85</v>
      </c>
      <c r="AW439" s="12" t="s">
        <v>39</v>
      </c>
      <c r="AX439" s="12" t="s">
        <v>76</v>
      </c>
      <c r="AY439" s="276" t="s">
        <v>203</v>
      </c>
    </row>
    <row r="440" spans="2:51" s="13" customFormat="1" ht="13.5">
      <c r="B440" s="277"/>
      <c r="C440" s="278"/>
      <c r="D440" s="267" t="s">
        <v>592</v>
      </c>
      <c r="E440" s="279" t="s">
        <v>21</v>
      </c>
      <c r="F440" s="280" t="s">
        <v>618</v>
      </c>
      <c r="G440" s="278"/>
      <c r="H440" s="281">
        <v>49.852</v>
      </c>
      <c r="I440" s="282"/>
      <c r="J440" s="278"/>
      <c r="K440" s="278"/>
      <c r="L440" s="283"/>
      <c r="M440" s="284"/>
      <c r="N440" s="285"/>
      <c r="O440" s="285"/>
      <c r="P440" s="285"/>
      <c r="Q440" s="285"/>
      <c r="R440" s="285"/>
      <c r="S440" s="285"/>
      <c r="T440" s="286"/>
      <c r="AT440" s="287" t="s">
        <v>592</v>
      </c>
      <c r="AU440" s="287" t="s">
        <v>85</v>
      </c>
      <c r="AV440" s="13" t="s">
        <v>98</v>
      </c>
      <c r="AW440" s="13" t="s">
        <v>39</v>
      </c>
      <c r="AX440" s="13" t="s">
        <v>83</v>
      </c>
      <c r="AY440" s="287" t="s">
        <v>203</v>
      </c>
    </row>
    <row r="441" spans="2:65" s="1" customFormat="1" ht="16.5" customHeight="1">
      <c r="B441" s="47"/>
      <c r="C441" s="238" t="s">
        <v>824</v>
      </c>
      <c r="D441" s="238" t="s">
        <v>206</v>
      </c>
      <c r="E441" s="239" t="s">
        <v>1737</v>
      </c>
      <c r="F441" s="240" t="s">
        <v>1738</v>
      </c>
      <c r="G441" s="241" t="s">
        <v>596</v>
      </c>
      <c r="H441" s="242">
        <v>9.641</v>
      </c>
      <c r="I441" s="243"/>
      <c r="J441" s="244">
        <f>ROUND(I441*H441,2)</f>
        <v>0</v>
      </c>
      <c r="K441" s="240" t="s">
        <v>761</v>
      </c>
      <c r="L441" s="73"/>
      <c r="M441" s="245" t="s">
        <v>21</v>
      </c>
      <c r="N441" s="246" t="s">
        <v>47</v>
      </c>
      <c r="O441" s="48"/>
      <c r="P441" s="247">
        <f>O441*H441</f>
        <v>0</v>
      </c>
      <c r="Q441" s="247">
        <v>2.25634</v>
      </c>
      <c r="R441" s="247">
        <f>Q441*H441</f>
        <v>21.75337394</v>
      </c>
      <c r="S441" s="247">
        <v>0</v>
      </c>
      <c r="T441" s="248">
        <f>S441*H441</f>
        <v>0</v>
      </c>
      <c r="AR441" s="25" t="s">
        <v>98</v>
      </c>
      <c r="AT441" s="25" t="s">
        <v>206</v>
      </c>
      <c r="AU441" s="25" t="s">
        <v>85</v>
      </c>
      <c r="AY441" s="25" t="s">
        <v>203</v>
      </c>
      <c r="BE441" s="249">
        <f>IF(N441="základní",J441,0)</f>
        <v>0</v>
      </c>
      <c r="BF441" s="249">
        <f>IF(N441="snížená",J441,0)</f>
        <v>0</v>
      </c>
      <c r="BG441" s="249">
        <f>IF(N441="zákl. přenesená",J441,0)</f>
        <v>0</v>
      </c>
      <c r="BH441" s="249">
        <f>IF(N441="sníž. přenesená",J441,0)</f>
        <v>0</v>
      </c>
      <c r="BI441" s="249">
        <f>IF(N441="nulová",J441,0)</f>
        <v>0</v>
      </c>
      <c r="BJ441" s="25" t="s">
        <v>83</v>
      </c>
      <c r="BK441" s="249">
        <f>ROUND(I441*H441,2)</f>
        <v>0</v>
      </c>
      <c r="BL441" s="25" t="s">
        <v>98</v>
      </c>
      <c r="BM441" s="25" t="s">
        <v>1739</v>
      </c>
    </row>
    <row r="442" spans="2:51" s="14" customFormat="1" ht="13.5">
      <c r="B442" s="288"/>
      <c r="C442" s="289"/>
      <c r="D442" s="267" t="s">
        <v>592</v>
      </c>
      <c r="E442" s="290" t="s">
        <v>21</v>
      </c>
      <c r="F442" s="291" t="s">
        <v>1740</v>
      </c>
      <c r="G442" s="289"/>
      <c r="H442" s="290" t="s">
        <v>21</v>
      </c>
      <c r="I442" s="292"/>
      <c r="J442" s="289"/>
      <c r="K442" s="289"/>
      <c r="L442" s="293"/>
      <c r="M442" s="294"/>
      <c r="N442" s="295"/>
      <c r="O442" s="295"/>
      <c r="P442" s="295"/>
      <c r="Q442" s="295"/>
      <c r="R442" s="295"/>
      <c r="S442" s="295"/>
      <c r="T442" s="296"/>
      <c r="AT442" s="297" t="s">
        <v>592</v>
      </c>
      <c r="AU442" s="297" t="s">
        <v>85</v>
      </c>
      <c r="AV442" s="14" t="s">
        <v>83</v>
      </c>
      <c r="AW442" s="14" t="s">
        <v>39</v>
      </c>
      <c r="AX442" s="14" t="s">
        <v>76</v>
      </c>
      <c r="AY442" s="297" t="s">
        <v>203</v>
      </c>
    </row>
    <row r="443" spans="2:51" s="12" customFormat="1" ht="13.5">
      <c r="B443" s="265"/>
      <c r="C443" s="266"/>
      <c r="D443" s="267" t="s">
        <v>592</v>
      </c>
      <c r="E443" s="268" t="s">
        <v>21</v>
      </c>
      <c r="F443" s="269" t="s">
        <v>1741</v>
      </c>
      <c r="G443" s="266"/>
      <c r="H443" s="270">
        <v>2.22</v>
      </c>
      <c r="I443" s="271"/>
      <c r="J443" s="266"/>
      <c r="K443" s="266"/>
      <c r="L443" s="272"/>
      <c r="M443" s="273"/>
      <c r="N443" s="274"/>
      <c r="O443" s="274"/>
      <c r="P443" s="274"/>
      <c r="Q443" s="274"/>
      <c r="R443" s="274"/>
      <c r="S443" s="274"/>
      <c r="T443" s="275"/>
      <c r="AT443" s="276" t="s">
        <v>592</v>
      </c>
      <c r="AU443" s="276" t="s">
        <v>85</v>
      </c>
      <c r="AV443" s="12" t="s">
        <v>85</v>
      </c>
      <c r="AW443" s="12" t="s">
        <v>39</v>
      </c>
      <c r="AX443" s="12" t="s">
        <v>76</v>
      </c>
      <c r="AY443" s="276" t="s">
        <v>203</v>
      </c>
    </row>
    <row r="444" spans="2:51" s="14" customFormat="1" ht="13.5">
      <c r="B444" s="288"/>
      <c r="C444" s="289"/>
      <c r="D444" s="267" t="s">
        <v>592</v>
      </c>
      <c r="E444" s="290" t="s">
        <v>21</v>
      </c>
      <c r="F444" s="291" t="s">
        <v>1733</v>
      </c>
      <c r="G444" s="289"/>
      <c r="H444" s="290" t="s">
        <v>21</v>
      </c>
      <c r="I444" s="292"/>
      <c r="J444" s="289"/>
      <c r="K444" s="289"/>
      <c r="L444" s="293"/>
      <c r="M444" s="294"/>
      <c r="N444" s="295"/>
      <c r="O444" s="295"/>
      <c r="P444" s="295"/>
      <c r="Q444" s="295"/>
      <c r="R444" s="295"/>
      <c r="S444" s="295"/>
      <c r="T444" s="296"/>
      <c r="AT444" s="297" t="s">
        <v>592</v>
      </c>
      <c r="AU444" s="297" t="s">
        <v>85</v>
      </c>
      <c r="AV444" s="14" t="s">
        <v>83</v>
      </c>
      <c r="AW444" s="14" t="s">
        <v>39</v>
      </c>
      <c r="AX444" s="14" t="s">
        <v>76</v>
      </c>
      <c r="AY444" s="297" t="s">
        <v>203</v>
      </c>
    </row>
    <row r="445" spans="2:51" s="12" customFormat="1" ht="13.5">
      <c r="B445" s="265"/>
      <c r="C445" s="266"/>
      <c r="D445" s="267" t="s">
        <v>592</v>
      </c>
      <c r="E445" s="268" t="s">
        <v>21</v>
      </c>
      <c r="F445" s="269" t="s">
        <v>1742</v>
      </c>
      <c r="G445" s="266"/>
      <c r="H445" s="270">
        <v>7.14</v>
      </c>
      <c r="I445" s="271"/>
      <c r="J445" s="266"/>
      <c r="K445" s="266"/>
      <c r="L445" s="272"/>
      <c r="M445" s="273"/>
      <c r="N445" s="274"/>
      <c r="O445" s="274"/>
      <c r="P445" s="274"/>
      <c r="Q445" s="274"/>
      <c r="R445" s="274"/>
      <c r="S445" s="274"/>
      <c r="T445" s="275"/>
      <c r="AT445" s="276" t="s">
        <v>592</v>
      </c>
      <c r="AU445" s="276" t="s">
        <v>85</v>
      </c>
      <c r="AV445" s="12" t="s">
        <v>85</v>
      </c>
      <c r="AW445" s="12" t="s">
        <v>39</v>
      </c>
      <c r="AX445" s="12" t="s">
        <v>76</v>
      </c>
      <c r="AY445" s="276" t="s">
        <v>203</v>
      </c>
    </row>
    <row r="446" spans="2:51" s="15" customFormat="1" ht="13.5">
      <c r="B446" s="298"/>
      <c r="C446" s="299"/>
      <c r="D446" s="267" t="s">
        <v>592</v>
      </c>
      <c r="E446" s="300" t="s">
        <v>21</v>
      </c>
      <c r="F446" s="301" t="s">
        <v>1415</v>
      </c>
      <c r="G446" s="299"/>
      <c r="H446" s="302">
        <v>9.36</v>
      </c>
      <c r="I446" s="303"/>
      <c r="J446" s="299"/>
      <c r="K446" s="299"/>
      <c r="L446" s="304"/>
      <c r="M446" s="305"/>
      <c r="N446" s="306"/>
      <c r="O446" s="306"/>
      <c r="P446" s="306"/>
      <c r="Q446" s="306"/>
      <c r="R446" s="306"/>
      <c r="S446" s="306"/>
      <c r="T446" s="307"/>
      <c r="AT446" s="308" t="s">
        <v>592</v>
      </c>
      <c r="AU446" s="308" t="s">
        <v>85</v>
      </c>
      <c r="AV446" s="15" t="s">
        <v>92</v>
      </c>
      <c r="AW446" s="15" t="s">
        <v>39</v>
      </c>
      <c r="AX446" s="15" t="s">
        <v>76</v>
      </c>
      <c r="AY446" s="308" t="s">
        <v>203</v>
      </c>
    </row>
    <row r="447" spans="2:51" s="12" customFormat="1" ht="13.5">
      <c r="B447" s="265"/>
      <c r="C447" s="266"/>
      <c r="D447" s="267" t="s">
        <v>592</v>
      </c>
      <c r="E447" s="268" t="s">
        <v>21</v>
      </c>
      <c r="F447" s="269" t="s">
        <v>1743</v>
      </c>
      <c r="G447" s="266"/>
      <c r="H447" s="270">
        <v>-9.36</v>
      </c>
      <c r="I447" s="271"/>
      <c r="J447" s="266"/>
      <c r="K447" s="266"/>
      <c r="L447" s="272"/>
      <c r="M447" s="273"/>
      <c r="N447" s="274"/>
      <c r="O447" s="274"/>
      <c r="P447" s="274"/>
      <c r="Q447" s="274"/>
      <c r="R447" s="274"/>
      <c r="S447" s="274"/>
      <c r="T447" s="275"/>
      <c r="AT447" s="276" t="s">
        <v>592</v>
      </c>
      <c r="AU447" s="276" t="s">
        <v>85</v>
      </c>
      <c r="AV447" s="12" t="s">
        <v>85</v>
      </c>
      <c r="AW447" s="12" t="s">
        <v>39</v>
      </c>
      <c r="AX447" s="12" t="s">
        <v>76</v>
      </c>
      <c r="AY447" s="276" t="s">
        <v>203</v>
      </c>
    </row>
    <row r="448" spans="2:51" s="12" customFormat="1" ht="13.5">
      <c r="B448" s="265"/>
      <c r="C448" s="266"/>
      <c r="D448" s="267" t="s">
        <v>592</v>
      </c>
      <c r="E448" s="268" t="s">
        <v>21</v>
      </c>
      <c r="F448" s="269" t="s">
        <v>1744</v>
      </c>
      <c r="G448" s="266"/>
      <c r="H448" s="270">
        <v>9.641</v>
      </c>
      <c r="I448" s="271"/>
      <c r="J448" s="266"/>
      <c r="K448" s="266"/>
      <c r="L448" s="272"/>
      <c r="M448" s="273"/>
      <c r="N448" s="274"/>
      <c r="O448" s="274"/>
      <c r="P448" s="274"/>
      <c r="Q448" s="274"/>
      <c r="R448" s="274"/>
      <c r="S448" s="274"/>
      <c r="T448" s="275"/>
      <c r="AT448" s="276" t="s">
        <v>592</v>
      </c>
      <c r="AU448" s="276" t="s">
        <v>85</v>
      </c>
      <c r="AV448" s="12" t="s">
        <v>85</v>
      </c>
      <c r="AW448" s="12" t="s">
        <v>39</v>
      </c>
      <c r="AX448" s="12" t="s">
        <v>76</v>
      </c>
      <c r="AY448" s="276" t="s">
        <v>203</v>
      </c>
    </row>
    <row r="449" spans="2:51" s="13" customFormat="1" ht="13.5">
      <c r="B449" s="277"/>
      <c r="C449" s="278"/>
      <c r="D449" s="267" t="s">
        <v>592</v>
      </c>
      <c r="E449" s="279" t="s">
        <v>21</v>
      </c>
      <c r="F449" s="280" t="s">
        <v>618</v>
      </c>
      <c r="G449" s="278"/>
      <c r="H449" s="281">
        <v>9.641</v>
      </c>
      <c r="I449" s="282"/>
      <c r="J449" s="278"/>
      <c r="K449" s="278"/>
      <c r="L449" s="283"/>
      <c r="M449" s="284"/>
      <c r="N449" s="285"/>
      <c r="O449" s="285"/>
      <c r="P449" s="285"/>
      <c r="Q449" s="285"/>
      <c r="R449" s="285"/>
      <c r="S449" s="285"/>
      <c r="T449" s="286"/>
      <c r="AT449" s="287" t="s">
        <v>592</v>
      </c>
      <c r="AU449" s="287" t="s">
        <v>85</v>
      </c>
      <c r="AV449" s="13" t="s">
        <v>98</v>
      </c>
      <c r="AW449" s="13" t="s">
        <v>39</v>
      </c>
      <c r="AX449" s="13" t="s">
        <v>83</v>
      </c>
      <c r="AY449" s="287" t="s">
        <v>203</v>
      </c>
    </row>
    <row r="450" spans="2:65" s="1" customFormat="1" ht="38.25" customHeight="1">
      <c r="B450" s="47"/>
      <c r="C450" s="238" t="s">
        <v>828</v>
      </c>
      <c r="D450" s="238" t="s">
        <v>206</v>
      </c>
      <c r="E450" s="239" t="s">
        <v>1745</v>
      </c>
      <c r="F450" s="240" t="s">
        <v>1746</v>
      </c>
      <c r="G450" s="241" t="s">
        <v>596</v>
      </c>
      <c r="H450" s="242">
        <v>49.852</v>
      </c>
      <c r="I450" s="243"/>
      <c r="J450" s="244">
        <f>ROUND(I450*H450,2)</f>
        <v>0</v>
      </c>
      <c r="K450" s="240" t="s">
        <v>761</v>
      </c>
      <c r="L450" s="73"/>
      <c r="M450" s="245" t="s">
        <v>21</v>
      </c>
      <c r="N450" s="246" t="s">
        <v>47</v>
      </c>
      <c r="O450" s="48"/>
      <c r="P450" s="247">
        <f>O450*H450</f>
        <v>0</v>
      </c>
      <c r="Q450" s="247">
        <v>0</v>
      </c>
      <c r="R450" s="247">
        <f>Q450*H450</f>
        <v>0</v>
      </c>
      <c r="S450" s="247">
        <v>0</v>
      </c>
      <c r="T450" s="248">
        <f>S450*H450</f>
        <v>0</v>
      </c>
      <c r="AR450" s="25" t="s">
        <v>98</v>
      </c>
      <c r="AT450" s="25" t="s">
        <v>206</v>
      </c>
      <c r="AU450" s="25" t="s">
        <v>85</v>
      </c>
      <c r="AY450" s="25" t="s">
        <v>203</v>
      </c>
      <c r="BE450" s="249">
        <f>IF(N450="základní",J450,0)</f>
        <v>0</v>
      </c>
      <c r="BF450" s="249">
        <f>IF(N450="snížená",J450,0)</f>
        <v>0</v>
      </c>
      <c r="BG450" s="249">
        <f>IF(N450="zákl. přenesená",J450,0)</f>
        <v>0</v>
      </c>
      <c r="BH450" s="249">
        <f>IF(N450="sníž. přenesená",J450,0)</f>
        <v>0</v>
      </c>
      <c r="BI450" s="249">
        <f>IF(N450="nulová",J450,0)</f>
        <v>0</v>
      </c>
      <c r="BJ450" s="25" t="s">
        <v>83</v>
      </c>
      <c r="BK450" s="249">
        <f>ROUND(I450*H450,2)</f>
        <v>0</v>
      </c>
      <c r="BL450" s="25" t="s">
        <v>98</v>
      </c>
      <c r="BM450" s="25" t="s">
        <v>1747</v>
      </c>
    </row>
    <row r="451" spans="2:65" s="1" customFormat="1" ht="38.25" customHeight="1">
      <c r="B451" s="47"/>
      <c r="C451" s="238" t="s">
        <v>832</v>
      </c>
      <c r="D451" s="238" t="s">
        <v>206</v>
      </c>
      <c r="E451" s="239" t="s">
        <v>1748</v>
      </c>
      <c r="F451" s="240" t="s">
        <v>1749</v>
      </c>
      <c r="G451" s="241" t="s">
        <v>596</v>
      </c>
      <c r="H451" s="242">
        <v>9.641</v>
      </c>
      <c r="I451" s="243"/>
      <c r="J451" s="244">
        <f>ROUND(I451*H451,2)</f>
        <v>0</v>
      </c>
      <c r="K451" s="240" t="s">
        <v>761</v>
      </c>
      <c r="L451" s="73"/>
      <c r="M451" s="245" t="s">
        <v>21</v>
      </c>
      <c r="N451" s="246" t="s">
        <v>47</v>
      </c>
      <c r="O451" s="48"/>
      <c r="P451" s="247">
        <f>O451*H451</f>
        <v>0</v>
      </c>
      <c r="Q451" s="247">
        <v>0</v>
      </c>
      <c r="R451" s="247">
        <f>Q451*H451</f>
        <v>0</v>
      </c>
      <c r="S451" s="247">
        <v>0</v>
      </c>
      <c r="T451" s="248">
        <f>S451*H451</f>
        <v>0</v>
      </c>
      <c r="AR451" s="25" t="s">
        <v>98</v>
      </c>
      <c r="AT451" s="25" t="s">
        <v>206</v>
      </c>
      <c r="AU451" s="25" t="s">
        <v>85</v>
      </c>
      <c r="AY451" s="25" t="s">
        <v>203</v>
      </c>
      <c r="BE451" s="249">
        <f>IF(N451="základní",J451,0)</f>
        <v>0</v>
      </c>
      <c r="BF451" s="249">
        <f>IF(N451="snížená",J451,0)</f>
        <v>0</v>
      </c>
      <c r="BG451" s="249">
        <f>IF(N451="zákl. přenesená",J451,0)</f>
        <v>0</v>
      </c>
      <c r="BH451" s="249">
        <f>IF(N451="sníž. přenesená",J451,0)</f>
        <v>0</v>
      </c>
      <c r="BI451" s="249">
        <f>IF(N451="nulová",J451,0)</f>
        <v>0</v>
      </c>
      <c r="BJ451" s="25" t="s">
        <v>83</v>
      </c>
      <c r="BK451" s="249">
        <f>ROUND(I451*H451,2)</f>
        <v>0</v>
      </c>
      <c r="BL451" s="25" t="s">
        <v>98</v>
      </c>
      <c r="BM451" s="25" t="s">
        <v>1750</v>
      </c>
    </row>
    <row r="452" spans="2:65" s="1" customFormat="1" ht="16.5" customHeight="1">
      <c r="B452" s="47"/>
      <c r="C452" s="238" t="s">
        <v>836</v>
      </c>
      <c r="D452" s="238" t="s">
        <v>206</v>
      </c>
      <c r="E452" s="239" t="s">
        <v>1751</v>
      </c>
      <c r="F452" s="240" t="s">
        <v>1752</v>
      </c>
      <c r="G452" s="241" t="s">
        <v>241</v>
      </c>
      <c r="H452" s="242">
        <v>3.49</v>
      </c>
      <c r="I452" s="243"/>
      <c r="J452" s="244">
        <f>ROUND(I452*H452,2)</f>
        <v>0</v>
      </c>
      <c r="K452" s="240" t="s">
        <v>761</v>
      </c>
      <c r="L452" s="73"/>
      <c r="M452" s="245" t="s">
        <v>21</v>
      </c>
      <c r="N452" s="246" t="s">
        <v>47</v>
      </c>
      <c r="O452" s="48"/>
      <c r="P452" s="247">
        <f>O452*H452</f>
        <v>0</v>
      </c>
      <c r="Q452" s="247">
        <v>1.05306</v>
      </c>
      <c r="R452" s="247">
        <f>Q452*H452</f>
        <v>3.6751794000000007</v>
      </c>
      <c r="S452" s="247">
        <v>0</v>
      </c>
      <c r="T452" s="248">
        <f>S452*H452</f>
        <v>0</v>
      </c>
      <c r="AR452" s="25" t="s">
        <v>98</v>
      </c>
      <c r="AT452" s="25" t="s">
        <v>206</v>
      </c>
      <c r="AU452" s="25" t="s">
        <v>85</v>
      </c>
      <c r="AY452" s="25" t="s">
        <v>203</v>
      </c>
      <c r="BE452" s="249">
        <f>IF(N452="základní",J452,0)</f>
        <v>0</v>
      </c>
      <c r="BF452" s="249">
        <f>IF(N452="snížená",J452,0)</f>
        <v>0</v>
      </c>
      <c r="BG452" s="249">
        <f>IF(N452="zákl. přenesená",J452,0)</f>
        <v>0</v>
      </c>
      <c r="BH452" s="249">
        <f>IF(N452="sníž. přenesená",J452,0)</f>
        <v>0</v>
      </c>
      <c r="BI452" s="249">
        <f>IF(N452="nulová",J452,0)</f>
        <v>0</v>
      </c>
      <c r="BJ452" s="25" t="s">
        <v>83</v>
      </c>
      <c r="BK452" s="249">
        <f>ROUND(I452*H452,2)</f>
        <v>0</v>
      </c>
      <c r="BL452" s="25" t="s">
        <v>98</v>
      </c>
      <c r="BM452" s="25" t="s">
        <v>1753</v>
      </c>
    </row>
    <row r="453" spans="2:51" s="14" customFormat="1" ht="13.5">
      <c r="B453" s="288"/>
      <c r="C453" s="289"/>
      <c r="D453" s="267" t="s">
        <v>592</v>
      </c>
      <c r="E453" s="290" t="s">
        <v>21</v>
      </c>
      <c r="F453" s="291" t="s">
        <v>1740</v>
      </c>
      <c r="G453" s="289"/>
      <c r="H453" s="290" t="s">
        <v>21</v>
      </c>
      <c r="I453" s="292"/>
      <c r="J453" s="289"/>
      <c r="K453" s="289"/>
      <c r="L453" s="293"/>
      <c r="M453" s="294"/>
      <c r="N453" s="295"/>
      <c r="O453" s="295"/>
      <c r="P453" s="295"/>
      <c r="Q453" s="295"/>
      <c r="R453" s="295"/>
      <c r="S453" s="295"/>
      <c r="T453" s="296"/>
      <c r="AT453" s="297" t="s">
        <v>592</v>
      </c>
      <c r="AU453" s="297" t="s">
        <v>85</v>
      </c>
      <c r="AV453" s="14" t="s">
        <v>83</v>
      </c>
      <c r="AW453" s="14" t="s">
        <v>39</v>
      </c>
      <c r="AX453" s="14" t="s">
        <v>76</v>
      </c>
      <c r="AY453" s="297" t="s">
        <v>203</v>
      </c>
    </row>
    <row r="454" spans="2:51" s="12" customFormat="1" ht="13.5">
      <c r="B454" s="265"/>
      <c r="C454" s="266"/>
      <c r="D454" s="267" t="s">
        <v>592</v>
      </c>
      <c r="E454" s="268" t="s">
        <v>21</v>
      </c>
      <c r="F454" s="269" t="s">
        <v>1754</v>
      </c>
      <c r="G454" s="266"/>
      <c r="H454" s="270">
        <v>22.2</v>
      </c>
      <c r="I454" s="271"/>
      <c r="J454" s="266"/>
      <c r="K454" s="266"/>
      <c r="L454" s="272"/>
      <c r="M454" s="273"/>
      <c r="N454" s="274"/>
      <c r="O454" s="274"/>
      <c r="P454" s="274"/>
      <c r="Q454" s="274"/>
      <c r="R454" s="274"/>
      <c r="S454" s="274"/>
      <c r="T454" s="275"/>
      <c r="AT454" s="276" t="s">
        <v>592</v>
      </c>
      <c r="AU454" s="276" t="s">
        <v>85</v>
      </c>
      <c r="AV454" s="12" t="s">
        <v>85</v>
      </c>
      <c r="AW454" s="12" t="s">
        <v>39</v>
      </c>
      <c r="AX454" s="12" t="s">
        <v>76</v>
      </c>
      <c r="AY454" s="276" t="s">
        <v>203</v>
      </c>
    </row>
    <row r="455" spans="2:51" s="14" customFormat="1" ht="13.5">
      <c r="B455" s="288"/>
      <c r="C455" s="289"/>
      <c r="D455" s="267" t="s">
        <v>592</v>
      </c>
      <c r="E455" s="290" t="s">
        <v>21</v>
      </c>
      <c r="F455" s="291" t="s">
        <v>1719</v>
      </c>
      <c r="G455" s="289"/>
      <c r="H455" s="290" t="s">
        <v>21</v>
      </c>
      <c r="I455" s="292"/>
      <c r="J455" s="289"/>
      <c r="K455" s="289"/>
      <c r="L455" s="293"/>
      <c r="M455" s="294"/>
      <c r="N455" s="295"/>
      <c r="O455" s="295"/>
      <c r="P455" s="295"/>
      <c r="Q455" s="295"/>
      <c r="R455" s="295"/>
      <c r="S455" s="295"/>
      <c r="T455" s="296"/>
      <c r="AT455" s="297" t="s">
        <v>592</v>
      </c>
      <c r="AU455" s="297" t="s">
        <v>85</v>
      </c>
      <c r="AV455" s="14" t="s">
        <v>83</v>
      </c>
      <c r="AW455" s="14" t="s">
        <v>39</v>
      </c>
      <c r="AX455" s="14" t="s">
        <v>76</v>
      </c>
      <c r="AY455" s="297" t="s">
        <v>203</v>
      </c>
    </row>
    <row r="456" spans="2:51" s="12" customFormat="1" ht="13.5">
      <c r="B456" s="265"/>
      <c r="C456" s="266"/>
      <c r="D456" s="267" t="s">
        <v>592</v>
      </c>
      <c r="E456" s="268" t="s">
        <v>21</v>
      </c>
      <c r="F456" s="269" t="s">
        <v>1755</v>
      </c>
      <c r="G456" s="266"/>
      <c r="H456" s="270">
        <v>53</v>
      </c>
      <c r="I456" s="271"/>
      <c r="J456" s="266"/>
      <c r="K456" s="266"/>
      <c r="L456" s="272"/>
      <c r="M456" s="273"/>
      <c r="N456" s="274"/>
      <c r="O456" s="274"/>
      <c r="P456" s="274"/>
      <c r="Q456" s="274"/>
      <c r="R456" s="274"/>
      <c r="S456" s="274"/>
      <c r="T456" s="275"/>
      <c r="AT456" s="276" t="s">
        <v>592</v>
      </c>
      <c r="AU456" s="276" t="s">
        <v>85</v>
      </c>
      <c r="AV456" s="12" t="s">
        <v>85</v>
      </c>
      <c r="AW456" s="12" t="s">
        <v>39</v>
      </c>
      <c r="AX456" s="12" t="s">
        <v>76</v>
      </c>
      <c r="AY456" s="276" t="s">
        <v>203</v>
      </c>
    </row>
    <row r="457" spans="2:51" s="14" customFormat="1" ht="13.5">
      <c r="B457" s="288"/>
      <c r="C457" s="289"/>
      <c r="D457" s="267" t="s">
        <v>592</v>
      </c>
      <c r="E457" s="290" t="s">
        <v>21</v>
      </c>
      <c r="F457" s="291" t="s">
        <v>1721</v>
      </c>
      <c r="G457" s="289"/>
      <c r="H457" s="290" t="s">
        <v>21</v>
      </c>
      <c r="I457" s="292"/>
      <c r="J457" s="289"/>
      <c r="K457" s="289"/>
      <c r="L457" s="293"/>
      <c r="M457" s="294"/>
      <c r="N457" s="295"/>
      <c r="O457" s="295"/>
      <c r="P457" s="295"/>
      <c r="Q457" s="295"/>
      <c r="R457" s="295"/>
      <c r="S457" s="295"/>
      <c r="T457" s="296"/>
      <c r="AT457" s="297" t="s">
        <v>592</v>
      </c>
      <c r="AU457" s="297" t="s">
        <v>85</v>
      </c>
      <c r="AV457" s="14" t="s">
        <v>83</v>
      </c>
      <c r="AW457" s="14" t="s">
        <v>39</v>
      </c>
      <c r="AX457" s="14" t="s">
        <v>76</v>
      </c>
      <c r="AY457" s="297" t="s">
        <v>203</v>
      </c>
    </row>
    <row r="458" spans="2:51" s="12" customFormat="1" ht="13.5">
      <c r="B458" s="265"/>
      <c r="C458" s="266"/>
      <c r="D458" s="267" t="s">
        <v>592</v>
      </c>
      <c r="E458" s="268" t="s">
        <v>21</v>
      </c>
      <c r="F458" s="269" t="s">
        <v>1756</v>
      </c>
      <c r="G458" s="266"/>
      <c r="H458" s="270">
        <v>463.8</v>
      </c>
      <c r="I458" s="271"/>
      <c r="J458" s="266"/>
      <c r="K458" s="266"/>
      <c r="L458" s="272"/>
      <c r="M458" s="273"/>
      <c r="N458" s="274"/>
      <c r="O458" s="274"/>
      <c r="P458" s="274"/>
      <c r="Q458" s="274"/>
      <c r="R458" s="274"/>
      <c r="S458" s="274"/>
      <c r="T458" s="275"/>
      <c r="AT458" s="276" t="s">
        <v>592</v>
      </c>
      <c r="AU458" s="276" t="s">
        <v>85</v>
      </c>
      <c r="AV458" s="12" t="s">
        <v>85</v>
      </c>
      <c r="AW458" s="12" t="s">
        <v>39</v>
      </c>
      <c r="AX458" s="12" t="s">
        <v>76</v>
      </c>
      <c r="AY458" s="276" t="s">
        <v>203</v>
      </c>
    </row>
    <row r="459" spans="2:51" s="14" customFormat="1" ht="13.5">
      <c r="B459" s="288"/>
      <c r="C459" s="289"/>
      <c r="D459" s="267" t="s">
        <v>592</v>
      </c>
      <c r="E459" s="290" t="s">
        <v>21</v>
      </c>
      <c r="F459" s="291" t="s">
        <v>1723</v>
      </c>
      <c r="G459" s="289"/>
      <c r="H459" s="290" t="s">
        <v>21</v>
      </c>
      <c r="I459" s="292"/>
      <c r="J459" s="289"/>
      <c r="K459" s="289"/>
      <c r="L459" s="293"/>
      <c r="M459" s="294"/>
      <c r="N459" s="295"/>
      <c r="O459" s="295"/>
      <c r="P459" s="295"/>
      <c r="Q459" s="295"/>
      <c r="R459" s="295"/>
      <c r="S459" s="295"/>
      <c r="T459" s="296"/>
      <c r="AT459" s="297" t="s">
        <v>592</v>
      </c>
      <c r="AU459" s="297" t="s">
        <v>85</v>
      </c>
      <c r="AV459" s="14" t="s">
        <v>83</v>
      </c>
      <c r="AW459" s="14" t="s">
        <v>39</v>
      </c>
      <c r="AX459" s="14" t="s">
        <v>76</v>
      </c>
      <c r="AY459" s="297" t="s">
        <v>203</v>
      </c>
    </row>
    <row r="460" spans="2:51" s="12" customFormat="1" ht="13.5">
      <c r="B460" s="265"/>
      <c r="C460" s="266"/>
      <c r="D460" s="267" t="s">
        <v>592</v>
      </c>
      <c r="E460" s="268" t="s">
        <v>21</v>
      </c>
      <c r="F460" s="269" t="s">
        <v>1757</v>
      </c>
      <c r="G460" s="266"/>
      <c r="H460" s="270">
        <v>152.9</v>
      </c>
      <c r="I460" s="271"/>
      <c r="J460" s="266"/>
      <c r="K460" s="266"/>
      <c r="L460" s="272"/>
      <c r="M460" s="273"/>
      <c r="N460" s="274"/>
      <c r="O460" s="274"/>
      <c r="P460" s="274"/>
      <c r="Q460" s="274"/>
      <c r="R460" s="274"/>
      <c r="S460" s="274"/>
      <c r="T460" s="275"/>
      <c r="AT460" s="276" t="s">
        <v>592</v>
      </c>
      <c r="AU460" s="276" t="s">
        <v>85</v>
      </c>
      <c r="AV460" s="12" t="s">
        <v>85</v>
      </c>
      <c r="AW460" s="12" t="s">
        <v>39</v>
      </c>
      <c r="AX460" s="12" t="s">
        <v>76</v>
      </c>
      <c r="AY460" s="276" t="s">
        <v>203</v>
      </c>
    </row>
    <row r="461" spans="2:51" s="14" customFormat="1" ht="13.5">
      <c r="B461" s="288"/>
      <c r="C461" s="289"/>
      <c r="D461" s="267" t="s">
        <v>592</v>
      </c>
      <c r="E461" s="290" t="s">
        <v>21</v>
      </c>
      <c r="F461" s="291" t="s">
        <v>1758</v>
      </c>
      <c r="G461" s="289"/>
      <c r="H461" s="290" t="s">
        <v>21</v>
      </c>
      <c r="I461" s="292"/>
      <c r="J461" s="289"/>
      <c r="K461" s="289"/>
      <c r="L461" s="293"/>
      <c r="M461" s="294"/>
      <c r="N461" s="295"/>
      <c r="O461" s="295"/>
      <c r="P461" s="295"/>
      <c r="Q461" s="295"/>
      <c r="R461" s="295"/>
      <c r="S461" s="295"/>
      <c r="T461" s="296"/>
      <c r="AT461" s="297" t="s">
        <v>592</v>
      </c>
      <c r="AU461" s="297" t="s">
        <v>85</v>
      </c>
      <c r="AV461" s="14" t="s">
        <v>83</v>
      </c>
      <c r="AW461" s="14" t="s">
        <v>39</v>
      </c>
      <c r="AX461" s="14" t="s">
        <v>76</v>
      </c>
      <c r="AY461" s="297" t="s">
        <v>203</v>
      </c>
    </row>
    <row r="462" spans="2:51" s="12" customFormat="1" ht="13.5">
      <c r="B462" s="265"/>
      <c r="C462" s="266"/>
      <c r="D462" s="267" t="s">
        <v>592</v>
      </c>
      <c r="E462" s="268" t="s">
        <v>21</v>
      </c>
      <c r="F462" s="269" t="s">
        <v>1759</v>
      </c>
      <c r="G462" s="266"/>
      <c r="H462" s="270">
        <v>228.4</v>
      </c>
      <c r="I462" s="271"/>
      <c r="J462" s="266"/>
      <c r="K462" s="266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592</v>
      </c>
      <c r="AU462" s="276" t="s">
        <v>85</v>
      </c>
      <c r="AV462" s="12" t="s">
        <v>85</v>
      </c>
      <c r="AW462" s="12" t="s">
        <v>39</v>
      </c>
      <c r="AX462" s="12" t="s">
        <v>76</v>
      </c>
      <c r="AY462" s="276" t="s">
        <v>203</v>
      </c>
    </row>
    <row r="463" spans="2:51" s="14" customFormat="1" ht="13.5">
      <c r="B463" s="288"/>
      <c r="C463" s="289"/>
      <c r="D463" s="267" t="s">
        <v>592</v>
      </c>
      <c r="E463" s="290" t="s">
        <v>21</v>
      </c>
      <c r="F463" s="291" t="s">
        <v>1733</v>
      </c>
      <c r="G463" s="289"/>
      <c r="H463" s="290" t="s">
        <v>21</v>
      </c>
      <c r="I463" s="292"/>
      <c r="J463" s="289"/>
      <c r="K463" s="289"/>
      <c r="L463" s="293"/>
      <c r="M463" s="294"/>
      <c r="N463" s="295"/>
      <c r="O463" s="295"/>
      <c r="P463" s="295"/>
      <c r="Q463" s="295"/>
      <c r="R463" s="295"/>
      <c r="S463" s="295"/>
      <c r="T463" s="296"/>
      <c r="AT463" s="297" t="s">
        <v>592</v>
      </c>
      <c r="AU463" s="297" t="s">
        <v>85</v>
      </c>
      <c r="AV463" s="14" t="s">
        <v>83</v>
      </c>
      <c r="AW463" s="14" t="s">
        <v>39</v>
      </c>
      <c r="AX463" s="14" t="s">
        <v>76</v>
      </c>
      <c r="AY463" s="297" t="s">
        <v>203</v>
      </c>
    </row>
    <row r="464" spans="2:51" s="12" customFormat="1" ht="13.5">
      <c r="B464" s="265"/>
      <c r="C464" s="266"/>
      <c r="D464" s="267" t="s">
        <v>592</v>
      </c>
      <c r="E464" s="268" t="s">
        <v>21</v>
      </c>
      <c r="F464" s="269" t="s">
        <v>1760</v>
      </c>
      <c r="G464" s="266"/>
      <c r="H464" s="270">
        <v>71.4</v>
      </c>
      <c r="I464" s="271"/>
      <c r="J464" s="266"/>
      <c r="K464" s="266"/>
      <c r="L464" s="272"/>
      <c r="M464" s="273"/>
      <c r="N464" s="274"/>
      <c r="O464" s="274"/>
      <c r="P464" s="274"/>
      <c r="Q464" s="274"/>
      <c r="R464" s="274"/>
      <c r="S464" s="274"/>
      <c r="T464" s="275"/>
      <c r="AT464" s="276" t="s">
        <v>592</v>
      </c>
      <c r="AU464" s="276" t="s">
        <v>85</v>
      </c>
      <c r="AV464" s="12" t="s">
        <v>85</v>
      </c>
      <c r="AW464" s="12" t="s">
        <v>39</v>
      </c>
      <c r="AX464" s="12" t="s">
        <v>76</v>
      </c>
      <c r="AY464" s="276" t="s">
        <v>203</v>
      </c>
    </row>
    <row r="465" spans="2:51" s="14" customFormat="1" ht="13.5">
      <c r="B465" s="288"/>
      <c r="C465" s="289"/>
      <c r="D465" s="267" t="s">
        <v>592</v>
      </c>
      <c r="E465" s="290" t="s">
        <v>21</v>
      </c>
      <c r="F465" s="291" t="s">
        <v>1725</v>
      </c>
      <c r="G465" s="289"/>
      <c r="H465" s="290" t="s">
        <v>21</v>
      </c>
      <c r="I465" s="292"/>
      <c r="J465" s="289"/>
      <c r="K465" s="289"/>
      <c r="L465" s="293"/>
      <c r="M465" s="294"/>
      <c r="N465" s="295"/>
      <c r="O465" s="295"/>
      <c r="P465" s="295"/>
      <c r="Q465" s="295"/>
      <c r="R465" s="295"/>
      <c r="S465" s="295"/>
      <c r="T465" s="296"/>
      <c r="AT465" s="297" t="s">
        <v>592</v>
      </c>
      <c r="AU465" s="297" t="s">
        <v>85</v>
      </c>
      <c r="AV465" s="14" t="s">
        <v>83</v>
      </c>
      <c r="AW465" s="14" t="s">
        <v>39</v>
      </c>
      <c r="AX465" s="14" t="s">
        <v>76</v>
      </c>
      <c r="AY465" s="297" t="s">
        <v>203</v>
      </c>
    </row>
    <row r="466" spans="2:51" s="12" customFormat="1" ht="13.5">
      <c r="B466" s="265"/>
      <c r="C466" s="266"/>
      <c r="D466" s="267" t="s">
        <v>592</v>
      </c>
      <c r="E466" s="268" t="s">
        <v>21</v>
      </c>
      <c r="F466" s="269" t="s">
        <v>1761</v>
      </c>
      <c r="G466" s="266"/>
      <c r="H466" s="270">
        <v>91.4</v>
      </c>
      <c r="I466" s="271"/>
      <c r="J466" s="266"/>
      <c r="K466" s="266"/>
      <c r="L466" s="272"/>
      <c r="M466" s="273"/>
      <c r="N466" s="274"/>
      <c r="O466" s="274"/>
      <c r="P466" s="274"/>
      <c r="Q466" s="274"/>
      <c r="R466" s="274"/>
      <c r="S466" s="274"/>
      <c r="T466" s="275"/>
      <c r="AT466" s="276" t="s">
        <v>592</v>
      </c>
      <c r="AU466" s="276" t="s">
        <v>85</v>
      </c>
      <c r="AV466" s="12" t="s">
        <v>85</v>
      </c>
      <c r="AW466" s="12" t="s">
        <v>39</v>
      </c>
      <c r="AX466" s="12" t="s">
        <v>76</v>
      </c>
      <c r="AY466" s="276" t="s">
        <v>203</v>
      </c>
    </row>
    <row r="467" spans="2:51" s="14" customFormat="1" ht="13.5">
      <c r="B467" s="288"/>
      <c r="C467" s="289"/>
      <c r="D467" s="267" t="s">
        <v>592</v>
      </c>
      <c r="E467" s="290" t="s">
        <v>21</v>
      </c>
      <c r="F467" s="291" t="s">
        <v>1727</v>
      </c>
      <c r="G467" s="289"/>
      <c r="H467" s="290" t="s">
        <v>21</v>
      </c>
      <c r="I467" s="292"/>
      <c r="J467" s="289"/>
      <c r="K467" s="289"/>
      <c r="L467" s="293"/>
      <c r="M467" s="294"/>
      <c r="N467" s="295"/>
      <c r="O467" s="295"/>
      <c r="P467" s="295"/>
      <c r="Q467" s="295"/>
      <c r="R467" s="295"/>
      <c r="S467" s="295"/>
      <c r="T467" s="296"/>
      <c r="AT467" s="297" t="s">
        <v>592</v>
      </c>
      <c r="AU467" s="297" t="s">
        <v>85</v>
      </c>
      <c r="AV467" s="14" t="s">
        <v>83</v>
      </c>
      <c r="AW467" s="14" t="s">
        <v>39</v>
      </c>
      <c r="AX467" s="14" t="s">
        <v>76</v>
      </c>
      <c r="AY467" s="297" t="s">
        <v>203</v>
      </c>
    </row>
    <row r="468" spans="2:51" s="12" customFormat="1" ht="13.5">
      <c r="B468" s="265"/>
      <c r="C468" s="266"/>
      <c r="D468" s="267" t="s">
        <v>592</v>
      </c>
      <c r="E468" s="268" t="s">
        <v>21</v>
      </c>
      <c r="F468" s="269" t="s">
        <v>1762</v>
      </c>
      <c r="G468" s="266"/>
      <c r="H468" s="270">
        <v>1.5</v>
      </c>
      <c r="I468" s="271"/>
      <c r="J468" s="266"/>
      <c r="K468" s="266"/>
      <c r="L468" s="272"/>
      <c r="M468" s="273"/>
      <c r="N468" s="274"/>
      <c r="O468" s="274"/>
      <c r="P468" s="274"/>
      <c r="Q468" s="274"/>
      <c r="R468" s="274"/>
      <c r="S468" s="274"/>
      <c r="T468" s="275"/>
      <c r="AT468" s="276" t="s">
        <v>592</v>
      </c>
      <c r="AU468" s="276" t="s">
        <v>85</v>
      </c>
      <c r="AV468" s="12" t="s">
        <v>85</v>
      </c>
      <c r="AW468" s="12" t="s">
        <v>39</v>
      </c>
      <c r="AX468" s="12" t="s">
        <v>76</v>
      </c>
      <c r="AY468" s="276" t="s">
        <v>203</v>
      </c>
    </row>
    <row r="469" spans="2:51" s="14" customFormat="1" ht="13.5">
      <c r="B469" s="288"/>
      <c r="C469" s="289"/>
      <c r="D469" s="267" t="s">
        <v>592</v>
      </c>
      <c r="E469" s="290" t="s">
        <v>21</v>
      </c>
      <c r="F469" s="291" t="s">
        <v>1729</v>
      </c>
      <c r="G469" s="289"/>
      <c r="H469" s="290" t="s">
        <v>21</v>
      </c>
      <c r="I469" s="292"/>
      <c r="J469" s="289"/>
      <c r="K469" s="289"/>
      <c r="L469" s="293"/>
      <c r="M469" s="294"/>
      <c r="N469" s="295"/>
      <c r="O469" s="295"/>
      <c r="P469" s="295"/>
      <c r="Q469" s="295"/>
      <c r="R469" s="295"/>
      <c r="S469" s="295"/>
      <c r="T469" s="296"/>
      <c r="AT469" s="297" t="s">
        <v>592</v>
      </c>
      <c r="AU469" s="297" t="s">
        <v>85</v>
      </c>
      <c r="AV469" s="14" t="s">
        <v>83</v>
      </c>
      <c r="AW469" s="14" t="s">
        <v>39</v>
      </c>
      <c r="AX469" s="14" t="s">
        <v>76</v>
      </c>
      <c r="AY469" s="297" t="s">
        <v>203</v>
      </c>
    </row>
    <row r="470" spans="2:51" s="12" customFormat="1" ht="13.5">
      <c r="B470" s="265"/>
      <c r="C470" s="266"/>
      <c r="D470" s="267" t="s">
        <v>592</v>
      </c>
      <c r="E470" s="268" t="s">
        <v>21</v>
      </c>
      <c r="F470" s="269" t="s">
        <v>1763</v>
      </c>
      <c r="G470" s="266"/>
      <c r="H470" s="270">
        <v>6.02</v>
      </c>
      <c r="I470" s="271"/>
      <c r="J470" s="266"/>
      <c r="K470" s="266"/>
      <c r="L470" s="272"/>
      <c r="M470" s="273"/>
      <c r="N470" s="274"/>
      <c r="O470" s="274"/>
      <c r="P470" s="274"/>
      <c r="Q470" s="274"/>
      <c r="R470" s="274"/>
      <c r="S470" s="274"/>
      <c r="T470" s="275"/>
      <c r="AT470" s="276" t="s">
        <v>592</v>
      </c>
      <c r="AU470" s="276" t="s">
        <v>85</v>
      </c>
      <c r="AV470" s="12" t="s">
        <v>85</v>
      </c>
      <c r="AW470" s="12" t="s">
        <v>39</v>
      </c>
      <c r="AX470" s="12" t="s">
        <v>76</v>
      </c>
      <c r="AY470" s="276" t="s">
        <v>203</v>
      </c>
    </row>
    <row r="471" spans="2:51" s="14" customFormat="1" ht="13.5">
      <c r="B471" s="288"/>
      <c r="C471" s="289"/>
      <c r="D471" s="267" t="s">
        <v>592</v>
      </c>
      <c r="E471" s="290" t="s">
        <v>21</v>
      </c>
      <c r="F471" s="291" t="s">
        <v>1731</v>
      </c>
      <c r="G471" s="289"/>
      <c r="H471" s="290" t="s">
        <v>21</v>
      </c>
      <c r="I471" s="292"/>
      <c r="J471" s="289"/>
      <c r="K471" s="289"/>
      <c r="L471" s="293"/>
      <c r="M471" s="294"/>
      <c r="N471" s="295"/>
      <c r="O471" s="295"/>
      <c r="P471" s="295"/>
      <c r="Q471" s="295"/>
      <c r="R471" s="295"/>
      <c r="S471" s="295"/>
      <c r="T471" s="296"/>
      <c r="AT471" s="297" t="s">
        <v>592</v>
      </c>
      <c r="AU471" s="297" t="s">
        <v>85</v>
      </c>
      <c r="AV471" s="14" t="s">
        <v>83</v>
      </c>
      <c r="AW471" s="14" t="s">
        <v>39</v>
      </c>
      <c r="AX471" s="14" t="s">
        <v>76</v>
      </c>
      <c r="AY471" s="297" t="s">
        <v>203</v>
      </c>
    </row>
    <row r="472" spans="2:51" s="12" customFormat="1" ht="13.5">
      <c r="B472" s="265"/>
      <c r="C472" s="266"/>
      <c r="D472" s="267" t="s">
        <v>592</v>
      </c>
      <c r="E472" s="268" t="s">
        <v>21</v>
      </c>
      <c r="F472" s="269" t="s">
        <v>1764</v>
      </c>
      <c r="G472" s="266"/>
      <c r="H472" s="270">
        <v>27.6</v>
      </c>
      <c r="I472" s="271"/>
      <c r="J472" s="266"/>
      <c r="K472" s="266"/>
      <c r="L472" s="272"/>
      <c r="M472" s="273"/>
      <c r="N472" s="274"/>
      <c r="O472" s="274"/>
      <c r="P472" s="274"/>
      <c r="Q472" s="274"/>
      <c r="R472" s="274"/>
      <c r="S472" s="274"/>
      <c r="T472" s="275"/>
      <c r="AT472" s="276" t="s">
        <v>592</v>
      </c>
      <c r="AU472" s="276" t="s">
        <v>85</v>
      </c>
      <c r="AV472" s="12" t="s">
        <v>85</v>
      </c>
      <c r="AW472" s="12" t="s">
        <v>39</v>
      </c>
      <c r="AX472" s="12" t="s">
        <v>76</v>
      </c>
      <c r="AY472" s="276" t="s">
        <v>203</v>
      </c>
    </row>
    <row r="473" spans="2:51" s="14" customFormat="1" ht="13.5">
      <c r="B473" s="288"/>
      <c r="C473" s="289"/>
      <c r="D473" s="267" t="s">
        <v>592</v>
      </c>
      <c r="E473" s="290" t="s">
        <v>21</v>
      </c>
      <c r="F473" s="291" t="s">
        <v>1765</v>
      </c>
      <c r="G473" s="289"/>
      <c r="H473" s="290" t="s">
        <v>21</v>
      </c>
      <c r="I473" s="292"/>
      <c r="J473" s="289"/>
      <c r="K473" s="289"/>
      <c r="L473" s="293"/>
      <c r="M473" s="294"/>
      <c r="N473" s="295"/>
      <c r="O473" s="295"/>
      <c r="P473" s="295"/>
      <c r="Q473" s="295"/>
      <c r="R473" s="295"/>
      <c r="S473" s="295"/>
      <c r="T473" s="296"/>
      <c r="AT473" s="297" t="s">
        <v>592</v>
      </c>
      <c r="AU473" s="297" t="s">
        <v>85</v>
      </c>
      <c r="AV473" s="14" t="s">
        <v>83</v>
      </c>
      <c r="AW473" s="14" t="s">
        <v>39</v>
      </c>
      <c r="AX473" s="14" t="s">
        <v>76</v>
      </c>
      <c r="AY473" s="297" t="s">
        <v>203</v>
      </c>
    </row>
    <row r="474" spans="2:51" s="12" customFormat="1" ht="13.5">
      <c r="B474" s="265"/>
      <c r="C474" s="266"/>
      <c r="D474" s="267" t="s">
        <v>592</v>
      </c>
      <c r="E474" s="268" t="s">
        <v>21</v>
      </c>
      <c r="F474" s="269" t="s">
        <v>1766</v>
      </c>
      <c r="G474" s="266"/>
      <c r="H474" s="270">
        <v>-1118.22</v>
      </c>
      <c r="I474" s="271"/>
      <c r="J474" s="266"/>
      <c r="K474" s="266"/>
      <c r="L474" s="272"/>
      <c r="M474" s="273"/>
      <c r="N474" s="274"/>
      <c r="O474" s="274"/>
      <c r="P474" s="274"/>
      <c r="Q474" s="274"/>
      <c r="R474" s="274"/>
      <c r="S474" s="274"/>
      <c r="T474" s="275"/>
      <c r="AT474" s="276" t="s">
        <v>592</v>
      </c>
      <c r="AU474" s="276" t="s">
        <v>85</v>
      </c>
      <c r="AV474" s="12" t="s">
        <v>85</v>
      </c>
      <c r="AW474" s="12" t="s">
        <v>39</v>
      </c>
      <c r="AX474" s="12" t="s">
        <v>76</v>
      </c>
      <c r="AY474" s="276" t="s">
        <v>203</v>
      </c>
    </row>
    <row r="475" spans="2:51" s="12" customFormat="1" ht="13.5">
      <c r="B475" s="265"/>
      <c r="C475" s="266"/>
      <c r="D475" s="267" t="s">
        <v>592</v>
      </c>
      <c r="E475" s="268" t="s">
        <v>21</v>
      </c>
      <c r="F475" s="269" t="s">
        <v>1767</v>
      </c>
      <c r="G475" s="266"/>
      <c r="H475" s="270">
        <v>3.49</v>
      </c>
      <c r="I475" s="271"/>
      <c r="J475" s="266"/>
      <c r="K475" s="266"/>
      <c r="L475" s="272"/>
      <c r="M475" s="273"/>
      <c r="N475" s="274"/>
      <c r="O475" s="274"/>
      <c r="P475" s="274"/>
      <c r="Q475" s="274"/>
      <c r="R475" s="274"/>
      <c r="S475" s="274"/>
      <c r="T475" s="275"/>
      <c r="AT475" s="276" t="s">
        <v>592</v>
      </c>
      <c r="AU475" s="276" t="s">
        <v>85</v>
      </c>
      <c r="AV475" s="12" t="s">
        <v>85</v>
      </c>
      <c r="AW475" s="12" t="s">
        <v>39</v>
      </c>
      <c r="AX475" s="12" t="s">
        <v>76</v>
      </c>
      <c r="AY475" s="276" t="s">
        <v>203</v>
      </c>
    </row>
    <row r="476" spans="2:65" s="1" customFormat="1" ht="25.5" customHeight="1">
      <c r="B476" s="47"/>
      <c r="C476" s="238" t="s">
        <v>840</v>
      </c>
      <c r="D476" s="238" t="s">
        <v>206</v>
      </c>
      <c r="E476" s="239" t="s">
        <v>1768</v>
      </c>
      <c r="F476" s="240" t="s">
        <v>1769</v>
      </c>
      <c r="G476" s="241" t="s">
        <v>596</v>
      </c>
      <c r="H476" s="242">
        <v>43.252</v>
      </c>
      <c r="I476" s="243"/>
      <c r="J476" s="244">
        <f>ROUND(I476*H476,2)</f>
        <v>0</v>
      </c>
      <c r="K476" s="240" t="s">
        <v>761</v>
      </c>
      <c r="L476" s="73"/>
      <c r="M476" s="245" t="s">
        <v>21</v>
      </c>
      <c r="N476" s="246" t="s">
        <v>47</v>
      </c>
      <c r="O476" s="48"/>
      <c r="P476" s="247">
        <f>O476*H476</f>
        <v>0</v>
      </c>
      <c r="Q476" s="247">
        <v>1.98</v>
      </c>
      <c r="R476" s="247">
        <f>Q476*H476</f>
        <v>85.63896</v>
      </c>
      <c r="S476" s="247">
        <v>0</v>
      </c>
      <c r="T476" s="248">
        <f>S476*H476</f>
        <v>0</v>
      </c>
      <c r="AR476" s="25" t="s">
        <v>98</v>
      </c>
      <c r="AT476" s="25" t="s">
        <v>206</v>
      </c>
      <c r="AU476" s="25" t="s">
        <v>85</v>
      </c>
      <c r="AY476" s="25" t="s">
        <v>203</v>
      </c>
      <c r="BE476" s="249">
        <f>IF(N476="základní",J476,0)</f>
        <v>0</v>
      </c>
      <c r="BF476" s="249">
        <f>IF(N476="snížená",J476,0)</f>
        <v>0</v>
      </c>
      <c r="BG476" s="249">
        <f>IF(N476="zákl. přenesená",J476,0)</f>
        <v>0</v>
      </c>
      <c r="BH476" s="249">
        <f>IF(N476="sníž. přenesená",J476,0)</f>
        <v>0</v>
      </c>
      <c r="BI476" s="249">
        <f>IF(N476="nulová",J476,0)</f>
        <v>0</v>
      </c>
      <c r="BJ476" s="25" t="s">
        <v>83</v>
      </c>
      <c r="BK476" s="249">
        <f>ROUND(I476*H476,2)</f>
        <v>0</v>
      </c>
      <c r="BL476" s="25" t="s">
        <v>98</v>
      </c>
      <c r="BM476" s="25" t="s">
        <v>1770</v>
      </c>
    </row>
    <row r="477" spans="2:51" s="14" customFormat="1" ht="13.5">
      <c r="B477" s="288"/>
      <c r="C477" s="289"/>
      <c r="D477" s="267" t="s">
        <v>592</v>
      </c>
      <c r="E477" s="290" t="s">
        <v>21</v>
      </c>
      <c r="F477" s="291" t="s">
        <v>1740</v>
      </c>
      <c r="G477" s="289"/>
      <c r="H477" s="290" t="s">
        <v>21</v>
      </c>
      <c r="I477" s="292"/>
      <c r="J477" s="289"/>
      <c r="K477" s="289"/>
      <c r="L477" s="293"/>
      <c r="M477" s="294"/>
      <c r="N477" s="295"/>
      <c r="O477" s="295"/>
      <c r="P477" s="295"/>
      <c r="Q477" s="295"/>
      <c r="R477" s="295"/>
      <c r="S477" s="295"/>
      <c r="T477" s="296"/>
      <c r="AT477" s="297" t="s">
        <v>592</v>
      </c>
      <c r="AU477" s="297" t="s">
        <v>85</v>
      </c>
      <c r="AV477" s="14" t="s">
        <v>83</v>
      </c>
      <c r="AW477" s="14" t="s">
        <v>39</v>
      </c>
      <c r="AX477" s="14" t="s">
        <v>76</v>
      </c>
      <c r="AY477" s="297" t="s">
        <v>203</v>
      </c>
    </row>
    <row r="478" spans="2:51" s="12" customFormat="1" ht="13.5">
      <c r="B478" s="265"/>
      <c r="C478" s="266"/>
      <c r="D478" s="267" t="s">
        <v>592</v>
      </c>
      <c r="E478" s="268" t="s">
        <v>21</v>
      </c>
      <c r="F478" s="269" t="s">
        <v>1741</v>
      </c>
      <c r="G478" s="266"/>
      <c r="H478" s="270">
        <v>2.22</v>
      </c>
      <c r="I478" s="271"/>
      <c r="J478" s="266"/>
      <c r="K478" s="266"/>
      <c r="L478" s="272"/>
      <c r="M478" s="273"/>
      <c r="N478" s="274"/>
      <c r="O478" s="274"/>
      <c r="P478" s="274"/>
      <c r="Q478" s="274"/>
      <c r="R478" s="274"/>
      <c r="S478" s="274"/>
      <c r="T478" s="275"/>
      <c r="AT478" s="276" t="s">
        <v>592</v>
      </c>
      <c r="AU478" s="276" t="s">
        <v>85</v>
      </c>
      <c r="AV478" s="12" t="s">
        <v>85</v>
      </c>
      <c r="AW478" s="12" t="s">
        <v>39</v>
      </c>
      <c r="AX478" s="12" t="s">
        <v>76</v>
      </c>
      <c r="AY478" s="276" t="s">
        <v>203</v>
      </c>
    </row>
    <row r="479" spans="2:51" s="14" customFormat="1" ht="13.5">
      <c r="B479" s="288"/>
      <c r="C479" s="289"/>
      <c r="D479" s="267" t="s">
        <v>592</v>
      </c>
      <c r="E479" s="290" t="s">
        <v>21</v>
      </c>
      <c r="F479" s="291" t="s">
        <v>1721</v>
      </c>
      <c r="G479" s="289"/>
      <c r="H479" s="290" t="s">
        <v>21</v>
      </c>
      <c r="I479" s="292"/>
      <c r="J479" s="289"/>
      <c r="K479" s="289"/>
      <c r="L479" s="293"/>
      <c r="M479" s="294"/>
      <c r="N479" s="295"/>
      <c r="O479" s="295"/>
      <c r="P479" s="295"/>
      <c r="Q479" s="295"/>
      <c r="R479" s="295"/>
      <c r="S479" s="295"/>
      <c r="T479" s="296"/>
      <c r="AT479" s="297" t="s">
        <v>592</v>
      </c>
      <c r="AU479" s="297" t="s">
        <v>85</v>
      </c>
      <c r="AV479" s="14" t="s">
        <v>83</v>
      </c>
      <c r="AW479" s="14" t="s">
        <v>39</v>
      </c>
      <c r="AX479" s="14" t="s">
        <v>76</v>
      </c>
      <c r="AY479" s="297" t="s">
        <v>203</v>
      </c>
    </row>
    <row r="480" spans="2:51" s="12" customFormat="1" ht="13.5">
      <c r="B480" s="265"/>
      <c r="C480" s="266"/>
      <c r="D480" s="267" t="s">
        <v>592</v>
      </c>
      <c r="E480" s="268" t="s">
        <v>21</v>
      </c>
      <c r="F480" s="269" t="s">
        <v>1771</v>
      </c>
      <c r="G480" s="266"/>
      <c r="H480" s="270">
        <v>28.57</v>
      </c>
      <c r="I480" s="271"/>
      <c r="J480" s="266"/>
      <c r="K480" s="266"/>
      <c r="L480" s="272"/>
      <c r="M480" s="273"/>
      <c r="N480" s="274"/>
      <c r="O480" s="274"/>
      <c r="P480" s="274"/>
      <c r="Q480" s="274"/>
      <c r="R480" s="274"/>
      <c r="S480" s="274"/>
      <c r="T480" s="275"/>
      <c r="AT480" s="276" t="s">
        <v>592</v>
      </c>
      <c r="AU480" s="276" t="s">
        <v>85</v>
      </c>
      <c r="AV480" s="12" t="s">
        <v>85</v>
      </c>
      <c r="AW480" s="12" t="s">
        <v>39</v>
      </c>
      <c r="AX480" s="12" t="s">
        <v>76</v>
      </c>
      <c r="AY480" s="276" t="s">
        <v>203</v>
      </c>
    </row>
    <row r="481" spans="2:51" s="14" customFormat="1" ht="13.5">
      <c r="B481" s="288"/>
      <c r="C481" s="289"/>
      <c r="D481" s="267" t="s">
        <v>592</v>
      </c>
      <c r="E481" s="290" t="s">
        <v>21</v>
      </c>
      <c r="F481" s="291" t="s">
        <v>1733</v>
      </c>
      <c r="G481" s="289"/>
      <c r="H481" s="290" t="s">
        <v>21</v>
      </c>
      <c r="I481" s="292"/>
      <c r="J481" s="289"/>
      <c r="K481" s="289"/>
      <c r="L481" s="293"/>
      <c r="M481" s="294"/>
      <c r="N481" s="295"/>
      <c r="O481" s="295"/>
      <c r="P481" s="295"/>
      <c r="Q481" s="295"/>
      <c r="R481" s="295"/>
      <c r="S481" s="295"/>
      <c r="T481" s="296"/>
      <c r="AT481" s="297" t="s">
        <v>592</v>
      </c>
      <c r="AU481" s="297" t="s">
        <v>85</v>
      </c>
      <c r="AV481" s="14" t="s">
        <v>83</v>
      </c>
      <c r="AW481" s="14" t="s">
        <v>39</v>
      </c>
      <c r="AX481" s="14" t="s">
        <v>76</v>
      </c>
      <c r="AY481" s="297" t="s">
        <v>203</v>
      </c>
    </row>
    <row r="482" spans="2:51" s="12" customFormat="1" ht="13.5">
      <c r="B482" s="265"/>
      <c r="C482" s="266"/>
      <c r="D482" s="267" t="s">
        <v>592</v>
      </c>
      <c r="E482" s="268" t="s">
        <v>21</v>
      </c>
      <c r="F482" s="269" t="s">
        <v>1772</v>
      </c>
      <c r="G482" s="266"/>
      <c r="H482" s="270">
        <v>7.14</v>
      </c>
      <c r="I482" s="271"/>
      <c r="J482" s="266"/>
      <c r="K482" s="266"/>
      <c r="L482" s="272"/>
      <c r="M482" s="273"/>
      <c r="N482" s="274"/>
      <c r="O482" s="274"/>
      <c r="P482" s="274"/>
      <c r="Q482" s="274"/>
      <c r="R482" s="274"/>
      <c r="S482" s="274"/>
      <c r="T482" s="275"/>
      <c r="AT482" s="276" t="s">
        <v>592</v>
      </c>
      <c r="AU482" s="276" t="s">
        <v>85</v>
      </c>
      <c r="AV482" s="12" t="s">
        <v>85</v>
      </c>
      <c r="AW482" s="12" t="s">
        <v>39</v>
      </c>
      <c r="AX482" s="12" t="s">
        <v>76</v>
      </c>
      <c r="AY482" s="276" t="s">
        <v>203</v>
      </c>
    </row>
    <row r="483" spans="2:51" s="14" customFormat="1" ht="13.5">
      <c r="B483" s="288"/>
      <c r="C483" s="289"/>
      <c r="D483" s="267" t="s">
        <v>592</v>
      </c>
      <c r="E483" s="290" t="s">
        <v>21</v>
      </c>
      <c r="F483" s="291" t="s">
        <v>1725</v>
      </c>
      <c r="G483" s="289"/>
      <c r="H483" s="290" t="s">
        <v>21</v>
      </c>
      <c r="I483" s="292"/>
      <c r="J483" s="289"/>
      <c r="K483" s="289"/>
      <c r="L483" s="293"/>
      <c r="M483" s="294"/>
      <c r="N483" s="295"/>
      <c r="O483" s="295"/>
      <c r="P483" s="295"/>
      <c r="Q483" s="295"/>
      <c r="R483" s="295"/>
      <c r="S483" s="295"/>
      <c r="T483" s="296"/>
      <c r="AT483" s="297" t="s">
        <v>592</v>
      </c>
      <c r="AU483" s="297" t="s">
        <v>85</v>
      </c>
      <c r="AV483" s="14" t="s">
        <v>83</v>
      </c>
      <c r="AW483" s="14" t="s">
        <v>39</v>
      </c>
      <c r="AX483" s="14" t="s">
        <v>76</v>
      </c>
      <c r="AY483" s="297" t="s">
        <v>203</v>
      </c>
    </row>
    <row r="484" spans="2:51" s="12" customFormat="1" ht="13.5">
      <c r="B484" s="265"/>
      <c r="C484" s="266"/>
      <c r="D484" s="267" t="s">
        <v>592</v>
      </c>
      <c r="E484" s="268" t="s">
        <v>21</v>
      </c>
      <c r="F484" s="269" t="s">
        <v>1773</v>
      </c>
      <c r="G484" s="266"/>
      <c r="H484" s="270">
        <v>4.57</v>
      </c>
      <c r="I484" s="271"/>
      <c r="J484" s="266"/>
      <c r="K484" s="266"/>
      <c r="L484" s="272"/>
      <c r="M484" s="273"/>
      <c r="N484" s="274"/>
      <c r="O484" s="274"/>
      <c r="P484" s="274"/>
      <c r="Q484" s="274"/>
      <c r="R484" s="274"/>
      <c r="S484" s="274"/>
      <c r="T484" s="275"/>
      <c r="AT484" s="276" t="s">
        <v>592</v>
      </c>
      <c r="AU484" s="276" t="s">
        <v>85</v>
      </c>
      <c r="AV484" s="12" t="s">
        <v>85</v>
      </c>
      <c r="AW484" s="12" t="s">
        <v>39</v>
      </c>
      <c r="AX484" s="12" t="s">
        <v>76</v>
      </c>
      <c r="AY484" s="276" t="s">
        <v>203</v>
      </c>
    </row>
    <row r="485" spans="2:51" s="14" customFormat="1" ht="13.5">
      <c r="B485" s="288"/>
      <c r="C485" s="289"/>
      <c r="D485" s="267" t="s">
        <v>592</v>
      </c>
      <c r="E485" s="290" t="s">
        <v>21</v>
      </c>
      <c r="F485" s="291" t="s">
        <v>1727</v>
      </c>
      <c r="G485" s="289"/>
      <c r="H485" s="290" t="s">
        <v>21</v>
      </c>
      <c r="I485" s="292"/>
      <c r="J485" s="289"/>
      <c r="K485" s="289"/>
      <c r="L485" s="293"/>
      <c r="M485" s="294"/>
      <c r="N485" s="295"/>
      <c r="O485" s="295"/>
      <c r="P485" s="295"/>
      <c r="Q485" s="295"/>
      <c r="R485" s="295"/>
      <c r="S485" s="295"/>
      <c r="T485" s="296"/>
      <c r="AT485" s="297" t="s">
        <v>592</v>
      </c>
      <c r="AU485" s="297" t="s">
        <v>85</v>
      </c>
      <c r="AV485" s="14" t="s">
        <v>83</v>
      </c>
      <c r="AW485" s="14" t="s">
        <v>39</v>
      </c>
      <c r="AX485" s="14" t="s">
        <v>76</v>
      </c>
      <c r="AY485" s="297" t="s">
        <v>203</v>
      </c>
    </row>
    <row r="486" spans="2:51" s="12" customFormat="1" ht="13.5">
      <c r="B486" s="265"/>
      <c r="C486" s="266"/>
      <c r="D486" s="267" t="s">
        <v>592</v>
      </c>
      <c r="E486" s="268" t="s">
        <v>21</v>
      </c>
      <c r="F486" s="269" t="s">
        <v>1774</v>
      </c>
      <c r="G486" s="266"/>
      <c r="H486" s="270">
        <v>0.15</v>
      </c>
      <c r="I486" s="271"/>
      <c r="J486" s="266"/>
      <c r="K486" s="266"/>
      <c r="L486" s="272"/>
      <c r="M486" s="273"/>
      <c r="N486" s="274"/>
      <c r="O486" s="274"/>
      <c r="P486" s="274"/>
      <c r="Q486" s="274"/>
      <c r="R486" s="274"/>
      <c r="S486" s="274"/>
      <c r="T486" s="275"/>
      <c r="AT486" s="276" t="s">
        <v>592</v>
      </c>
      <c r="AU486" s="276" t="s">
        <v>85</v>
      </c>
      <c r="AV486" s="12" t="s">
        <v>85</v>
      </c>
      <c r="AW486" s="12" t="s">
        <v>39</v>
      </c>
      <c r="AX486" s="12" t="s">
        <v>76</v>
      </c>
      <c r="AY486" s="276" t="s">
        <v>203</v>
      </c>
    </row>
    <row r="487" spans="2:51" s="14" customFormat="1" ht="13.5">
      <c r="B487" s="288"/>
      <c r="C487" s="289"/>
      <c r="D487" s="267" t="s">
        <v>592</v>
      </c>
      <c r="E487" s="290" t="s">
        <v>21</v>
      </c>
      <c r="F487" s="291" t="s">
        <v>1729</v>
      </c>
      <c r="G487" s="289"/>
      <c r="H487" s="290" t="s">
        <v>21</v>
      </c>
      <c r="I487" s="292"/>
      <c r="J487" s="289"/>
      <c r="K487" s="289"/>
      <c r="L487" s="293"/>
      <c r="M487" s="294"/>
      <c r="N487" s="295"/>
      <c r="O487" s="295"/>
      <c r="P487" s="295"/>
      <c r="Q487" s="295"/>
      <c r="R487" s="295"/>
      <c r="S487" s="295"/>
      <c r="T487" s="296"/>
      <c r="AT487" s="297" t="s">
        <v>592</v>
      </c>
      <c r="AU487" s="297" t="s">
        <v>85</v>
      </c>
      <c r="AV487" s="14" t="s">
        <v>83</v>
      </c>
      <c r="AW487" s="14" t="s">
        <v>39</v>
      </c>
      <c r="AX487" s="14" t="s">
        <v>76</v>
      </c>
      <c r="AY487" s="297" t="s">
        <v>203</v>
      </c>
    </row>
    <row r="488" spans="2:51" s="12" customFormat="1" ht="13.5">
      <c r="B488" s="265"/>
      <c r="C488" s="266"/>
      <c r="D488" s="267" t="s">
        <v>592</v>
      </c>
      <c r="E488" s="268" t="s">
        <v>21</v>
      </c>
      <c r="F488" s="269" t="s">
        <v>1775</v>
      </c>
      <c r="G488" s="266"/>
      <c r="H488" s="270">
        <v>0.602</v>
      </c>
      <c r="I488" s="271"/>
      <c r="J488" s="266"/>
      <c r="K488" s="266"/>
      <c r="L488" s="272"/>
      <c r="M488" s="273"/>
      <c r="N488" s="274"/>
      <c r="O488" s="274"/>
      <c r="P488" s="274"/>
      <c r="Q488" s="274"/>
      <c r="R488" s="274"/>
      <c r="S488" s="274"/>
      <c r="T488" s="275"/>
      <c r="AT488" s="276" t="s">
        <v>592</v>
      </c>
      <c r="AU488" s="276" t="s">
        <v>85</v>
      </c>
      <c r="AV488" s="12" t="s">
        <v>85</v>
      </c>
      <c r="AW488" s="12" t="s">
        <v>39</v>
      </c>
      <c r="AX488" s="12" t="s">
        <v>76</v>
      </c>
      <c r="AY488" s="276" t="s">
        <v>203</v>
      </c>
    </row>
    <row r="489" spans="2:65" s="1" customFormat="1" ht="16.5" customHeight="1">
      <c r="B489" s="47"/>
      <c r="C489" s="238" t="s">
        <v>844</v>
      </c>
      <c r="D489" s="238" t="s">
        <v>206</v>
      </c>
      <c r="E489" s="239" t="s">
        <v>1776</v>
      </c>
      <c r="F489" s="240" t="s">
        <v>1777</v>
      </c>
      <c r="G489" s="241" t="s">
        <v>463</v>
      </c>
      <c r="H489" s="242">
        <v>358.2</v>
      </c>
      <c r="I489" s="243"/>
      <c r="J489" s="244">
        <f>ROUND(I489*H489,2)</f>
        <v>0</v>
      </c>
      <c r="K489" s="240" t="s">
        <v>761</v>
      </c>
      <c r="L489" s="73"/>
      <c r="M489" s="245" t="s">
        <v>21</v>
      </c>
      <c r="N489" s="246" t="s">
        <v>47</v>
      </c>
      <c r="O489" s="48"/>
      <c r="P489" s="247">
        <f>O489*H489</f>
        <v>0</v>
      </c>
      <c r="Q489" s="247">
        <v>0.0288</v>
      </c>
      <c r="R489" s="247">
        <f>Q489*H489</f>
        <v>10.31616</v>
      </c>
      <c r="S489" s="247">
        <v>0</v>
      </c>
      <c r="T489" s="248">
        <f>S489*H489</f>
        <v>0</v>
      </c>
      <c r="AR489" s="25" t="s">
        <v>98</v>
      </c>
      <c r="AT489" s="25" t="s">
        <v>206</v>
      </c>
      <c r="AU489" s="25" t="s">
        <v>85</v>
      </c>
      <c r="AY489" s="25" t="s">
        <v>203</v>
      </c>
      <c r="BE489" s="249">
        <f>IF(N489="základní",J489,0)</f>
        <v>0</v>
      </c>
      <c r="BF489" s="249">
        <f>IF(N489="snížená",J489,0)</f>
        <v>0</v>
      </c>
      <c r="BG489" s="249">
        <f>IF(N489="zákl. přenesená",J489,0)</f>
        <v>0</v>
      </c>
      <c r="BH489" s="249">
        <f>IF(N489="sníž. přenesená",J489,0)</f>
        <v>0</v>
      </c>
      <c r="BI489" s="249">
        <f>IF(N489="nulová",J489,0)</f>
        <v>0</v>
      </c>
      <c r="BJ489" s="25" t="s">
        <v>83</v>
      </c>
      <c r="BK489" s="249">
        <f>ROUND(I489*H489,2)</f>
        <v>0</v>
      </c>
      <c r="BL489" s="25" t="s">
        <v>98</v>
      </c>
      <c r="BM489" s="25" t="s">
        <v>1778</v>
      </c>
    </row>
    <row r="490" spans="2:51" s="14" customFormat="1" ht="13.5">
      <c r="B490" s="288"/>
      <c r="C490" s="289"/>
      <c r="D490" s="267" t="s">
        <v>592</v>
      </c>
      <c r="E490" s="290" t="s">
        <v>21</v>
      </c>
      <c r="F490" s="291" t="s">
        <v>1719</v>
      </c>
      <c r="G490" s="289"/>
      <c r="H490" s="290" t="s">
        <v>21</v>
      </c>
      <c r="I490" s="292"/>
      <c r="J490" s="289"/>
      <c r="K490" s="289"/>
      <c r="L490" s="293"/>
      <c r="M490" s="294"/>
      <c r="N490" s="295"/>
      <c r="O490" s="295"/>
      <c r="P490" s="295"/>
      <c r="Q490" s="295"/>
      <c r="R490" s="295"/>
      <c r="S490" s="295"/>
      <c r="T490" s="296"/>
      <c r="AT490" s="297" t="s">
        <v>592</v>
      </c>
      <c r="AU490" s="297" t="s">
        <v>85</v>
      </c>
      <c r="AV490" s="14" t="s">
        <v>83</v>
      </c>
      <c r="AW490" s="14" t="s">
        <v>39</v>
      </c>
      <c r="AX490" s="14" t="s">
        <v>76</v>
      </c>
      <c r="AY490" s="297" t="s">
        <v>203</v>
      </c>
    </row>
    <row r="491" spans="2:51" s="12" customFormat="1" ht="13.5">
      <c r="B491" s="265"/>
      <c r="C491" s="266"/>
      <c r="D491" s="267" t="s">
        <v>592</v>
      </c>
      <c r="E491" s="268" t="s">
        <v>21</v>
      </c>
      <c r="F491" s="269" t="s">
        <v>1755</v>
      </c>
      <c r="G491" s="266"/>
      <c r="H491" s="270">
        <v>53</v>
      </c>
      <c r="I491" s="271"/>
      <c r="J491" s="266"/>
      <c r="K491" s="266"/>
      <c r="L491" s="272"/>
      <c r="M491" s="273"/>
      <c r="N491" s="274"/>
      <c r="O491" s="274"/>
      <c r="P491" s="274"/>
      <c r="Q491" s="274"/>
      <c r="R491" s="274"/>
      <c r="S491" s="274"/>
      <c r="T491" s="275"/>
      <c r="AT491" s="276" t="s">
        <v>592</v>
      </c>
      <c r="AU491" s="276" t="s">
        <v>85</v>
      </c>
      <c r="AV491" s="12" t="s">
        <v>85</v>
      </c>
      <c r="AW491" s="12" t="s">
        <v>39</v>
      </c>
      <c r="AX491" s="12" t="s">
        <v>76</v>
      </c>
      <c r="AY491" s="276" t="s">
        <v>203</v>
      </c>
    </row>
    <row r="492" spans="2:51" s="14" customFormat="1" ht="13.5">
      <c r="B492" s="288"/>
      <c r="C492" s="289"/>
      <c r="D492" s="267" t="s">
        <v>592</v>
      </c>
      <c r="E492" s="290" t="s">
        <v>21</v>
      </c>
      <c r="F492" s="291" t="s">
        <v>1721</v>
      </c>
      <c r="G492" s="289"/>
      <c r="H492" s="290" t="s">
        <v>21</v>
      </c>
      <c r="I492" s="292"/>
      <c r="J492" s="289"/>
      <c r="K492" s="289"/>
      <c r="L492" s="293"/>
      <c r="M492" s="294"/>
      <c r="N492" s="295"/>
      <c r="O492" s="295"/>
      <c r="P492" s="295"/>
      <c r="Q492" s="295"/>
      <c r="R492" s="295"/>
      <c r="S492" s="295"/>
      <c r="T492" s="296"/>
      <c r="AT492" s="297" t="s">
        <v>592</v>
      </c>
      <c r="AU492" s="297" t="s">
        <v>85</v>
      </c>
      <c r="AV492" s="14" t="s">
        <v>83</v>
      </c>
      <c r="AW492" s="14" t="s">
        <v>39</v>
      </c>
      <c r="AX492" s="14" t="s">
        <v>76</v>
      </c>
      <c r="AY492" s="297" t="s">
        <v>203</v>
      </c>
    </row>
    <row r="493" spans="2:51" s="12" customFormat="1" ht="13.5">
      <c r="B493" s="265"/>
      <c r="C493" s="266"/>
      <c r="D493" s="267" t="s">
        <v>592</v>
      </c>
      <c r="E493" s="268" t="s">
        <v>21</v>
      </c>
      <c r="F493" s="269" t="s">
        <v>1779</v>
      </c>
      <c r="G493" s="266"/>
      <c r="H493" s="270">
        <v>117.7</v>
      </c>
      <c r="I493" s="271"/>
      <c r="J493" s="266"/>
      <c r="K493" s="266"/>
      <c r="L493" s="272"/>
      <c r="M493" s="273"/>
      <c r="N493" s="274"/>
      <c r="O493" s="274"/>
      <c r="P493" s="274"/>
      <c r="Q493" s="274"/>
      <c r="R493" s="274"/>
      <c r="S493" s="274"/>
      <c r="T493" s="275"/>
      <c r="AT493" s="276" t="s">
        <v>592</v>
      </c>
      <c r="AU493" s="276" t="s">
        <v>85</v>
      </c>
      <c r="AV493" s="12" t="s">
        <v>85</v>
      </c>
      <c r="AW493" s="12" t="s">
        <v>39</v>
      </c>
      <c r="AX493" s="12" t="s">
        <v>76</v>
      </c>
      <c r="AY493" s="276" t="s">
        <v>203</v>
      </c>
    </row>
    <row r="494" spans="2:51" s="14" customFormat="1" ht="13.5">
      <c r="B494" s="288"/>
      <c r="C494" s="289"/>
      <c r="D494" s="267" t="s">
        <v>592</v>
      </c>
      <c r="E494" s="290" t="s">
        <v>21</v>
      </c>
      <c r="F494" s="291" t="s">
        <v>1780</v>
      </c>
      <c r="G494" s="289"/>
      <c r="H494" s="290" t="s">
        <v>21</v>
      </c>
      <c r="I494" s="292"/>
      <c r="J494" s="289"/>
      <c r="K494" s="289"/>
      <c r="L494" s="293"/>
      <c r="M494" s="294"/>
      <c r="N494" s="295"/>
      <c r="O494" s="295"/>
      <c r="P494" s="295"/>
      <c r="Q494" s="295"/>
      <c r="R494" s="295"/>
      <c r="S494" s="295"/>
      <c r="T494" s="296"/>
      <c r="AT494" s="297" t="s">
        <v>592</v>
      </c>
      <c r="AU494" s="297" t="s">
        <v>85</v>
      </c>
      <c r="AV494" s="14" t="s">
        <v>83</v>
      </c>
      <c r="AW494" s="14" t="s">
        <v>39</v>
      </c>
      <c r="AX494" s="14" t="s">
        <v>76</v>
      </c>
      <c r="AY494" s="297" t="s">
        <v>203</v>
      </c>
    </row>
    <row r="495" spans="2:51" s="12" customFormat="1" ht="13.5">
      <c r="B495" s="265"/>
      <c r="C495" s="266"/>
      <c r="D495" s="267" t="s">
        <v>592</v>
      </c>
      <c r="E495" s="268" t="s">
        <v>21</v>
      </c>
      <c r="F495" s="269" t="s">
        <v>1781</v>
      </c>
      <c r="G495" s="266"/>
      <c r="H495" s="270">
        <v>159.9</v>
      </c>
      <c r="I495" s="271"/>
      <c r="J495" s="266"/>
      <c r="K495" s="266"/>
      <c r="L495" s="272"/>
      <c r="M495" s="273"/>
      <c r="N495" s="274"/>
      <c r="O495" s="274"/>
      <c r="P495" s="274"/>
      <c r="Q495" s="274"/>
      <c r="R495" s="274"/>
      <c r="S495" s="274"/>
      <c r="T495" s="275"/>
      <c r="AT495" s="276" t="s">
        <v>592</v>
      </c>
      <c r="AU495" s="276" t="s">
        <v>85</v>
      </c>
      <c r="AV495" s="12" t="s">
        <v>85</v>
      </c>
      <c r="AW495" s="12" t="s">
        <v>39</v>
      </c>
      <c r="AX495" s="12" t="s">
        <v>76</v>
      </c>
      <c r="AY495" s="276" t="s">
        <v>203</v>
      </c>
    </row>
    <row r="496" spans="2:51" s="14" customFormat="1" ht="13.5">
      <c r="B496" s="288"/>
      <c r="C496" s="289"/>
      <c r="D496" s="267" t="s">
        <v>592</v>
      </c>
      <c r="E496" s="290" t="s">
        <v>21</v>
      </c>
      <c r="F496" s="291" t="s">
        <v>1731</v>
      </c>
      <c r="G496" s="289"/>
      <c r="H496" s="290" t="s">
        <v>21</v>
      </c>
      <c r="I496" s="292"/>
      <c r="J496" s="289"/>
      <c r="K496" s="289"/>
      <c r="L496" s="293"/>
      <c r="M496" s="294"/>
      <c r="N496" s="295"/>
      <c r="O496" s="295"/>
      <c r="P496" s="295"/>
      <c r="Q496" s="295"/>
      <c r="R496" s="295"/>
      <c r="S496" s="295"/>
      <c r="T496" s="296"/>
      <c r="AT496" s="297" t="s">
        <v>592</v>
      </c>
      <c r="AU496" s="297" t="s">
        <v>85</v>
      </c>
      <c r="AV496" s="14" t="s">
        <v>83</v>
      </c>
      <c r="AW496" s="14" t="s">
        <v>39</v>
      </c>
      <c r="AX496" s="14" t="s">
        <v>76</v>
      </c>
      <c r="AY496" s="297" t="s">
        <v>203</v>
      </c>
    </row>
    <row r="497" spans="2:51" s="12" customFormat="1" ht="13.5">
      <c r="B497" s="265"/>
      <c r="C497" s="266"/>
      <c r="D497" s="267" t="s">
        <v>592</v>
      </c>
      <c r="E497" s="268" t="s">
        <v>21</v>
      </c>
      <c r="F497" s="269" t="s">
        <v>1782</v>
      </c>
      <c r="G497" s="266"/>
      <c r="H497" s="270">
        <v>27.6</v>
      </c>
      <c r="I497" s="271"/>
      <c r="J497" s="266"/>
      <c r="K497" s="266"/>
      <c r="L497" s="272"/>
      <c r="M497" s="273"/>
      <c r="N497" s="274"/>
      <c r="O497" s="274"/>
      <c r="P497" s="274"/>
      <c r="Q497" s="274"/>
      <c r="R497" s="274"/>
      <c r="S497" s="274"/>
      <c r="T497" s="275"/>
      <c r="AT497" s="276" t="s">
        <v>592</v>
      </c>
      <c r="AU497" s="276" t="s">
        <v>85</v>
      </c>
      <c r="AV497" s="12" t="s">
        <v>85</v>
      </c>
      <c r="AW497" s="12" t="s">
        <v>39</v>
      </c>
      <c r="AX497" s="12" t="s">
        <v>76</v>
      </c>
      <c r="AY497" s="276" t="s">
        <v>203</v>
      </c>
    </row>
    <row r="498" spans="2:51" s="13" customFormat="1" ht="13.5">
      <c r="B498" s="277"/>
      <c r="C498" s="278"/>
      <c r="D498" s="267" t="s">
        <v>592</v>
      </c>
      <c r="E498" s="279" t="s">
        <v>21</v>
      </c>
      <c r="F498" s="280" t="s">
        <v>618</v>
      </c>
      <c r="G498" s="278"/>
      <c r="H498" s="281">
        <v>358.2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AT498" s="287" t="s">
        <v>592</v>
      </c>
      <c r="AU498" s="287" t="s">
        <v>85</v>
      </c>
      <c r="AV498" s="13" t="s">
        <v>98</v>
      </c>
      <c r="AW498" s="13" t="s">
        <v>39</v>
      </c>
      <c r="AX498" s="13" t="s">
        <v>83</v>
      </c>
      <c r="AY498" s="287" t="s">
        <v>203</v>
      </c>
    </row>
    <row r="499" spans="2:65" s="1" customFormat="1" ht="38.25" customHeight="1">
      <c r="B499" s="47"/>
      <c r="C499" s="238" t="s">
        <v>848</v>
      </c>
      <c r="D499" s="238" t="s">
        <v>206</v>
      </c>
      <c r="E499" s="239" t="s">
        <v>1783</v>
      </c>
      <c r="F499" s="240" t="s">
        <v>1784</v>
      </c>
      <c r="G499" s="241" t="s">
        <v>463</v>
      </c>
      <c r="H499" s="242">
        <v>4</v>
      </c>
      <c r="I499" s="243"/>
      <c r="J499" s="244">
        <f>ROUND(I499*H499,2)</f>
        <v>0</v>
      </c>
      <c r="K499" s="240" t="s">
        <v>761</v>
      </c>
      <c r="L499" s="73"/>
      <c r="M499" s="245" t="s">
        <v>21</v>
      </c>
      <c r="N499" s="246" t="s">
        <v>47</v>
      </c>
      <c r="O499" s="48"/>
      <c r="P499" s="247">
        <f>O499*H499</f>
        <v>0</v>
      </c>
      <c r="Q499" s="247">
        <v>0.002</v>
      </c>
      <c r="R499" s="247">
        <f>Q499*H499</f>
        <v>0.008</v>
      </c>
      <c r="S499" s="247">
        <v>0</v>
      </c>
      <c r="T499" s="248">
        <f>S499*H499</f>
        <v>0</v>
      </c>
      <c r="AR499" s="25" t="s">
        <v>98</v>
      </c>
      <c r="AT499" s="25" t="s">
        <v>206</v>
      </c>
      <c r="AU499" s="25" t="s">
        <v>85</v>
      </c>
      <c r="AY499" s="25" t="s">
        <v>203</v>
      </c>
      <c r="BE499" s="249">
        <f>IF(N499="základní",J499,0)</f>
        <v>0</v>
      </c>
      <c r="BF499" s="249">
        <f>IF(N499="snížená",J499,0)</f>
        <v>0</v>
      </c>
      <c r="BG499" s="249">
        <f>IF(N499="zákl. přenesená",J499,0)</f>
        <v>0</v>
      </c>
      <c r="BH499" s="249">
        <f>IF(N499="sníž. přenesená",J499,0)</f>
        <v>0</v>
      </c>
      <c r="BI499" s="249">
        <f>IF(N499="nulová",J499,0)</f>
        <v>0</v>
      </c>
      <c r="BJ499" s="25" t="s">
        <v>83</v>
      </c>
      <c r="BK499" s="249">
        <f>ROUND(I499*H499,2)</f>
        <v>0</v>
      </c>
      <c r="BL499" s="25" t="s">
        <v>98</v>
      </c>
      <c r="BM499" s="25" t="s">
        <v>1785</v>
      </c>
    </row>
    <row r="500" spans="2:51" s="12" customFormat="1" ht="13.5">
      <c r="B500" s="265"/>
      <c r="C500" s="266"/>
      <c r="D500" s="267" t="s">
        <v>592</v>
      </c>
      <c r="E500" s="268" t="s">
        <v>21</v>
      </c>
      <c r="F500" s="269" t="s">
        <v>1786</v>
      </c>
      <c r="G500" s="266"/>
      <c r="H500" s="270">
        <v>4</v>
      </c>
      <c r="I500" s="271"/>
      <c r="J500" s="266"/>
      <c r="K500" s="266"/>
      <c r="L500" s="272"/>
      <c r="M500" s="273"/>
      <c r="N500" s="274"/>
      <c r="O500" s="274"/>
      <c r="P500" s="274"/>
      <c r="Q500" s="274"/>
      <c r="R500" s="274"/>
      <c r="S500" s="274"/>
      <c r="T500" s="275"/>
      <c r="AT500" s="276" t="s">
        <v>592</v>
      </c>
      <c r="AU500" s="276" t="s">
        <v>85</v>
      </c>
      <c r="AV500" s="12" t="s">
        <v>85</v>
      </c>
      <c r="AW500" s="12" t="s">
        <v>39</v>
      </c>
      <c r="AX500" s="12" t="s">
        <v>76</v>
      </c>
      <c r="AY500" s="276" t="s">
        <v>203</v>
      </c>
    </row>
    <row r="501" spans="2:65" s="1" customFormat="1" ht="38.25" customHeight="1">
      <c r="B501" s="47"/>
      <c r="C501" s="238" t="s">
        <v>852</v>
      </c>
      <c r="D501" s="238" t="s">
        <v>206</v>
      </c>
      <c r="E501" s="239" t="s">
        <v>1787</v>
      </c>
      <c r="F501" s="240" t="s">
        <v>1784</v>
      </c>
      <c r="G501" s="241" t="s">
        <v>463</v>
      </c>
      <c r="H501" s="242">
        <v>94.2</v>
      </c>
      <c r="I501" s="243"/>
      <c r="J501" s="244">
        <f>ROUND(I501*H501,2)</f>
        <v>0</v>
      </c>
      <c r="K501" s="240" t="s">
        <v>761</v>
      </c>
      <c r="L501" s="73"/>
      <c r="M501" s="245" t="s">
        <v>21</v>
      </c>
      <c r="N501" s="246" t="s">
        <v>47</v>
      </c>
      <c r="O501" s="48"/>
      <c r="P501" s="247">
        <f>O501*H501</f>
        <v>0</v>
      </c>
      <c r="Q501" s="247">
        <v>0.41579</v>
      </c>
      <c r="R501" s="247">
        <f>Q501*H501</f>
        <v>39.167418</v>
      </c>
      <c r="S501" s="247">
        <v>0</v>
      </c>
      <c r="T501" s="248">
        <f>S501*H501</f>
        <v>0</v>
      </c>
      <c r="AR501" s="25" t="s">
        <v>98</v>
      </c>
      <c r="AT501" s="25" t="s">
        <v>206</v>
      </c>
      <c r="AU501" s="25" t="s">
        <v>85</v>
      </c>
      <c r="AY501" s="25" t="s">
        <v>203</v>
      </c>
      <c r="BE501" s="249">
        <f>IF(N501="základní",J501,0)</f>
        <v>0</v>
      </c>
      <c r="BF501" s="249">
        <f>IF(N501="snížená",J501,0)</f>
        <v>0</v>
      </c>
      <c r="BG501" s="249">
        <f>IF(N501="zákl. přenesená",J501,0)</f>
        <v>0</v>
      </c>
      <c r="BH501" s="249">
        <f>IF(N501="sníž. přenesená",J501,0)</f>
        <v>0</v>
      </c>
      <c r="BI501" s="249">
        <f>IF(N501="nulová",J501,0)</f>
        <v>0</v>
      </c>
      <c r="BJ501" s="25" t="s">
        <v>83</v>
      </c>
      <c r="BK501" s="249">
        <f>ROUND(I501*H501,2)</f>
        <v>0</v>
      </c>
      <c r="BL501" s="25" t="s">
        <v>98</v>
      </c>
      <c r="BM501" s="25" t="s">
        <v>1788</v>
      </c>
    </row>
    <row r="502" spans="2:51" s="14" customFormat="1" ht="13.5">
      <c r="B502" s="288"/>
      <c r="C502" s="289"/>
      <c r="D502" s="267" t="s">
        <v>592</v>
      </c>
      <c r="E502" s="290" t="s">
        <v>21</v>
      </c>
      <c r="F502" s="291" t="s">
        <v>1372</v>
      </c>
      <c r="G502" s="289"/>
      <c r="H502" s="290" t="s">
        <v>21</v>
      </c>
      <c r="I502" s="292"/>
      <c r="J502" s="289"/>
      <c r="K502" s="289"/>
      <c r="L502" s="293"/>
      <c r="M502" s="294"/>
      <c r="N502" s="295"/>
      <c r="O502" s="295"/>
      <c r="P502" s="295"/>
      <c r="Q502" s="295"/>
      <c r="R502" s="295"/>
      <c r="S502" s="295"/>
      <c r="T502" s="296"/>
      <c r="AT502" s="297" t="s">
        <v>592</v>
      </c>
      <c r="AU502" s="297" t="s">
        <v>85</v>
      </c>
      <c r="AV502" s="14" t="s">
        <v>83</v>
      </c>
      <c r="AW502" s="14" t="s">
        <v>39</v>
      </c>
      <c r="AX502" s="14" t="s">
        <v>76</v>
      </c>
      <c r="AY502" s="297" t="s">
        <v>203</v>
      </c>
    </row>
    <row r="503" spans="2:51" s="12" customFormat="1" ht="13.5">
      <c r="B503" s="265"/>
      <c r="C503" s="266"/>
      <c r="D503" s="267" t="s">
        <v>592</v>
      </c>
      <c r="E503" s="268" t="s">
        <v>21</v>
      </c>
      <c r="F503" s="269" t="s">
        <v>1373</v>
      </c>
      <c r="G503" s="266"/>
      <c r="H503" s="270">
        <v>32.6</v>
      </c>
      <c r="I503" s="271"/>
      <c r="J503" s="266"/>
      <c r="K503" s="266"/>
      <c r="L503" s="272"/>
      <c r="M503" s="273"/>
      <c r="N503" s="274"/>
      <c r="O503" s="274"/>
      <c r="P503" s="274"/>
      <c r="Q503" s="274"/>
      <c r="R503" s="274"/>
      <c r="S503" s="274"/>
      <c r="T503" s="275"/>
      <c r="AT503" s="276" t="s">
        <v>592</v>
      </c>
      <c r="AU503" s="276" t="s">
        <v>85</v>
      </c>
      <c r="AV503" s="12" t="s">
        <v>85</v>
      </c>
      <c r="AW503" s="12" t="s">
        <v>39</v>
      </c>
      <c r="AX503" s="12" t="s">
        <v>76</v>
      </c>
      <c r="AY503" s="276" t="s">
        <v>203</v>
      </c>
    </row>
    <row r="504" spans="2:51" s="12" customFormat="1" ht="13.5">
      <c r="B504" s="265"/>
      <c r="C504" s="266"/>
      <c r="D504" s="267" t="s">
        <v>592</v>
      </c>
      <c r="E504" s="268" t="s">
        <v>21</v>
      </c>
      <c r="F504" s="269" t="s">
        <v>1374</v>
      </c>
      <c r="G504" s="266"/>
      <c r="H504" s="270">
        <v>14.9</v>
      </c>
      <c r="I504" s="271"/>
      <c r="J504" s="266"/>
      <c r="K504" s="266"/>
      <c r="L504" s="272"/>
      <c r="M504" s="273"/>
      <c r="N504" s="274"/>
      <c r="O504" s="274"/>
      <c r="P504" s="274"/>
      <c r="Q504" s="274"/>
      <c r="R504" s="274"/>
      <c r="S504" s="274"/>
      <c r="T504" s="275"/>
      <c r="AT504" s="276" t="s">
        <v>592</v>
      </c>
      <c r="AU504" s="276" t="s">
        <v>85</v>
      </c>
      <c r="AV504" s="12" t="s">
        <v>85</v>
      </c>
      <c r="AW504" s="12" t="s">
        <v>39</v>
      </c>
      <c r="AX504" s="12" t="s">
        <v>76</v>
      </c>
      <c r="AY504" s="276" t="s">
        <v>203</v>
      </c>
    </row>
    <row r="505" spans="2:51" s="12" customFormat="1" ht="13.5">
      <c r="B505" s="265"/>
      <c r="C505" s="266"/>
      <c r="D505" s="267" t="s">
        <v>592</v>
      </c>
      <c r="E505" s="268" t="s">
        <v>21</v>
      </c>
      <c r="F505" s="269" t="s">
        <v>1375</v>
      </c>
      <c r="G505" s="266"/>
      <c r="H505" s="270">
        <v>18.2</v>
      </c>
      <c r="I505" s="271"/>
      <c r="J505" s="266"/>
      <c r="K505" s="266"/>
      <c r="L505" s="272"/>
      <c r="M505" s="273"/>
      <c r="N505" s="274"/>
      <c r="O505" s="274"/>
      <c r="P505" s="274"/>
      <c r="Q505" s="274"/>
      <c r="R505" s="274"/>
      <c r="S505" s="274"/>
      <c r="T505" s="275"/>
      <c r="AT505" s="276" t="s">
        <v>592</v>
      </c>
      <c r="AU505" s="276" t="s">
        <v>85</v>
      </c>
      <c r="AV505" s="12" t="s">
        <v>85</v>
      </c>
      <c r="AW505" s="12" t="s">
        <v>39</v>
      </c>
      <c r="AX505" s="12" t="s">
        <v>76</v>
      </c>
      <c r="AY505" s="276" t="s">
        <v>203</v>
      </c>
    </row>
    <row r="506" spans="2:51" s="12" customFormat="1" ht="13.5">
      <c r="B506" s="265"/>
      <c r="C506" s="266"/>
      <c r="D506" s="267" t="s">
        <v>592</v>
      </c>
      <c r="E506" s="268" t="s">
        <v>21</v>
      </c>
      <c r="F506" s="269" t="s">
        <v>1376</v>
      </c>
      <c r="G506" s="266"/>
      <c r="H506" s="270">
        <v>28.5</v>
      </c>
      <c r="I506" s="271"/>
      <c r="J506" s="266"/>
      <c r="K506" s="266"/>
      <c r="L506" s="272"/>
      <c r="M506" s="273"/>
      <c r="N506" s="274"/>
      <c r="O506" s="274"/>
      <c r="P506" s="274"/>
      <c r="Q506" s="274"/>
      <c r="R506" s="274"/>
      <c r="S506" s="274"/>
      <c r="T506" s="275"/>
      <c r="AT506" s="276" t="s">
        <v>592</v>
      </c>
      <c r="AU506" s="276" t="s">
        <v>85</v>
      </c>
      <c r="AV506" s="12" t="s">
        <v>85</v>
      </c>
      <c r="AW506" s="12" t="s">
        <v>39</v>
      </c>
      <c r="AX506" s="12" t="s">
        <v>76</v>
      </c>
      <c r="AY506" s="276" t="s">
        <v>203</v>
      </c>
    </row>
    <row r="507" spans="2:63" s="11" customFormat="1" ht="29.85" customHeight="1">
      <c r="B507" s="222"/>
      <c r="C507" s="223"/>
      <c r="D507" s="224" t="s">
        <v>75</v>
      </c>
      <c r="E507" s="236" t="s">
        <v>238</v>
      </c>
      <c r="F507" s="236" t="s">
        <v>758</v>
      </c>
      <c r="G507" s="223"/>
      <c r="H507" s="223"/>
      <c r="I507" s="226"/>
      <c r="J507" s="237">
        <f>BK507</f>
        <v>0</v>
      </c>
      <c r="K507" s="223"/>
      <c r="L507" s="228"/>
      <c r="M507" s="229"/>
      <c r="N507" s="230"/>
      <c r="O507" s="230"/>
      <c r="P507" s="231">
        <f>SUM(P508:P663)</f>
        <v>0</v>
      </c>
      <c r="Q507" s="230"/>
      <c r="R507" s="231">
        <f>SUM(R508:R663)</f>
        <v>61.15007172000001</v>
      </c>
      <c r="S507" s="230"/>
      <c r="T507" s="232">
        <f>SUM(T508:T663)</f>
        <v>379.22294020000004</v>
      </c>
      <c r="AR507" s="233" t="s">
        <v>83</v>
      </c>
      <c r="AT507" s="234" t="s">
        <v>75</v>
      </c>
      <c r="AU507" s="234" t="s">
        <v>83</v>
      </c>
      <c r="AY507" s="233" t="s">
        <v>203</v>
      </c>
      <c r="BK507" s="235">
        <f>SUM(BK508:BK663)</f>
        <v>0</v>
      </c>
    </row>
    <row r="508" spans="2:65" s="1" customFormat="1" ht="25.5" customHeight="1">
      <c r="B508" s="47"/>
      <c r="C508" s="238" t="s">
        <v>856</v>
      </c>
      <c r="D508" s="238" t="s">
        <v>206</v>
      </c>
      <c r="E508" s="239" t="s">
        <v>1789</v>
      </c>
      <c r="F508" s="240" t="s">
        <v>1790</v>
      </c>
      <c r="G508" s="241" t="s">
        <v>359</v>
      </c>
      <c r="H508" s="242">
        <v>1</v>
      </c>
      <c r="I508" s="243"/>
      <c r="J508" s="244">
        <f>ROUND(I508*H508,2)</f>
        <v>0</v>
      </c>
      <c r="K508" s="240" t="s">
        <v>761</v>
      </c>
      <c r="L508" s="73"/>
      <c r="M508" s="245" t="s">
        <v>21</v>
      </c>
      <c r="N508" s="246" t="s">
        <v>47</v>
      </c>
      <c r="O508" s="48"/>
      <c r="P508" s="247">
        <f>O508*H508</f>
        <v>0</v>
      </c>
      <c r="Q508" s="247">
        <v>0</v>
      </c>
      <c r="R508" s="247">
        <f>Q508*H508</f>
        <v>0</v>
      </c>
      <c r="S508" s="247">
        <v>0</v>
      </c>
      <c r="T508" s="248">
        <f>S508*H508</f>
        <v>0</v>
      </c>
      <c r="AR508" s="25" t="s">
        <v>762</v>
      </c>
      <c r="AT508" s="25" t="s">
        <v>206</v>
      </c>
      <c r="AU508" s="25" t="s">
        <v>85</v>
      </c>
      <c r="AY508" s="25" t="s">
        <v>203</v>
      </c>
      <c r="BE508" s="249">
        <f>IF(N508="základní",J508,0)</f>
        <v>0</v>
      </c>
      <c r="BF508" s="249">
        <f>IF(N508="snížená",J508,0)</f>
        <v>0</v>
      </c>
      <c r="BG508" s="249">
        <f>IF(N508="zákl. přenesená",J508,0)</f>
        <v>0</v>
      </c>
      <c r="BH508" s="249">
        <f>IF(N508="sníž. přenesená",J508,0)</f>
        <v>0</v>
      </c>
      <c r="BI508" s="249">
        <f>IF(N508="nulová",J508,0)</f>
        <v>0</v>
      </c>
      <c r="BJ508" s="25" t="s">
        <v>83</v>
      </c>
      <c r="BK508" s="249">
        <f>ROUND(I508*H508,2)</f>
        <v>0</v>
      </c>
      <c r="BL508" s="25" t="s">
        <v>762</v>
      </c>
      <c r="BM508" s="25" t="s">
        <v>1791</v>
      </c>
    </row>
    <row r="509" spans="2:65" s="1" customFormat="1" ht="16.5" customHeight="1">
      <c r="B509" s="47"/>
      <c r="C509" s="238" t="s">
        <v>860</v>
      </c>
      <c r="D509" s="238" t="s">
        <v>206</v>
      </c>
      <c r="E509" s="239" t="s">
        <v>1792</v>
      </c>
      <c r="F509" s="240" t="s">
        <v>1793</v>
      </c>
      <c r="G509" s="241" t="s">
        <v>359</v>
      </c>
      <c r="H509" s="242">
        <v>1</v>
      </c>
      <c r="I509" s="243"/>
      <c r="J509" s="244">
        <f>ROUND(I509*H509,2)</f>
        <v>0</v>
      </c>
      <c r="K509" s="240" t="s">
        <v>761</v>
      </c>
      <c r="L509" s="73"/>
      <c r="M509" s="245" t="s">
        <v>21</v>
      </c>
      <c r="N509" s="246" t="s">
        <v>47</v>
      </c>
      <c r="O509" s="48"/>
      <c r="P509" s="247">
        <f>O509*H509</f>
        <v>0</v>
      </c>
      <c r="Q509" s="247">
        <v>0</v>
      </c>
      <c r="R509" s="247">
        <f>Q509*H509</f>
        <v>0</v>
      </c>
      <c r="S509" s="247">
        <v>0</v>
      </c>
      <c r="T509" s="248">
        <f>S509*H509</f>
        <v>0</v>
      </c>
      <c r="AR509" s="25" t="s">
        <v>762</v>
      </c>
      <c r="AT509" s="25" t="s">
        <v>206</v>
      </c>
      <c r="AU509" s="25" t="s">
        <v>85</v>
      </c>
      <c r="AY509" s="25" t="s">
        <v>203</v>
      </c>
      <c r="BE509" s="249">
        <f>IF(N509="základní",J509,0)</f>
        <v>0</v>
      </c>
      <c r="BF509" s="249">
        <f>IF(N509="snížená",J509,0)</f>
        <v>0</v>
      </c>
      <c r="BG509" s="249">
        <f>IF(N509="zákl. přenesená",J509,0)</f>
        <v>0</v>
      </c>
      <c r="BH509" s="249">
        <f>IF(N509="sníž. přenesená",J509,0)</f>
        <v>0</v>
      </c>
      <c r="BI509" s="249">
        <f>IF(N509="nulová",J509,0)</f>
        <v>0</v>
      </c>
      <c r="BJ509" s="25" t="s">
        <v>83</v>
      </c>
      <c r="BK509" s="249">
        <f>ROUND(I509*H509,2)</f>
        <v>0</v>
      </c>
      <c r="BL509" s="25" t="s">
        <v>762</v>
      </c>
      <c r="BM509" s="25" t="s">
        <v>1794</v>
      </c>
    </row>
    <row r="510" spans="2:65" s="1" customFormat="1" ht="25.5" customHeight="1">
      <c r="B510" s="47"/>
      <c r="C510" s="238" t="s">
        <v>864</v>
      </c>
      <c r="D510" s="238" t="s">
        <v>206</v>
      </c>
      <c r="E510" s="239" t="s">
        <v>1795</v>
      </c>
      <c r="F510" s="240" t="s">
        <v>1796</v>
      </c>
      <c r="G510" s="241" t="s">
        <v>359</v>
      </c>
      <c r="H510" s="242">
        <v>1</v>
      </c>
      <c r="I510" s="243"/>
      <c r="J510" s="244">
        <f>ROUND(I510*H510,2)</f>
        <v>0</v>
      </c>
      <c r="K510" s="240" t="s">
        <v>761</v>
      </c>
      <c r="L510" s="73"/>
      <c r="M510" s="245" t="s">
        <v>21</v>
      </c>
      <c r="N510" s="246" t="s">
        <v>47</v>
      </c>
      <c r="O510" s="48"/>
      <c r="P510" s="247">
        <f>O510*H510</f>
        <v>0</v>
      </c>
      <c r="Q510" s="247">
        <v>0</v>
      </c>
      <c r="R510" s="247">
        <f>Q510*H510</f>
        <v>0</v>
      </c>
      <c r="S510" s="247">
        <v>0</v>
      </c>
      <c r="T510" s="248">
        <f>S510*H510</f>
        <v>0</v>
      </c>
      <c r="AR510" s="25" t="s">
        <v>762</v>
      </c>
      <c r="AT510" s="25" t="s">
        <v>206</v>
      </c>
      <c r="AU510" s="25" t="s">
        <v>85</v>
      </c>
      <c r="AY510" s="25" t="s">
        <v>203</v>
      </c>
      <c r="BE510" s="249">
        <f>IF(N510="základní",J510,0)</f>
        <v>0</v>
      </c>
      <c r="BF510" s="249">
        <f>IF(N510="snížená",J510,0)</f>
        <v>0</v>
      </c>
      <c r="BG510" s="249">
        <f>IF(N510="zákl. přenesená",J510,0)</f>
        <v>0</v>
      </c>
      <c r="BH510" s="249">
        <f>IF(N510="sníž. přenesená",J510,0)</f>
        <v>0</v>
      </c>
      <c r="BI510" s="249">
        <f>IF(N510="nulová",J510,0)</f>
        <v>0</v>
      </c>
      <c r="BJ510" s="25" t="s">
        <v>83</v>
      </c>
      <c r="BK510" s="249">
        <f>ROUND(I510*H510,2)</f>
        <v>0</v>
      </c>
      <c r="BL510" s="25" t="s">
        <v>762</v>
      </c>
      <c r="BM510" s="25" t="s">
        <v>1797</v>
      </c>
    </row>
    <row r="511" spans="2:65" s="1" customFormat="1" ht="16.5" customHeight="1">
      <c r="B511" s="47"/>
      <c r="C511" s="238" t="s">
        <v>868</v>
      </c>
      <c r="D511" s="238" t="s">
        <v>206</v>
      </c>
      <c r="E511" s="239" t="s">
        <v>1798</v>
      </c>
      <c r="F511" s="240" t="s">
        <v>1799</v>
      </c>
      <c r="G511" s="241" t="s">
        <v>209</v>
      </c>
      <c r="H511" s="242">
        <v>4</v>
      </c>
      <c r="I511" s="243"/>
      <c r="J511" s="244">
        <f>ROUND(I511*H511,2)</f>
        <v>0</v>
      </c>
      <c r="K511" s="240" t="s">
        <v>761</v>
      </c>
      <c r="L511" s="73"/>
      <c r="M511" s="245" t="s">
        <v>21</v>
      </c>
      <c r="N511" s="246" t="s">
        <v>47</v>
      </c>
      <c r="O511" s="48"/>
      <c r="P511" s="247">
        <f>O511*H511</f>
        <v>0</v>
      </c>
      <c r="Q511" s="247">
        <v>0.00112</v>
      </c>
      <c r="R511" s="247">
        <f>Q511*H511</f>
        <v>0.00448</v>
      </c>
      <c r="S511" s="247">
        <v>0</v>
      </c>
      <c r="T511" s="248">
        <f>S511*H511</f>
        <v>0</v>
      </c>
      <c r="AR511" s="25" t="s">
        <v>98</v>
      </c>
      <c r="AT511" s="25" t="s">
        <v>206</v>
      </c>
      <c r="AU511" s="25" t="s">
        <v>85</v>
      </c>
      <c r="AY511" s="25" t="s">
        <v>203</v>
      </c>
      <c r="BE511" s="249">
        <f>IF(N511="základní",J511,0)</f>
        <v>0</v>
      </c>
      <c r="BF511" s="249">
        <f>IF(N511="snížená",J511,0)</f>
        <v>0</v>
      </c>
      <c r="BG511" s="249">
        <f>IF(N511="zákl. přenesená",J511,0)</f>
        <v>0</v>
      </c>
      <c r="BH511" s="249">
        <f>IF(N511="sníž. přenesená",J511,0)</f>
        <v>0</v>
      </c>
      <c r="BI511" s="249">
        <f>IF(N511="nulová",J511,0)</f>
        <v>0</v>
      </c>
      <c r="BJ511" s="25" t="s">
        <v>83</v>
      </c>
      <c r="BK511" s="249">
        <f>ROUND(I511*H511,2)</f>
        <v>0</v>
      </c>
      <c r="BL511" s="25" t="s">
        <v>98</v>
      </c>
      <c r="BM511" s="25" t="s">
        <v>1800</v>
      </c>
    </row>
    <row r="512" spans="2:65" s="1" customFormat="1" ht="25.5" customHeight="1">
      <c r="B512" s="47"/>
      <c r="C512" s="255" t="s">
        <v>872</v>
      </c>
      <c r="D512" s="255" t="s">
        <v>284</v>
      </c>
      <c r="E512" s="256" t="s">
        <v>1801</v>
      </c>
      <c r="F512" s="257" t="s">
        <v>1802</v>
      </c>
      <c r="G512" s="258" t="s">
        <v>209</v>
      </c>
      <c r="H512" s="259">
        <v>4</v>
      </c>
      <c r="I512" s="260"/>
      <c r="J512" s="261">
        <f>ROUND(I512*H512,2)</f>
        <v>0</v>
      </c>
      <c r="K512" s="257" t="s">
        <v>761</v>
      </c>
      <c r="L512" s="262"/>
      <c r="M512" s="263" t="s">
        <v>21</v>
      </c>
      <c r="N512" s="264" t="s">
        <v>47</v>
      </c>
      <c r="O512" s="48"/>
      <c r="P512" s="247">
        <f>O512*H512</f>
        <v>0</v>
      </c>
      <c r="Q512" s="247">
        <v>0.01</v>
      </c>
      <c r="R512" s="247">
        <f>Q512*H512</f>
        <v>0.04</v>
      </c>
      <c r="S512" s="247">
        <v>0</v>
      </c>
      <c r="T512" s="248">
        <f>S512*H512</f>
        <v>0</v>
      </c>
      <c r="AR512" s="25" t="s">
        <v>234</v>
      </c>
      <c r="AT512" s="25" t="s">
        <v>284</v>
      </c>
      <c r="AU512" s="25" t="s">
        <v>85</v>
      </c>
      <c r="AY512" s="25" t="s">
        <v>203</v>
      </c>
      <c r="BE512" s="249">
        <f>IF(N512="základní",J512,0)</f>
        <v>0</v>
      </c>
      <c r="BF512" s="249">
        <f>IF(N512="snížená",J512,0)</f>
        <v>0</v>
      </c>
      <c r="BG512" s="249">
        <f>IF(N512="zákl. přenesená",J512,0)</f>
        <v>0</v>
      </c>
      <c r="BH512" s="249">
        <f>IF(N512="sníž. přenesená",J512,0)</f>
        <v>0</v>
      </c>
      <c r="BI512" s="249">
        <f>IF(N512="nulová",J512,0)</f>
        <v>0</v>
      </c>
      <c r="BJ512" s="25" t="s">
        <v>83</v>
      </c>
      <c r="BK512" s="249">
        <f>ROUND(I512*H512,2)</f>
        <v>0</v>
      </c>
      <c r="BL512" s="25" t="s">
        <v>98</v>
      </c>
      <c r="BM512" s="25" t="s">
        <v>1803</v>
      </c>
    </row>
    <row r="513" spans="2:65" s="1" customFormat="1" ht="16.5" customHeight="1">
      <c r="B513" s="47"/>
      <c r="C513" s="238" t="s">
        <v>876</v>
      </c>
      <c r="D513" s="238" t="s">
        <v>206</v>
      </c>
      <c r="E513" s="239" t="s">
        <v>1804</v>
      </c>
      <c r="F513" s="240" t="s">
        <v>1805</v>
      </c>
      <c r="G513" s="241" t="s">
        <v>209</v>
      </c>
      <c r="H513" s="242">
        <v>4</v>
      </c>
      <c r="I513" s="243"/>
      <c r="J513" s="244">
        <f>ROUND(I513*H513,2)</f>
        <v>0</v>
      </c>
      <c r="K513" s="240" t="s">
        <v>761</v>
      </c>
      <c r="L513" s="73"/>
      <c r="M513" s="245" t="s">
        <v>21</v>
      </c>
      <c r="N513" s="246" t="s">
        <v>47</v>
      </c>
      <c r="O513" s="48"/>
      <c r="P513" s="247">
        <f>O513*H513</f>
        <v>0</v>
      </c>
      <c r="Q513" s="247">
        <v>0.35744</v>
      </c>
      <c r="R513" s="247">
        <f>Q513*H513</f>
        <v>1.42976</v>
      </c>
      <c r="S513" s="247">
        <v>0</v>
      </c>
      <c r="T513" s="248">
        <f>S513*H513</f>
        <v>0</v>
      </c>
      <c r="AR513" s="25" t="s">
        <v>98</v>
      </c>
      <c r="AT513" s="25" t="s">
        <v>206</v>
      </c>
      <c r="AU513" s="25" t="s">
        <v>85</v>
      </c>
      <c r="AY513" s="25" t="s">
        <v>203</v>
      </c>
      <c r="BE513" s="249">
        <f>IF(N513="základní",J513,0)</f>
        <v>0</v>
      </c>
      <c r="BF513" s="249">
        <f>IF(N513="snížená",J513,0)</f>
        <v>0</v>
      </c>
      <c r="BG513" s="249">
        <f>IF(N513="zákl. přenesená",J513,0)</f>
        <v>0</v>
      </c>
      <c r="BH513" s="249">
        <f>IF(N513="sníž. přenesená",J513,0)</f>
        <v>0</v>
      </c>
      <c r="BI513" s="249">
        <f>IF(N513="nulová",J513,0)</f>
        <v>0</v>
      </c>
      <c r="BJ513" s="25" t="s">
        <v>83</v>
      </c>
      <c r="BK513" s="249">
        <f>ROUND(I513*H513,2)</f>
        <v>0</v>
      </c>
      <c r="BL513" s="25" t="s">
        <v>98</v>
      </c>
      <c r="BM513" s="25" t="s">
        <v>1806</v>
      </c>
    </row>
    <row r="514" spans="2:65" s="1" customFormat="1" ht="25.5" customHeight="1">
      <c r="B514" s="47"/>
      <c r="C514" s="255" t="s">
        <v>880</v>
      </c>
      <c r="D514" s="255" t="s">
        <v>284</v>
      </c>
      <c r="E514" s="256" t="s">
        <v>1807</v>
      </c>
      <c r="F514" s="257" t="s">
        <v>1808</v>
      </c>
      <c r="G514" s="258" t="s">
        <v>209</v>
      </c>
      <c r="H514" s="259">
        <v>4</v>
      </c>
      <c r="I514" s="260"/>
      <c r="J514" s="261">
        <f>ROUND(I514*H514,2)</f>
        <v>0</v>
      </c>
      <c r="K514" s="257" t="s">
        <v>761</v>
      </c>
      <c r="L514" s="262"/>
      <c r="M514" s="263" t="s">
        <v>21</v>
      </c>
      <c r="N514" s="264" t="s">
        <v>47</v>
      </c>
      <c r="O514" s="48"/>
      <c r="P514" s="247">
        <f>O514*H514</f>
        <v>0</v>
      </c>
      <c r="Q514" s="247">
        <v>0.07</v>
      </c>
      <c r="R514" s="247">
        <f>Q514*H514</f>
        <v>0.28</v>
      </c>
      <c r="S514" s="247">
        <v>0</v>
      </c>
      <c r="T514" s="248">
        <f>S514*H514</f>
        <v>0</v>
      </c>
      <c r="AR514" s="25" t="s">
        <v>234</v>
      </c>
      <c r="AT514" s="25" t="s">
        <v>284</v>
      </c>
      <c r="AU514" s="25" t="s">
        <v>85</v>
      </c>
      <c r="AY514" s="25" t="s">
        <v>203</v>
      </c>
      <c r="BE514" s="249">
        <f>IF(N514="základní",J514,0)</f>
        <v>0</v>
      </c>
      <c r="BF514" s="249">
        <f>IF(N514="snížená",J514,0)</f>
        <v>0</v>
      </c>
      <c r="BG514" s="249">
        <f>IF(N514="zákl. přenesená",J514,0)</f>
        <v>0</v>
      </c>
      <c r="BH514" s="249">
        <f>IF(N514="sníž. přenesená",J514,0)</f>
        <v>0</v>
      </c>
      <c r="BI514" s="249">
        <f>IF(N514="nulová",J514,0)</f>
        <v>0</v>
      </c>
      <c r="BJ514" s="25" t="s">
        <v>83</v>
      </c>
      <c r="BK514" s="249">
        <f>ROUND(I514*H514,2)</f>
        <v>0</v>
      </c>
      <c r="BL514" s="25" t="s">
        <v>98</v>
      </c>
      <c r="BM514" s="25" t="s">
        <v>1809</v>
      </c>
    </row>
    <row r="515" spans="2:65" s="1" customFormat="1" ht="25.5" customHeight="1">
      <c r="B515" s="47"/>
      <c r="C515" s="238" t="s">
        <v>884</v>
      </c>
      <c r="D515" s="238" t="s">
        <v>206</v>
      </c>
      <c r="E515" s="239" t="s">
        <v>1810</v>
      </c>
      <c r="F515" s="240" t="s">
        <v>1811</v>
      </c>
      <c r="G515" s="241" t="s">
        <v>463</v>
      </c>
      <c r="H515" s="242">
        <v>2069.8</v>
      </c>
      <c r="I515" s="243"/>
      <c r="J515" s="244">
        <f>ROUND(I515*H515,2)</f>
        <v>0</v>
      </c>
      <c r="K515" s="240" t="s">
        <v>761</v>
      </c>
      <c r="L515" s="73"/>
      <c r="M515" s="245" t="s">
        <v>21</v>
      </c>
      <c r="N515" s="246" t="s">
        <v>47</v>
      </c>
      <c r="O515" s="48"/>
      <c r="P515" s="247">
        <f>O515*H515</f>
        <v>0</v>
      </c>
      <c r="Q515" s="247">
        <v>0.00021</v>
      </c>
      <c r="R515" s="247">
        <f>Q515*H515</f>
        <v>0.43465800000000004</v>
      </c>
      <c r="S515" s="247">
        <v>0</v>
      </c>
      <c r="T515" s="248">
        <f>S515*H515</f>
        <v>0</v>
      </c>
      <c r="AR515" s="25" t="s">
        <v>98</v>
      </c>
      <c r="AT515" s="25" t="s">
        <v>206</v>
      </c>
      <c r="AU515" s="25" t="s">
        <v>85</v>
      </c>
      <c r="AY515" s="25" t="s">
        <v>203</v>
      </c>
      <c r="BE515" s="249">
        <f>IF(N515="základní",J515,0)</f>
        <v>0</v>
      </c>
      <c r="BF515" s="249">
        <f>IF(N515="snížená",J515,0)</f>
        <v>0</v>
      </c>
      <c r="BG515" s="249">
        <f>IF(N515="zákl. přenesená",J515,0)</f>
        <v>0</v>
      </c>
      <c r="BH515" s="249">
        <f>IF(N515="sníž. přenesená",J515,0)</f>
        <v>0</v>
      </c>
      <c r="BI515" s="249">
        <f>IF(N515="nulová",J515,0)</f>
        <v>0</v>
      </c>
      <c r="BJ515" s="25" t="s">
        <v>83</v>
      </c>
      <c r="BK515" s="249">
        <f>ROUND(I515*H515,2)</f>
        <v>0</v>
      </c>
      <c r="BL515" s="25" t="s">
        <v>98</v>
      </c>
      <c r="BM515" s="25" t="s">
        <v>1812</v>
      </c>
    </row>
    <row r="516" spans="2:51" s="12" customFormat="1" ht="13.5">
      <c r="B516" s="265"/>
      <c r="C516" s="266"/>
      <c r="D516" s="267" t="s">
        <v>592</v>
      </c>
      <c r="E516" s="268" t="s">
        <v>21</v>
      </c>
      <c r="F516" s="269" t="s">
        <v>1813</v>
      </c>
      <c r="G516" s="266"/>
      <c r="H516" s="270">
        <v>843.8</v>
      </c>
      <c r="I516" s="271"/>
      <c r="J516" s="266"/>
      <c r="K516" s="266"/>
      <c r="L516" s="272"/>
      <c r="M516" s="273"/>
      <c r="N516" s="274"/>
      <c r="O516" s="274"/>
      <c r="P516" s="274"/>
      <c r="Q516" s="274"/>
      <c r="R516" s="274"/>
      <c r="S516" s="274"/>
      <c r="T516" s="275"/>
      <c r="AT516" s="276" t="s">
        <v>592</v>
      </c>
      <c r="AU516" s="276" t="s">
        <v>85</v>
      </c>
      <c r="AV516" s="12" t="s">
        <v>85</v>
      </c>
      <c r="AW516" s="12" t="s">
        <v>39</v>
      </c>
      <c r="AX516" s="12" t="s">
        <v>76</v>
      </c>
      <c r="AY516" s="276" t="s">
        <v>203</v>
      </c>
    </row>
    <row r="517" spans="2:51" s="12" customFormat="1" ht="13.5">
      <c r="B517" s="265"/>
      <c r="C517" s="266"/>
      <c r="D517" s="267" t="s">
        <v>592</v>
      </c>
      <c r="E517" s="268" t="s">
        <v>21</v>
      </c>
      <c r="F517" s="269" t="s">
        <v>1623</v>
      </c>
      <c r="G517" s="266"/>
      <c r="H517" s="270">
        <v>355.2</v>
      </c>
      <c r="I517" s="271"/>
      <c r="J517" s="266"/>
      <c r="K517" s="266"/>
      <c r="L517" s="272"/>
      <c r="M517" s="273"/>
      <c r="N517" s="274"/>
      <c r="O517" s="274"/>
      <c r="P517" s="274"/>
      <c r="Q517" s="274"/>
      <c r="R517" s="274"/>
      <c r="S517" s="274"/>
      <c r="T517" s="275"/>
      <c r="AT517" s="276" t="s">
        <v>592</v>
      </c>
      <c r="AU517" s="276" t="s">
        <v>85</v>
      </c>
      <c r="AV517" s="12" t="s">
        <v>85</v>
      </c>
      <c r="AW517" s="12" t="s">
        <v>39</v>
      </c>
      <c r="AX517" s="12" t="s">
        <v>76</v>
      </c>
      <c r="AY517" s="276" t="s">
        <v>203</v>
      </c>
    </row>
    <row r="518" spans="2:51" s="12" customFormat="1" ht="13.5">
      <c r="B518" s="265"/>
      <c r="C518" s="266"/>
      <c r="D518" s="267" t="s">
        <v>592</v>
      </c>
      <c r="E518" s="268" t="s">
        <v>21</v>
      </c>
      <c r="F518" s="269" t="s">
        <v>1814</v>
      </c>
      <c r="G518" s="266"/>
      <c r="H518" s="270">
        <v>753.6</v>
      </c>
      <c r="I518" s="271"/>
      <c r="J518" s="266"/>
      <c r="K518" s="266"/>
      <c r="L518" s="272"/>
      <c r="M518" s="273"/>
      <c r="N518" s="274"/>
      <c r="O518" s="274"/>
      <c r="P518" s="274"/>
      <c r="Q518" s="274"/>
      <c r="R518" s="274"/>
      <c r="S518" s="274"/>
      <c r="T518" s="275"/>
      <c r="AT518" s="276" t="s">
        <v>592</v>
      </c>
      <c r="AU518" s="276" t="s">
        <v>85</v>
      </c>
      <c r="AV518" s="12" t="s">
        <v>85</v>
      </c>
      <c r="AW518" s="12" t="s">
        <v>39</v>
      </c>
      <c r="AX518" s="12" t="s">
        <v>76</v>
      </c>
      <c r="AY518" s="276" t="s">
        <v>203</v>
      </c>
    </row>
    <row r="519" spans="2:51" s="12" customFormat="1" ht="13.5">
      <c r="B519" s="265"/>
      <c r="C519" s="266"/>
      <c r="D519" s="267" t="s">
        <v>592</v>
      </c>
      <c r="E519" s="268" t="s">
        <v>21</v>
      </c>
      <c r="F519" s="269" t="s">
        <v>1815</v>
      </c>
      <c r="G519" s="266"/>
      <c r="H519" s="270">
        <v>107.2</v>
      </c>
      <c r="I519" s="271"/>
      <c r="J519" s="266"/>
      <c r="K519" s="266"/>
      <c r="L519" s="272"/>
      <c r="M519" s="273"/>
      <c r="N519" s="274"/>
      <c r="O519" s="274"/>
      <c r="P519" s="274"/>
      <c r="Q519" s="274"/>
      <c r="R519" s="274"/>
      <c r="S519" s="274"/>
      <c r="T519" s="275"/>
      <c r="AT519" s="276" t="s">
        <v>592</v>
      </c>
      <c r="AU519" s="276" t="s">
        <v>85</v>
      </c>
      <c r="AV519" s="12" t="s">
        <v>85</v>
      </c>
      <c r="AW519" s="12" t="s">
        <v>39</v>
      </c>
      <c r="AX519" s="12" t="s">
        <v>76</v>
      </c>
      <c r="AY519" s="276" t="s">
        <v>203</v>
      </c>
    </row>
    <row r="520" spans="2:51" s="12" customFormat="1" ht="13.5">
      <c r="B520" s="265"/>
      <c r="C520" s="266"/>
      <c r="D520" s="267" t="s">
        <v>592</v>
      </c>
      <c r="E520" s="268" t="s">
        <v>21</v>
      </c>
      <c r="F520" s="269" t="s">
        <v>1816</v>
      </c>
      <c r="G520" s="266"/>
      <c r="H520" s="270">
        <v>10</v>
      </c>
      <c r="I520" s="271"/>
      <c r="J520" s="266"/>
      <c r="K520" s="266"/>
      <c r="L520" s="272"/>
      <c r="M520" s="273"/>
      <c r="N520" s="274"/>
      <c r="O520" s="274"/>
      <c r="P520" s="274"/>
      <c r="Q520" s="274"/>
      <c r="R520" s="274"/>
      <c r="S520" s="274"/>
      <c r="T520" s="275"/>
      <c r="AT520" s="276" t="s">
        <v>592</v>
      </c>
      <c r="AU520" s="276" t="s">
        <v>85</v>
      </c>
      <c r="AV520" s="12" t="s">
        <v>85</v>
      </c>
      <c r="AW520" s="12" t="s">
        <v>39</v>
      </c>
      <c r="AX520" s="12" t="s">
        <v>76</v>
      </c>
      <c r="AY520" s="276" t="s">
        <v>203</v>
      </c>
    </row>
    <row r="521" spans="2:51" s="13" customFormat="1" ht="13.5">
      <c r="B521" s="277"/>
      <c r="C521" s="278"/>
      <c r="D521" s="267" t="s">
        <v>592</v>
      </c>
      <c r="E521" s="279" t="s">
        <v>21</v>
      </c>
      <c r="F521" s="280" t="s">
        <v>618</v>
      </c>
      <c r="G521" s="278"/>
      <c r="H521" s="281">
        <v>2069.8</v>
      </c>
      <c r="I521" s="282"/>
      <c r="J521" s="278"/>
      <c r="K521" s="278"/>
      <c r="L521" s="283"/>
      <c r="M521" s="284"/>
      <c r="N521" s="285"/>
      <c r="O521" s="285"/>
      <c r="P521" s="285"/>
      <c r="Q521" s="285"/>
      <c r="R521" s="285"/>
      <c r="S521" s="285"/>
      <c r="T521" s="286"/>
      <c r="AT521" s="287" t="s">
        <v>592</v>
      </c>
      <c r="AU521" s="287" t="s">
        <v>85</v>
      </c>
      <c r="AV521" s="13" t="s">
        <v>98</v>
      </c>
      <c r="AW521" s="13" t="s">
        <v>39</v>
      </c>
      <c r="AX521" s="13" t="s">
        <v>83</v>
      </c>
      <c r="AY521" s="287" t="s">
        <v>203</v>
      </c>
    </row>
    <row r="522" spans="2:65" s="1" customFormat="1" ht="63.75" customHeight="1">
      <c r="B522" s="47"/>
      <c r="C522" s="238" t="s">
        <v>888</v>
      </c>
      <c r="D522" s="238" t="s">
        <v>206</v>
      </c>
      <c r="E522" s="239" t="s">
        <v>1817</v>
      </c>
      <c r="F522" s="240" t="s">
        <v>1818</v>
      </c>
      <c r="G522" s="241" t="s">
        <v>463</v>
      </c>
      <c r="H522" s="242">
        <v>4071.81</v>
      </c>
      <c r="I522" s="243"/>
      <c r="J522" s="244">
        <f>ROUND(I522*H522,2)</f>
        <v>0</v>
      </c>
      <c r="K522" s="240" t="s">
        <v>761</v>
      </c>
      <c r="L522" s="73"/>
      <c r="M522" s="245" t="s">
        <v>21</v>
      </c>
      <c r="N522" s="246" t="s">
        <v>47</v>
      </c>
      <c r="O522" s="48"/>
      <c r="P522" s="247">
        <f>O522*H522</f>
        <v>0</v>
      </c>
      <c r="Q522" s="247">
        <v>4E-05</v>
      </c>
      <c r="R522" s="247">
        <f>Q522*H522</f>
        <v>0.1628724</v>
      </c>
      <c r="S522" s="247">
        <v>0</v>
      </c>
      <c r="T522" s="248">
        <f>S522*H522</f>
        <v>0</v>
      </c>
      <c r="AR522" s="25" t="s">
        <v>98</v>
      </c>
      <c r="AT522" s="25" t="s">
        <v>206</v>
      </c>
      <c r="AU522" s="25" t="s">
        <v>85</v>
      </c>
      <c r="AY522" s="25" t="s">
        <v>203</v>
      </c>
      <c r="BE522" s="249">
        <f>IF(N522="základní",J522,0)</f>
        <v>0</v>
      </c>
      <c r="BF522" s="249">
        <f>IF(N522="snížená",J522,0)</f>
        <v>0</v>
      </c>
      <c r="BG522" s="249">
        <f>IF(N522="zákl. přenesená",J522,0)</f>
        <v>0</v>
      </c>
      <c r="BH522" s="249">
        <f>IF(N522="sníž. přenesená",J522,0)</f>
        <v>0</v>
      </c>
      <c r="BI522" s="249">
        <f>IF(N522="nulová",J522,0)</f>
        <v>0</v>
      </c>
      <c r="BJ522" s="25" t="s">
        <v>83</v>
      </c>
      <c r="BK522" s="249">
        <f>ROUND(I522*H522,2)</f>
        <v>0</v>
      </c>
      <c r="BL522" s="25" t="s">
        <v>98</v>
      </c>
      <c r="BM522" s="25" t="s">
        <v>1819</v>
      </c>
    </row>
    <row r="523" spans="2:51" s="14" customFormat="1" ht="13.5">
      <c r="B523" s="288"/>
      <c r="C523" s="289"/>
      <c r="D523" s="267" t="s">
        <v>592</v>
      </c>
      <c r="E523" s="290" t="s">
        <v>21</v>
      </c>
      <c r="F523" s="291" t="s">
        <v>1820</v>
      </c>
      <c r="G523" s="289"/>
      <c r="H523" s="290" t="s">
        <v>21</v>
      </c>
      <c r="I523" s="292"/>
      <c r="J523" s="289"/>
      <c r="K523" s="289"/>
      <c r="L523" s="293"/>
      <c r="M523" s="294"/>
      <c r="N523" s="295"/>
      <c r="O523" s="295"/>
      <c r="P523" s="295"/>
      <c r="Q523" s="295"/>
      <c r="R523" s="295"/>
      <c r="S523" s="295"/>
      <c r="T523" s="296"/>
      <c r="AT523" s="297" t="s">
        <v>592</v>
      </c>
      <c r="AU523" s="297" t="s">
        <v>85</v>
      </c>
      <c r="AV523" s="14" t="s">
        <v>83</v>
      </c>
      <c r="AW523" s="14" t="s">
        <v>39</v>
      </c>
      <c r="AX523" s="14" t="s">
        <v>76</v>
      </c>
      <c r="AY523" s="297" t="s">
        <v>203</v>
      </c>
    </row>
    <row r="524" spans="2:51" s="12" customFormat="1" ht="13.5">
      <c r="B524" s="265"/>
      <c r="C524" s="266"/>
      <c r="D524" s="267" t="s">
        <v>592</v>
      </c>
      <c r="E524" s="268" t="s">
        <v>21</v>
      </c>
      <c r="F524" s="269" t="s">
        <v>1821</v>
      </c>
      <c r="G524" s="266"/>
      <c r="H524" s="270">
        <v>94.2</v>
      </c>
      <c r="I524" s="271"/>
      <c r="J524" s="266"/>
      <c r="K524" s="266"/>
      <c r="L524" s="272"/>
      <c r="M524" s="273"/>
      <c r="N524" s="274"/>
      <c r="O524" s="274"/>
      <c r="P524" s="274"/>
      <c r="Q524" s="274"/>
      <c r="R524" s="274"/>
      <c r="S524" s="274"/>
      <c r="T524" s="275"/>
      <c r="AT524" s="276" t="s">
        <v>592</v>
      </c>
      <c r="AU524" s="276" t="s">
        <v>85</v>
      </c>
      <c r="AV524" s="12" t="s">
        <v>85</v>
      </c>
      <c r="AW524" s="12" t="s">
        <v>39</v>
      </c>
      <c r="AX524" s="12" t="s">
        <v>76</v>
      </c>
      <c r="AY524" s="276" t="s">
        <v>203</v>
      </c>
    </row>
    <row r="525" spans="2:51" s="14" customFormat="1" ht="13.5">
      <c r="B525" s="288"/>
      <c r="C525" s="289"/>
      <c r="D525" s="267" t="s">
        <v>592</v>
      </c>
      <c r="E525" s="290" t="s">
        <v>21</v>
      </c>
      <c r="F525" s="291" t="s">
        <v>1822</v>
      </c>
      <c r="G525" s="289"/>
      <c r="H525" s="290" t="s">
        <v>21</v>
      </c>
      <c r="I525" s="292"/>
      <c r="J525" s="289"/>
      <c r="K525" s="289"/>
      <c r="L525" s="293"/>
      <c r="M525" s="294"/>
      <c r="N525" s="295"/>
      <c r="O525" s="295"/>
      <c r="P525" s="295"/>
      <c r="Q525" s="295"/>
      <c r="R525" s="295"/>
      <c r="S525" s="295"/>
      <c r="T525" s="296"/>
      <c r="AT525" s="297" t="s">
        <v>592</v>
      </c>
      <c r="AU525" s="297" t="s">
        <v>85</v>
      </c>
      <c r="AV525" s="14" t="s">
        <v>83</v>
      </c>
      <c r="AW525" s="14" t="s">
        <v>39</v>
      </c>
      <c r="AX525" s="14" t="s">
        <v>76</v>
      </c>
      <c r="AY525" s="297" t="s">
        <v>203</v>
      </c>
    </row>
    <row r="526" spans="2:51" s="12" customFormat="1" ht="13.5">
      <c r="B526" s="265"/>
      <c r="C526" s="266"/>
      <c r="D526" s="267" t="s">
        <v>592</v>
      </c>
      <c r="E526" s="268" t="s">
        <v>21</v>
      </c>
      <c r="F526" s="269" t="s">
        <v>1823</v>
      </c>
      <c r="G526" s="266"/>
      <c r="H526" s="270">
        <v>903.3</v>
      </c>
      <c r="I526" s="271"/>
      <c r="J526" s="266"/>
      <c r="K526" s="266"/>
      <c r="L526" s="272"/>
      <c r="M526" s="273"/>
      <c r="N526" s="274"/>
      <c r="O526" s="274"/>
      <c r="P526" s="274"/>
      <c r="Q526" s="274"/>
      <c r="R526" s="274"/>
      <c r="S526" s="274"/>
      <c r="T526" s="275"/>
      <c r="AT526" s="276" t="s">
        <v>592</v>
      </c>
      <c r="AU526" s="276" t="s">
        <v>85</v>
      </c>
      <c r="AV526" s="12" t="s">
        <v>85</v>
      </c>
      <c r="AW526" s="12" t="s">
        <v>39</v>
      </c>
      <c r="AX526" s="12" t="s">
        <v>76</v>
      </c>
      <c r="AY526" s="276" t="s">
        <v>203</v>
      </c>
    </row>
    <row r="527" spans="2:51" s="14" customFormat="1" ht="13.5">
      <c r="B527" s="288"/>
      <c r="C527" s="289"/>
      <c r="D527" s="267" t="s">
        <v>592</v>
      </c>
      <c r="E527" s="290" t="s">
        <v>21</v>
      </c>
      <c r="F527" s="291" t="s">
        <v>1824</v>
      </c>
      <c r="G527" s="289"/>
      <c r="H527" s="290" t="s">
        <v>21</v>
      </c>
      <c r="I527" s="292"/>
      <c r="J527" s="289"/>
      <c r="K527" s="289"/>
      <c r="L527" s="293"/>
      <c r="M527" s="294"/>
      <c r="N527" s="295"/>
      <c r="O527" s="295"/>
      <c r="P527" s="295"/>
      <c r="Q527" s="295"/>
      <c r="R527" s="295"/>
      <c r="S527" s="295"/>
      <c r="T527" s="296"/>
      <c r="AT527" s="297" t="s">
        <v>592</v>
      </c>
      <c r="AU527" s="297" t="s">
        <v>85</v>
      </c>
      <c r="AV527" s="14" t="s">
        <v>83</v>
      </c>
      <c r="AW527" s="14" t="s">
        <v>39</v>
      </c>
      <c r="AX527" s="14" t="s">
        <v>76</v>
      </c>
      <c r="AY527" s="297" t="s">
        <v>203</v>
      </c>
    </row>
    <row r="528" spans="2:51" s="12" customFormat="1" ht="13.5">
      <c r="B528" s="265"/>
      <c r="C528" s="266"/>
      <c r="D528" s="267" t="s">
        <v>592</v>
      </c>
      <c r="E528" s="268" t="s">
        <v>21</v>
      </c>
      <c r="F528" s="269" t="s">
        <v>1825</v>
      </c>
      <c r="G528" s="266"/>
      <c r="H528" s="270">
        <v>1364.47</v>
      </c>
      <c r="I528" s="271"/>
      <c r="J528" s="266"/>
      <c r="K528" s="266"/>
      <c r="L528" s="272"/>
      <c r="M528" s="273"/>
      <c r="N528" s="274"/>
      <c r="O528" s="274"/>
      <c r="P528" s="274"/>
      <c r="Q528" s="274"/>
      <c r="R528" s="274"/>
      <c r="S528" s="274"/>
      <c r="T528" s="275"/>
      <c r="AT528" s="276" t="s">
        <v>592</v>
      </c>
      <c r="AU528" s="276" t="s">
        <v>85</v>
      </c>
      <c r="AV528" s="12" t="s">
        <v>85</v>
      </c>
      <c r="AW528" s="12" t="s">
        <v>39</v>
      </c>
      <c r="AX528" s="12" t="s">
        <v>76</v>
      </c>
      <c r="AY528" s="276" t="s">
        <v>203</v>
      </c>
    </row>
    <row r="529" spans="2:51" s="14" customFormat="1" ht="13.5">
      <c r="B529" s="288"/>
      <c r="C529" s="289"/>
      <c r="D529" s="267" t="s">
        <v>592</v>
      </c>
      <c r="E529" s="290" t="s">
        <v>21</v>
      </c>
      <c r="F529" s="291" t="s">
        <v>1826</v>
      </c>
      <c r="G529" s="289"/>
      <c r="H529" s="290" t="s">
        <v>21</v>
      </c>
      <c r="I529" s="292"/>
      <c r="J529" s="289"/>
      <c r="K529" s="289"/>
      <c r="L529" s="293"/>
      <c r="M529" s="294"/>
      <c r="N529" s="295"/>
      <c r="O529" s="295"/>
      <c r="P529" s="295"/>
      <c r="Q529" s="295"/>
      <c r="R529" s="295"/>
      <c r="S529" s="295"/>
      <c r="T529" s="296"/>
      <c r="AT529" s="297" t="s">
        <v>592</v>
      </c>
      <c r="AU529" s="297" t="s">
        <v>85</v>
      </c>
      <c r="AV529" s="14" t="s">
        <v>83</v>
      </c>
      <c r="AW529" s="14" t="s">
        <v>39</v>
      </c>
      <c r="AX529" s="14" t="s">
        <v>76</v>
      </c>
      <c r="AY529" s="297" t="s">
        <v>203</v>
      </c>
    </row>
    <row r="530" spans="2:51" s="12" customFormat="1" ht="13.5">
      <c r="B530" s="265"/>
      <c r="C530" s="266"/>
      <c r="D530" s="267" t="s">
        <v>592</v>
      </c>
      <c r="E530" s="268" t="s">
        <v>21</v>
      </c>
      <c r="F530" s="269" t="s">
        <v>1827</v>
      </c>
      <c r="G530" s="266"/>
      <c r="H530" s="270">
        <v>1709.84</v>
      </c>
      <c r="I530" s="271"/>
      <c r="J530" s="266"/>
      <c r="K530" s="266"/>
      <c r="L530" s="272"/>
      <c r="M530" s="273"/>
      <c r="N530" s="274"/>
      <c r="O530" s="274"/>
      <c r="P530" s="274"/>
      <c r="Q530" s="274"/>
      <c r="R530" s="274"/>
      <c r="S530" s="274"/>
      <c r="T530" s="275"/>
      <c r="AT530" s="276" t="s">
        <v>592</v>
      </c>
      <c r="AU530" s="276" t="s">
        <v>85</v>
      </c>
      <c r="AV530" s="12" t="s">
        <v>85</v>
      </c>
      <c r="AW530" s="12" t="s">
        <v>39</v>
      </c>
      <c r="AX530" s="12" t="s">
        <v>76</v>
      </c>
      <c r="AY530" s="276" t="s">
        <v>203</v>
      </c>
    </row>
    <row r="531" spans="2:65" s="1" customFormat="1" ht="38.25" customHeight="1">
      <c r="B531" s="47"/>
      <c r="C531" s="238" t="s">
        <v>892</v>
      </c>
      <c r="D531" s="238" t="s">
        <v>206</v>
      </c>
      <c r="E531" s="239" t="s">
        <v>1828</v>
      </c>
      <c r="F531" s="240" t="s">
        <v>1829</v>
      </c>
      <c r="G531" s="241" t="s">
        <v>209</v>
      </c>
      <c r="H531" s="242">
        <v>96</v>
      </c>
      <c r="I531" s="243"/>
      <c r="J531" s="244">
        <f>ROUND(I531*H531,2)</f>
        <v>0</v>
      </c>
      <c r="K531" s="240" t="s">
        <v>761</v>
      </c>
      <c r="L531" s="73"/>
      <c r="M531" s="245" t="s">
        <v>21</v>
      </c>
      <c r="N531" s="246" t="s">
        <v>47</v>
      </c>
      <c r="O531" s="48"/>
      <c r="P531" s="247">
        <f>O531*H531</f>
        <v>0</v>
      </c>
      <c r="Q531" s="247">
        <v>0.0117</v>
      </c>
      <c r="R531" s="247">
        <f>Q531*H531</f>
        <v>1.1232</v>
      </c>
      <c r="S531" s="247">
        <v>0</v>
      </c>
      <c r="T531" s="248">
        <f>S531*H531</f>
        <v>0</v>
      </c>
      <c r="AR531" s="25" t="s">
        <v>98</v>
      </c>
      <c r="AT531" s="25" t="s">
        <v>206</v>
      </c>
      <c r="AU531" s="25" t="s">
        <v>85</v>
      </c>
      <c r="AY531" s="25" t="s">
        <v>203</v>
      </c>
      <c r="BE531" s="249">
        <f>IF(N531="základní",J531,0)</f>
        <v>0</v>
      </c>
      <c r="BF531" s="249">
        <f>IF(N531="snížená",J531,0)</f>
        <v>0</v>
      </c>
      <c r="BG531" s="249">
        <f>IF(N531="zákl. přenesená",J531,0)</f>
        <v>0</v>
      </c>
      <c r="BH531" s="249">
        <f>IF(N531="sníž. přenesená",J531,0)</f>
        <v>0</v>
      </c>
      <c r="BI531" s="249">
        <f>IF(N531="nulová",J531,0)</f>
        <v>0</v>
      </c>
      <c r="BJ531" s="25" t="s">
        <v>83</v>
      </c>
      <c r="BK531" s="249">
        <f>ROUND(I531*H531,2)</f>
        <v>0</v>
      </c>
      <c r="BL531" s="25" t="s">
        <v>98</v>
      </c>
      <c r="BM531" s="25" t="s">
        <v>1830</v>
      </c>
    </row>
    <row r="532" spans="2:51" s="12" customFormat="1" ht="13.5">
      <c r="B532" s="265"/>
      <c r="C532" s="266"/>
      <c r="D532" s="267" t="s">
        <v>592</v>
      </c>
      <c r="E532" s="268" t="s">
        <v>21</v>
      </c>
      <c r="F532" s="269" t="s">
        <v>1831</v>
      </c>
      <c r="G532" s="266"/>
      <c r="H532" s="270">
        <v>96</v>
      </c>
      <c r="I532" s="271"/>
      <c r="J532" s="266"/>
      <c r="K532" s="266"/>
      <c r="L532" s="272"/>
      <c r="M532" s="273"/>
      <c r="N532" s="274"/>
      <c r="O532" s="274"/>
      <c r="P532" s="274"/>
      <c r="Q532" s="274"/>
      <c r="R532" s="274"/>
      <c r="S532" s="274"/>
      <c r="T532" s="275"/>
      <c r="AT532" s="276" t="s">
        <v>592</v>
      </c>
      <c r="AU532" s="276" t="s">
        <v>85</v>
      </c>
      <c r="AV532" s="12" t="s">
        <v>85</v>
      </c>
      <c r="AW532" s="12" t="s">
        <v>39</v>
      </c>
      <c r="AX532" s="12" t="s">
        <v>76</v>
      </c>
      <c r="AY532" s="276" t="s">
        <v>203</v>
      </c>
    </row>
    <row r="533" spans="2:65" s="1" customFormat="1" ht="25.5" customHeight="1">
      <c r="B533" s="47"/>
      <c r="C533" s="238" t="s">
        <v>896</v>
      </c>
      <c r="D533" s="238" t="s">
        <v>206</v>
      </c>
      <c r="E533" s="239" t="s">
        <v>1832</v>
      </c>
      <c r="F533" s="240" t="s">
        <v>1833</v>
      </c>
      <c r="G533" s="241" t="s">
        <v>209</v>
      </c>
      <c r="H533" s="242">
        <v>39</v>
      </c>
      <c r="I533" s="243"/>
      <c r="J533" s="244">
        <f>ROUND(I533*H533,2)</f>
        <v>0</v>
      </c>
      <c r="K533" s="240" t="s">
        <v>761</v>
      </c>
      <c r="L533" s="73"/>
      <c r="M533" s="245" t="s">
        <v>21</v>
      </c>
      <c r="N533" s="246" t="s">
        <v>47</v>
      </c>
      <c r="O533" s="48"/>
      <c r="P533" s="247">
        <f>O533*H533</f>
        <v>0</v>
      </c>
      <c r="Q533" s="247">
        <v>0.00092</v>
      </c>
      <c r="R533" s="247">
        <f>Q533*H533</f>
        <v>0.03588</v>
      </c>
      <c r="S533" s="247">
        <v>0</v>
      </c>
      <c r="T533" s="248">
        <f>S533*H533</f>
        <v>0</v>
      </c>
      <c r="AR533" s="25" t="s">
        <v>98</v>
      </c>
      <c r="AT533" s="25" t="s">
        <v>206</v>
      </c>
      <c r="AU533" s="25" t="s">
        <v>85</v>
      </c>
      <c r="AY533" s="25" t="s">
        <v>203</v>
      </c>
      <c r="BE533" s="249">
        <f>IF(N533="základní",J533,0)</f>
        <v>0</v>
      </c>
      <c r="BF533" s="249">
        <f>IF(N533="snížená",J533,0)</f>
        <v>0</v>
      </c>
      <c r="BG533" s="249">
        <f>IF(N533="zákl. přenesená",J533,0)</f>
        <v>0</v>
      </c>
      <c r="BH533" s="249">
        <f>IF(N533="sníž. přenesená",J533,0)</f>
        <v>0</v>
      </c>
      <c r="BI533" s="249">
        <f>IF(N533="nulová",J533,0)</f>
        <v>0</v>
      </c>
      <c r="BJ533" s="25" t="s">
        <v>83</v>
      </c>
      <c r="BK533" s="249">
        <f>ROUND(I533*H533,2)</f>
        <v>0</v>
      </c>
      <c r="BL533" s="25" t="s">
        <v>98</v>
      </c>
      <c r="BM533" s="25" t="s">
        <v>1834</v>
      </c>
    </row>
    <row r="534" spans="2:65" s="1" customFormat="1" ht="38.25" customHeight="1">
      <c r="B534" s="47"/>
      <c r="C534" s="238" t="s">
        <v>900</v>
      </c>
      <c r="D534" s="238" t="s">
        <v>206</v>
      </c>
      <c r="E534" s="239" t="s">
        <v>1835</v>
      </c>
      <c r="F534" s="240" t="s">
        <v>1836</v>
      </c>
      <c r="G534" s="241" t="s">
        <v>209</v>
      </c>
      <c r="H534" s="242">
        <v>150</v>
      </c>
      <c r="I534" s="243"/>
      <c r="J534" s="244">
        <f>ROUND(I534*H534,2)</f>
        <v>0</v>
      </c>
      <c r="K534" s="240" t="s">
        <v>761</v>
      </c>
      <c r="L534" s="73"/>
      <c r="M534" s="245" t="s">
        <v>21</v>
      </c>
      <c r="N534" s="246" t="s">
        <v>47</v>
      </c>
      <c r="O534" s="48"/>
      <c r="P534" s="247">
        <f>O534*H534</f>
        <v>0</v>
      </c>
      <c r="Q534" s="247">
        <v>1E-05</v>
      </c>
      <c r="R534" s="247">
        <f>Q534*H534</f>
        <v>0.0015</v>
      </c>
      <c r="S534" s="247">
        <v>0</v>
      </c>
      <c r="T534" s="248">
        <f>S534*H534</f>
        <v>0</v>
      </c>
      <c r="AR534" s="25" t="s">
        <v>98</v>
      </c>
      <c r="AT534" s="25" t="s">
        <v>206</v>
      </c>
      <c r="AU534" s="25" t="s">
        <v>85</v>
      </c>
      <c r="AY534" s="25" t="s">
        <v>203</v>
      </c>
      <c r="BE534" s="249">
        <f>IF(N534="základní",J534,0)</f>
        <v>0</v>
      </c>
      <c r="BF534" s="249">
        <f>IF(N534="snížená",J534,0)</f>
        <v>0</v>
      </c>
      <c r="BG534" s="249">
        <f>IF(N534="zákl. přenesená",J534,0)</f>
        <v>0</v>
      </c>
      <c r="BH534" s="249">
        <f>IF(N534="sníž. přenesená",J534,0)</f>
        <v>0</v>
      </c>
      <c r="BI534" s="249">
        <f>IF(N534="nulová",J534,0)</f>
        <v>0</v>
      </c>
      <c r="BJ534" s="25" t="s">
        <v>83</v>
      </c>
      <c r="BK534" s="249">
        <f>ROUND(I534*H534,2)</f>
        <v>0</v>
      </c>
      <c r="BL534" s="25" t="s">
        <v>98</v>
      </c>
      <c r="BM534" s="25" t="s">
        <v>1837</v>
      </c>
    </row>
    <row r="535" spans="2:65" s="1" customFormat="1" ht="25.5" customHeight="1">
      <c r="B535" s="47"/>
      <c r="C535" s="238" t="s">
        <v>904</v>
      </c>
      <c r="D535" s="238" t="s">
        <v>206</v>
      </c>
      <c r="E535" s="239" t="s">
        <v>1838</v>
      </c>
      <c r="F535" s="240" t="s">
        <v>1839</v>
      </c>
      <c r="G535" s="241" t="s">
        <v>463</v>
      </c>
      <c r="H535" s="242">
        <v>34</v>
      </c>
      <c r="I535" s="243"/>
      <c r="J535" s="244">
        <f>ROUND(I535*H535,2)</f>
        <v>0</v>
      </c>
      <c r="K535" s="240" t="s">
        <v>761</v>
      </c>
      <c r="L535" s="73"/>
      <c r="M535" s="245" t="s">
        <v>21</v>
      </c>
      <c r="N535" s="246" t="s">
        <v>47</v>
      </c>
      <c r="O535" s="48"/>
      <c r="P535" s="247">
        <f>O535*H535</f>
        <v>0</v>
      </c>
      <c r="Q535" s="247">
        <v>0</v>
      </c>
      <c r="R535" s="247">
        <f>Q535*H535</f>
        <v>0</v>
      </c>
      <c r="S535" s="247">
        <v>0.261</v>
      </c>
      <c r="T535" s="248">
        <f>S535*H535</f>
        <v>8.874</v>
      </c>
      <c r="AR535" s="25" t="s">
        <v>98</v>
      </c>
      <c r="AT535" s="25" t="s">
        <v>206</v>
      </c>
      <c r="AU535" s="25" t="s">
        <v>85</v>
      </c>
      <c r="AY535" s="25" t="s">
        <v>203</v>
      </c>
      <c r="BE535" s="249">
        <f>IF(N535="základní",J535,0)</f>
        <v>0</v>
      </c>
      <c r="BF535" s="249">
        <f>IF(N535="snížená",J535,0)</f>
        <v>0</v>
      </c>
      <c r="BG535" s="249">
        <f>IF(N535="zákl. přenesená",J535,0)</f>
        <v>0</v>
      </c>
      <c r="BH535" s="249">
        <f>IF(N535="sníž. přenesená",J535,0)</f>
        <v>0</v>
      </c>
      <c r="BI535" s="249">
        <f>IF(N535="nulová",J535,0)</f>
        <v>0</v>
      </c>
      <c r="BJ535" s="25" t="s">
        <v>83</v>
      </c>
      <c r="BK535" s="249">
        <f>ROUND(I535*H535,2)</f>
        <v>0</v>
      </c>
      <c r="BL535" s="25" t="s">
        <v>98</v>
      </c>
      <c r="BM535" s="25" t="s">
        <v>1840</v>
      </c>
    </row>
    <row r="536" spans="2:51" s="12" customFormat="1" ht="13.5">
      <c r="B536" s="265"/>
      <c r="C536" s="266"/>
      <c r="D536" s="267" t="s">
        <v>592</v>
      </c>
      <c r="E536" s="268" t="s">
        <v>21</v>
      </c>
      <c r="F536" s="269" t="s">
        <v>1841</v>
      </c>
      <c r="G536" s="266"/>
      <c r="H536" s="270">
        <v>34</v>
      </c>
      <c r="I536" s="271"/>
      <c r="J536" s="266"/>
      <c r="K536" s="266"/>
      <c r="L536" s="272"/>
      <c r="M536" s="273"/>
      <c r="N536" s="274"/>
      <c r="O536" s="274"/>
      <c r="P536" s="274"/>
      <c r="Q536" s="274"/>
      <c r="R536" s="274"/>
      <c r="S536" s="274"/>
      <c r="T536" s="275"/>
      <c r="AT536" s="276" t="s">
        <v>592</v>
      </c>
      <c r="AU536" s="276" t="s">
        <v>85</v>
      </c>
      <c r="AV536" s="12" t="s">
        <v>85</v>
      </c>
      <c r="AW536" s="12" t="s">
        <v>39</v>
      </c>
      <c r="AX536" s="12" t="s">
        <v>83</v>
      </c>
      <c r="AY536" s="276" t="s">
        <v>203</v>
      </c>
    </row>
    <row r="537" spans="2:65" s="1" customFormat="1" ht="25.5" customHeight="1">
      <c r="B537" s="47"/>
      <c r="C537" s="238" t="s">
        <v>908</v>
      </c>
      <c r="D537" s="238" t="s">
        <v>206</v>
      </c>
      <c r="E537" s="239" t="s">
        <v>1842</v>
      </c>
      <c r="F537" s="240" t="s">
        <v>1843</v>
      </c>
      <c r="G537" s="241" t="s">
        <v>215</v>
      </c>
      <c r="H537" s="242">
        <v>6.3</v>
      </c>
      <c r="I537" s="243"/>
      <c r="J537" s="244">
        <f>ROUND(I537*H537,2)</f>
        <v>0</v>
      </c>
      <c r="K537" s="240" t="s">
        <v>761</v>
      </c>
      <c r="L537" s="73"/>
      <c r="M537" s="245" t="s">
        <v>21</v>
      </c>
      <c r="N537" s="246" t="s">
        <v>47</v>
      </c>
      <c r="O537" s="48"/>
      <c r="P537" s="247">
        <f>O537*H537</f>
        <v>0</v>
      </c>
      <c r="Q537" s="247">
        <v>0</v>
      </c>
      <c r="R537" s="247">
        <f>Q537*H537</f>
        <v>0</v>
      </c>
      <c r="S537" s="247">
        <v>0.37</v>
      </c>
      <c r="T537" s="248">
        <f>S537*H537</f>
        <v>2.331</v>
      </c>
      <c r="AR537" s="25" t="s">
        <v>98</v>
      </c>
      <c r="AT537" s="25" t="s">
        <v>206</v>
      </c>
      <c r="AU537" s="25" t="s">
        <v>85</v>
      </c>
      <c r="AY537" s="25" t="s">
        <v>203</v>
      </c>
      <c r="BE537" s="249">
        <f>IF(N537="základní",J537,0)</f>
        <v>0</v>
      </c>
      <c r="BF537" s="249">
        <f>IF(N537="snížená",J537,0)</f>
        <v>0</v>
      </c>
      <c r="BG537" s="249">
        <f>IF(N537="zákl. přenesená",J537,0)</f>
        <v>0</v>
      </c>
      <c r="BH537" s="249">
        <f>IF(N537="sníž. přenesená",J537,0)</f>
        <v>0</v>
      </c>
      <c r="BI537" s="249">
        <f>IF(N537="nulová",J537,0)</f>
        <v>0</v>
      </c>
      <c r="BJ537" s="25" t="s">
        <v>83</v>
      </c>
      <c r="BK537" s="249">
        <f>ROUND(I537*H537,2)</f>
        <v>0</v>
      </c>
      <c r="BL537" s="25" t="s">
        <v>98</v>
      </c>
      <c r="BM537" s="25" t="s">
        <v>1844</v>
      </c>
    </row>
    <row r="538" spans="2:51" s="12" customFormat="1" ht="13.5">
      <c r="B538" s="265"/>
      <c r="C538" s="266"/>
      <c r="D538" s="267" t="s">
        <v>592</v>
      </c>
      <c r="E538" s="268" t="s">
        <v>21</v>
      </c>
      <c r="F538" s="269" t="s">
        <v>1845</v>
      </c>
      <c r="G538" s="266"/>
      <c r="H538" s="270">
        <v>2.3</v>
      </c>
      <c r="I538" s="271"/>
      <c r="J538" s="266"/>
      <c r="K538" s="266"/>
      <c r="L538" s="272"/>
      <c r="M538" s="273"/>
      <c r="N538" s="274"/>
      <c r="O538" s="274"/>
      <c r="P538" s="274"/>
      <c r="Q538" s="274"/>
      <c r="R538" s="274"/>
      <c r="S538" s="274"/>
      <c r="T538" s="275"/>
      <c r="AT538" s="276" t="s">
        <v>592</v>
      </c>
      <c r="AU538" s="276" t="s">
        <v>85</v>
      </c>
      <c r="AV538" s="12" t="s">
        <v>85</v>
      </c>
      <c r="AW538" s="12" t="s">
        <v>39</v>
      </c>
      <c r="AX538" s="12" t="s">
        <v>76</v>
      </c>
      <c r="AY538" s="276" t="s">
        <v>203</v>
      </c>
    </row>
    <row r="539" spans="2:51" s="12" customFormat="1" ht="13.5">
      <c r="B539" s="265"/>
      <c r="C539" s="266"/>
      <c r="D539" s="267" t="s">
        <v>592</v>
      </c>
      <c r="E539" s="268" t="s">
        <v>21</v>
      </c>
      <c r="F539" s="269" t="s">
        <v>1846</v>
      </c>
      <c r="G539" s="266"/>
      <c r="H539" s="270">
        <v>4</v>
      </c>
      <c r="I539" s="271"/>
      <c r="J539" s="266"/>
      <c r="K539" s="266"/>
      <c r="L539" s="272"/>
      <c r="M539" s="273"/>
      <c r="N539" s="274"/>
      <c r="O539" s="274"/>
      <c r="P539" s="274"/>
      <c r="Q539" s="274"/>
      <c r="R539" s="274"/>
      <c r="S539" s="274"/>
      <c r="T539" s="275"/>
      <c r="AT539" s="276" t="s">
        <v>592</v>
      </c>
      <c r="AU539" s="276" t="s">
        <v>85</v>
      </c>
      <c r="AV539" s="12" t="s">
        <v>85</v>
      </c>
      <c r="AW539" s="12" t="s">
        <v>39</v>
      </c>
      <c r="AX539" s="12" t="s">
        <v>76</v>
      </c>
      <c r="AY539" s="276" t="s">
        <v>203</v>
      </c>
    </row>
    <row r="540" spans="2:65" s="1" customFormat="1" ht="25.5" customHeight="1">
      <c r="B540" s="47"/>
      <c r="C540" s="238" t="s">
        <v>912</v>
      </c>
      <c r="D540" s="238" t="s">
        <v>206</v>
      </c>
      <c r="E540" s="239" t="s">
        <v>1847</v>
      </c>
      <c r="F540" s="240" t="s">
        <v>1848</v>
      </c>
      <c r="G540" s="241" t="s">
        <v>596</v>
      </c>
      <c r="H540" s="242">
        <v>45.756</v>
      </c>
      <c r="I540" s="243"/>
      <c r="J540" s="244">
        <f>ROUND(I540*H540,2)</f>
        <v>0</v>
      </c>
      <c r="K540" s="240" t="s">
        <v>761</v>
      </c>
      <c r="L540" s="73"/>
      <c r="M540" s="245" t="s">
        <v>21</v>
      </c>
      <c r="N540" s="246" t="s">
        <v>47</v>
      </c>
      <c r="O540" s="48"/>
      <c r="P540" s="247">
        <f>O540*H540</f>
        <v>0</v>
      </c>
      <c r="Q540" s="247">
        <v>0</v>
      </c>
      <c r="R540" s="247">
        <f>Q540*H540</f>
        <v>0</v>
      </c>
      <c r="S540" s="247">
        <v>2.2</v>
      </c>
      <c r="T540" s="248">
        <f>S540*H540</f>
        <v>100.6632</v>
      </c>
      <c r="AR540" s="25" t="s">
        <v>98</v>
      </c>
      <c r="AT540" s="25" t="s">
        <v>206</v>
      </c>
      <c r="AU540" s="25" t="s">
        <v>85</v>
      </c>
      <c r="AY540" s="25" t="s">
        <v>203</v>
      </c>
      <c r="BE540" s="249">
        <f>IF(N540="základní",J540,0)</f>
        <v>0</v>
      </c>
      <c r="BF540" s="249">
        <f>IF(N540="snížená",J540,0)</f>
        <v>0</v>
      </c>
      <c r="BG540" s="249">
        <f>IF(N540="zákl. přenesená",J540,0)</f>
        <v>0</v>
      </c>
      <c r="BH540" s="249">
        <f>IF(N540="sníž. přenesená",J540,0)</f>
        <v>0</v>
      </c>
      <c r="BI540" s="249">
        <f>IF(N540="nulová",J540,0)</f>
        <v>0</v>
      </c>
      <c r="BJ540" s="25" t="s">
        <v>83</v>
      </c>
      <c r="BK540" s="249">
        <f>ROUND(I540*H540,2)</f>
        <v>0</v>
      </c>
      <c r="BL540" s="25" t="s">
        <v>98</v>
      </c>
      <c r="BM540" s="25" t="s">
        <v>1849</v>
      </c>
    </row>
    <row r="541" spans="2:51" s="14" customFormat="1" ht="13.5">
      <c r="B541" s="288"/>
      <c r="C541" s="289"/>
      <c r="D541" s="267" t="s">
        <v>592</v>
      </c>
      <c r="E541" s="290" t="s">
        <v>21</v>
      </c>
      <c r="F541" s="291" t="s">
        <v>1740</v>
      </c>
      <c r="G541" s="289"/>
      <c r="H541" s="290" t="s">
        <v>21</v>
      </c>
      <c r="I541" s="292"/>
      <c r="J541" s="289"/>
      <c r="K541" s="289"/>
      <c r="L541" s="293"/>
      <c r="M541" s="294"/>
      <c r="N541" s="295"/>
      <c r="O541" s="295"/>
      <c r="P541" s="295"/>
      <c r="Q541" s="295"/>
      <c r="R541" s="295"/>
      <c r="S541" s="295"/>
      <c r="T541" s="296"/>
      <c r="AT541" s="297" t="s">
        <v>592</v>
      </c>
      <c r="AU541" s="297" t="s">
        <v>85</v>
      </c>
      <c r="AV541" s="14" t="s">
        <v>83</v>
      </c>
      <c r="AW541" s="14" t="s">
        <v>39</v>
      </c>
      <c r="AX541" s="14" t="s">
        <v>76</v>
      </c>
      <c r="AY541" s="297" t="s">
        <v>203</v>
      </c>
    </row>
    <row r="542" spans="2:51" s="12" customFormat="1" ht="13.5">
      <c r="B542" s="265"/>
      <c r="C542" s="266"/>
      <c r="D542" s="267" t="s">
        <v>592</v>
      </c>
      <c r="E542" s="268" t="s">
        <v>21</v>
      </c>
      <c r="F542" s="269" t="s">
        <v>1850</v>
      </c>
      <c r="G542" s="266"/>
      <c r="H542" s="270">
        <v>2.22</v>
      </c>
      <c r="I542" s="271"/>
      <c r="J542" s="266"/>
      <c r="K542" s="266"/>
      <c r="L542" s="272"/>
      <c r="M542" s="273"/>
      <c r="N542" s="274"/>
      <c r="O542" s="274"/>
      <c r="P542" s="274"/>
      <c r="Q542" s="274"/>
      <c r="R542" s="274"/>
      <c r="S542" s="274"/>
      <c r="T542" s="275"/>
      <c r="AT542" s="276" t="s">
        <v>592</v>
      </c>
      <c r="AU542" s="276" t="s">
        <v>85</v>
      </c>
      <c r="AV542" s="12" t="s">
        <v>85</v>
      </c>
      <c r="AW542" s="12" t="s">
        <v>39</v>
      </c>
      <c r="AX542" s="12" t="s">
        <v>76</v>
      </c>
      <c r="AY542" s="276" t="s">
        <v>203</v>
      </c>
    </row>
    <row r="543" spans="2:51" s="14" customFormat="1" ht="13.5">
      <c r="B543" s="288"/>
      <c r="C543" s="289"/>
      <c r="D543" s="267" t="s">
        <v>592</v>
      </c>
      <c r="E543" s="290" t="s">
        <v>21</v>
      </c>
      <c r="F543" s="291" t="s">
        <v>1721</v>
      </c>
      <c r="G543" s="289"/>
      <c r="H543" s="290" t="s">
        <v>21</v>
      </c>
      <c r="I543" s="292"/>
      <c r="J543" s="289"/>
      <c r="K543" s="289"/>
      <c r="L543" s="293"/>
      <c r="M543" s="294"/>
      <c r="N543" s="295"/>
      <c r="O543" s="295"/>
      <c r="P543" s="295"/>
      <c r="Q543" s="295"/>
      <c r="R543" s="295"/>
      <c r="S543" s="295"/>
      <c r="T543" s="296"/>
      <c r="AT543" s="297" t="s">
        <v>592</v>
      </c>
      <c r="AU543" s="297" t="s">
        <v>85</v>
      </c>
      <c r="AV543" s="14" t="s">
        <v>83</v>
      </c>
      <c r="AW543" s="14" t="s">
        <v>39</v>
      </c>
      <c r="AX543" s="14" t="s">
        <v>76</v>
      </c>
      <c r="AY543" s="297" t="s">
        <v>203</v>
      </c>
    </row>
    <row r="544" spans="2:51" s="12" customFormat="1" ht="13.5">
      <c r="B544" s="265"/>
      <c r="C544" s="266"/>
      <c r="D544" s="267" t="s">
        <v>592</v>
      </c>
      <c r="E544" s="268" t="s">
        <v>21</v>
      </c>
      <c r="F544" s="269" t="s">
        <v>1851</v>
      </c>
      <c r="G544" s="266"/>
      <c r="H544" s="270">
        <v>11.42</v>
      </c>
      <c r="I544" s="271"/>
      <c r="J544" s="266"/>
      <c r="K544" s="266"/>
      <c r="L544" s="272"/>
      <c r="M544" s="273"/>
      <c r="N544" s="274"/>
      <c r="O544" s="274"/>
      <c r="P544" s="274"/>
      <c r="Q544" s="274"/>
      <c r="R544" s="274"/>
      <c r="S544" s="274"/>
      <c r="T544" s="275"/>
      <c r="AT544" s="276" t="s">
        <v>592</v>
      </c>
      <c r="AU544" s="276" t="s">
        <v>85</v>
      </c>
      <c r="AV544" s="12" t="s">
        <v>85</v>
      </c>
      <c r="AW544" s="12" t="s">
        <v>39</v>
      </c>
      <c r="AX544" s="12" t="s">
        <v>76</v>
      </c>
      <c r="AY544" s="276" t="s">
        <v>203</v>
      </c>
    </row>
    <row r="545" spans="2:51" s="14" customFormat="1" ht="13.5">
      <c r="B545" s="288"/>
      <c r="C545" s="289"/>
      <c r="D545" s="267" t="s">
        <v>592</v>
      </c>
      <c r="E545" s="290" t="s">
        <v>21</v>
      </c>
      <c r="F545" s="291" t="s">
        <v>1733</v>
      </c>
      <c r="G545" s="289"/>
      <c r="H545" s="290" t="s">
        <v>21</v>
      </c>
      <c r="I545" s="292"/>
      <c r="J545" s="289"/>
      <c r="K545" s="289"/>
      <c r="L545" s="293"/>
      <c r="M545" s="294"/>
      <c r="N545" s="295"/>
      <c r="O545" s="295"/>
      <c r="P545" s="295"/>
      <c r="Q545" s="295"/>
      <c r="R545" s="295"/>
      <c r="S545" s="295"/>
      <c r="T545" s="296"/>
      <c r="AT545" s="297" t="s">
        <v>592</v>
      </c>
      <c r="AU545" s="297" t="s">
        <v>85</v>
      </c>
      <c r="AV545" s="14" t="s">
        <v>83</v>
      </c>
      <c r="AW545" s="14" t="s">
        <v>39</v>
      </c>
      <c r="AX545" s="14" t="s">
        <v>76</v>
      </c>
      <c r="AY545" s="297" t="s">
        <v>203</v>
      </c>
    </row>
    <row r="546" spans="2:51" s="12" customFormat="1" ht="13.5">
      <c r="B546" s="265"/>
      <c r="C546" s="266"/>
      <c r="D546" s="267" t="s">
        <v>592</v>
      </c>
      <c r="E546" s="268" t="s">
        <v>21</v>
      </c>
      <c r="F546" s="269" t="s">
        <v>1852</v>
      </c>
      <c r="G546" s="266"/>
      <c r="H546" s="270">
        <v>5.06</v>
      </c>
      <c r="I546" s="271"/>
      <c r="J546" s="266"/>
      <c r="K546" s="266"/>
      <c r="L546" s="272"/>
      <c r="M546" s="273"/>
      <c r="N546" s="274"/>
      <c r="O546" s="274"/>
      <c r="P546" s="274"/>
      <c r="Q546" s="274"/>
      <c r="R546" s="274"/>
      <c r="S546" s="274"/>
      <c r="T546" s="275"/>
      <c r="AT546" s="276" t="s">
        <v>592</v>
      </c>
      <c r="AU546" s="276" t="s">
        <v>85</v>
      </c>
      <c r="AV546" s="12" t="s">
        <v>85</v>
      </c>
      <c r="AW546" s="12" t="s">
        <v>39</v>
      </c>
      <c r="AX546" s="12" t="s">
        <v>76</v>
      </c>
      <c r="AY546" s="276" t="s">
        <v>203</v>
      </c>
    </row>
    <row r="547" spans="2:51" s="14" customFormat="1" ht="13.5">
      <c r="B547" s="288"/>
      <c r="C547" s="289"/>
      <c r="D547" s="267" t="s">
        <v>592</v>
      </c>
      <c r="E547" s="290" t="s">
        <v>21</v>
      </c>
      <c r="F547" s="291" t="s">
        <v>1733</v>
      </c>
      <c r="G547" s="289"/>
      <c r="H547" s="290" t="s">
        <v>21</v>
      </c>
      <c r="I547" s="292"/>
      <c r="J547" s="289"/>
      <c r="K547" s="289"/>
      <c r="L547" s="293"/>
      <c r="M547" s="294"/>
      <c r="N547" s="295"/>
      <c r="O547" s="295"/>
      <c r="P547" s="295"/>
      <c r="Q547" s="295"/>
      <c r="R547" s="295"/>
      <c r="S547" s="295"/>
      <c r="T547" s="296"/>
      <c r="AT547" s="297" t="s">
        <v>592</v>
      </c>
      <c r="AU547" s="297" t="s">
        <v>85</v>
      </c>
      <c r="AV547" s="14" t="s">
        <v>83</v>
      </c>
      <c r="AW547" s="14" t="s">
        <v>39</v>
      </c>
      <c r="AX547" s="14" t="s">
        <v>76</v>
      </c>
      <c r="AY547" s="297" t="s">
        <v>203</v>
      </c>
    </row>
    <row r="548" spans="2:51" s="12" customFormat="1" ht="13.5">
      <c r="B548" s="265"/>
      <c r="C548" s="266"/>
      <c r="D548" s="267" t="s">
        <v>592</v>
      </c>
      <c r="E548" s="268" t="s">
        <v>21</v>
      </c>
      <c r="F548" s="269" t="s">
        <v>1853</v>
      </c>
      <c r="G548" s="266"/>
      <c r="H548" s="270">
        <v>2.08</v>
      </c>
      <c r="I548" s="271"/>
      <c r="J548" s="266"/>
      <c r="K548" s="266"/>
      <c r="L548" s="272"/>
      <c r="M548" s="273"/>
      <c r="N548" s="274"/>
      <c r="O548" s="274"/>
      <c r="P548" s="274"/>
      <c r="Q548" s="274"/>
      <c r="R548" s="274"/>
      <c r="S548" s="274"/>
      <c r="T548" s="275"/>
      <c r="AT548" s="276" t="s">
        <v>592</v>
      </c>
      <c r="AU548" s="276" t="s">
        <v>85</v>
      </c>
      <c r="AV548" s="12" t="s">
        <v>85</v>
      </c>
      <c r="AW548" s="12" t="s">
        <v>39</v>
      </c>
      <c r="AX548" s="12" t="s">
        <v>76</v>
      </c>
      <c r="AY548" s="276" t="s">
        <v>203</v>
      </c>
    </row>
    <row r="549" spans="2:51" s="14" customFormat="1" ht="13.5">
      <c r="B549" s="288"/>
      <c r="C549" s="289"/>
      <c r="D549" s="267" t="s">
        <v>592</v>
      </c>
      <c r="E549" s="290" t="s">
        <v>21</v>
      </c>
      <c r="F549" s="291" t="s">
        <v>1727</v>
      </c>
      <c r="G549" s="289"/>
      <c r="H549" s="290" t="s">
        <v>21</v>
      </c>
      <c r="I549" s="292"/>
      <c r="J549" s="289"/>
      <c r="K549" s="289"/>
      <c r="L549" s="293"/>
      <c r="M549" s="294"/>
      <c r="N549" s="295"/>
      <c r="O549" s="295"/>
      <c r="P549" s="295"/>
      <c r="Q549" s="295"/>
      <c r="R549" s="295"/>
      <c r="S549" s="295"/>
      <c r="T549" s="296"/>
      <c r="AT549" s="297" t="s">
        <v>592</v>
      </c>
      <c r="AU549" s="297" t="s">
        <v>85</v>
      </c>
      <c r="AV549" s="14" t="s">
        <v>83</v>
      </c>
      <c r="AW549" s="14" t="s">
        <v>39</v>
      </c>
      <c r="AX549" s="14" t="s">
        <v>76</v>
      </c>
      <c r="AY549" s="297" t="s">
        <v>203</v>
      </c>
    </row>
    <row r="550" spans="2:51" s="12" customFormat="1" ht="13.5">
      <c r="B550" s="265"/>
      <c r="C550" s="266"/>
      <c r="D550" s="267" t="s">
        <v>592</v>
      </c>
      <c r="E550" s="268" t="s">
        <v>21</v>
      </c>
      <c r="F550" s="269" t="s">
        <v>1854</v>
      </c>
      <c r="G550" s="266"/>
      <c r="H550" s="270">
        <v>0.15</v>
      </c>
      <c r="I550" s="271"/>
      <c r="J550" s="266"/>
      <c r="K550" s="266"/>
      <c r="L550" s="272"/>
      <c r="M550" s="273"/>
      <c r="N550" s="274"/>
      <c r="O550" s="274"/>
      <c r="P550" s="274"/>
      <c r="Q550" s="274"/>
      <c r="R550" s="274"/>
      <c r="S550" s="274"/>
      <c r="T550" s="275"/>
      <c r="AT550" s="276" t="s">
        <v>592</v>
      </c>
      <c r="AU550" s="276" t="s">
        <v>85</v>
      </c>
      <c r="AV550" s="12" t="s">
        <v>85</v>
      </c>
      <c r="AW550" s="12" t="s">
        <v>39</v>
      </c>
      <c r="AX550" s="12" t="s">
        <v>76</v>
      </c>
      <c r="AY550" s="276" t="s">
        <v>203</v>
      </c>
    </row>
    <row r="551" spans="2:51" s="14" customFormat="1" ht="13.5">
      <c r="B551" s="288"/>
      <c r="C551" s="289"/>
      <c r="D551" s="267" t="s">
        <v>592</v>
      </c>
      <c r="E551" s="290" t="s">
        <v>21</v>
      </c>
      <c r="F551" s="291" t="s">
        <v>1723</v>
      </c>
      <c r="G551" s="289"/>
      <c r="H551" s="290" t="s">
        <v>21</v>
      </c>
      <c r="I551" s="292"/>
      <c r="J551" s="289"/>
      <c r="K551" s="289"/>
      <c r="L551" s="293"/>
      <c r="M551" s="294"/>
      <c r="N551" s="295"/>
      <c r="O551" s="295"/>
      <c r="P551" s="295"/>
      <c r="Q551" s="295"/>
      <c r="R551" s="295"/>
      <c r="S551" s="295"/>
      <c r="T551" s="296"/>
      <c r="AT551" s="297" t="s">
        <v>592</v>
      </c>
      <c r="AU551" s="297" t="s">
        <v>85</v>
      </c>
      <c r="AV551" s="14" t="s">
        <v>83</v>
      </c>
      <c r="AW551" s="14" t="s">
        <v>39</v>
      </c>
      <c r="AX551" s="14" t="s">
        <v>76</v>
      </c>
      <c r="AY551" s="297" t="s">
        <v>203</v>
      </c>
    </row>
    <row r="552" spans="2:51" s="12" customFormat="1" ht="13.5">
      <c r="B552" s="265"/>
      <c r="C552" s="266"/>
      <c r="D552" s="267" t="s">
        <v>592</v>
      </c>
      <c r="E552" s="268" t="s">
        <v>21</v>
      </c>
      <c r="F552" s="269" t="s">
        <v>1855</v>
      </c>
      <c r="G552" s="266"/>
      <c r="H552" s="270">
        <v>15.29</v>
      </c>
      <c r="I552" s="271"/>
      <c r="J552" s="266"/>
      <c r="K552" s="266"/>
      <c r="L552" s="272"/>
      <c r="M552" s="273"/>
      <c r="N552" s="274"/>
      <c r="O552" s="274"/>
      <c r="P552" s="274"/>
      <c r="Q552" s="274"/>
      <c r="R552" s="274"/>
      <c r="S552" s="274"/>
      <c r="T552" s="275"/>
      <c r="AT552" s="276" t="s">
        <v>592</v>
      </c>
      <c r="AU552" s="276" t="s">
        <v>85</v>
      </c>
      <c r="AV552" s="12" t="s">
        <v>85</v>
      </c>
      <c r="AW552" s="12" t="s">
        <v>39</v>
      </c>
      <c r="AX552" s="12" t="s">
        <v>76</v>
      </c>
      <c r="AY552" s="276" t="s">
        <v>203</v>
      </c>
    </row>
    <row r="553" spans="2:51" s="14" customFormat="1" ht="13.5">
      <c r="B553" s="288"/>
      <c r="C553" s="289"/>
      <c r="D553" s="267" t="s">
        <v>592</v>
      </c>
      <c r="E553" s="290" t="s">
        <v>21</v>
      </c>
      <c r="F553" s="291" t="s">
        <v>1733</v>
      </c>
      <c r="G553" s="289"/>
      <c r="H553" s="290" t="s">
        <v>21</v>
      </c>
      <c r="I553" s="292"/>
      <c r="J553" s="289"/>
      <c r="K553" s="289"/>
      <c r="L553" s="293"/>
      <c r="M553" s="294"/>
      <c r="N553" s="295"/>
      <c r="O553" s="295"/>
      <c r="P553" s="295"/>
      <c r="Q553" s="295"/>
      <c r="R553" s="295"/>
      <c r="S553" s="295"/>
      <c r="T553" s="296"/>
      <c r="AT553" s="297" t="s">
        <v>592</v>
      </c>
      <c r="AU553" s="297" t="s">
        <v>85</v>
      </c>
      <c r="AV553" s="14" t="s">
        <v>83</v>
      </c>
      <c r="AW553" s="14" t="s">
        <v>39</v>
      </c>
      <c r="AX553" s="14" t="s">
        <v>76</v>
      </c>
      <c r="AY553" s="297" t="s">
        <v>203</v>
      </c>
    </row>
    <row r="554" spans="2:51" s="12" customFormat="1" ht="13.5">
      <c r="B554" s="265"/>
      <c r="C554" s="266"/>
      <c r="D554" s="267" t="s">
        <v>592</v>
      </c>
      <c r="E554" s="268" t="s">
        <v>21</v>
      </c>
      <c r="F554" s="269" t="s">
        <v>1856</v>
      </c>
      <c r="G554" s="266"/>
      <c r="H554" s="270">
        <v>6.776</v>
      </c>
      <c r="I554" s="271"/>
      <c r="J554" s="266"/>
      <c r="K554" s="266"/>
      <c r="L554" s="272"/>
      <c r="M554" s="273"/>
      <c r="N554" s="274"/>
      <c r="O554" s="274"/>
      <c r="P554" s="274"/>
      <c r="Q554" s="274"/>
      <c r="R554" s="274"/>
      <c r="S554" s="274"/>
      <c r="T554" s="275"/>
      <c r="AT554" s="276" t="s">
        <v>592</v>
      </c>
      <c r="AU554" s="276" t="s">
        <v>85</v>
      </c>
      <c r="AV554" s="12" t="s">
        <v>85</v>
      </c>
      <c r="AW554" s="12" t="s">
        <v>39</v>
      </c>
      <c r="AX554" s="12" t="s">
        <v>76</v>
      </c>
      <c r="AY554" s="276" t="s">
        <v>203</v>
      </c>
    </row>
    <row r="555" spans="2:51" s="14" customFormat="1" ht="13.5">
      <c r="B555" s="288"/>
      <c r="C555" s="289"/>
      <c r="D555" s="267" t="s">
        <v>592</v>
      </c>
      <c r="E555" s="290" t="s">
        <v>21</v>
      </c>
      <c r="F555" s="291" t="s">
        <v>1731</v>
      </c>
      <c r="G555" s="289"/>
      <c r="H555" s="290" t="s">
        <v>21</v>
      </c>
      <c r="I555" s="292"/>
      <c r="J555" s="289"/>
      <c r="K555" s="289"/>
      <c r="L555" s="293"/>
      <c r="M555" s="294"/>
      <c r="N555" s="295"/>
      <c r="O555" s="295"/>
      <c r="P555" s="295"/>
      <c r="Q555" s="295"/>
      <c r="R555" s="295"/>
      <c r="S555" s="295"/>
      <c r="T555" s="296"/>
      <c r="AT555" s="297" t="s">
        <v>592</v>
      </c>
      <c r="AU555" s="297" t="s">
        <v>85</v>
      </c>
      <c r="AV555" s="14" t="s">
        <v>83</v>
      </c>
      <c r="AW555" s="14" t="s">
        <v>39</v>
      </c>
      <c r="AX555" s="14" t="s">
        <v>76</v>
      </c>
      <c r="AY555" s="297" t="s">
        <v>203</v>
      </c>
    </row>
    <row r="556" spans="2:51" s="12" customFormat="1" ht="13.5">
      <c r="B556" s="265"/>
      <c r="C556" s="266"/>
      <c r="D556" s="267" t="s">
        <v>592</v>
      </c>
      <c r="E556" s="268" t="s">
        <v>21</v>
      </c>
      <c r="F556" s="269" t="s">
        <v>1857</v>
      </c>
      <c r="G556" s="266"/>
      <c r="H556" s="270">
        <v>2.76</v>
      </c>
      <c r="I556" s="271"/>
      <c r="J556" s="266"/>
      <c r="K556" s="266"/>
      <c r="L556" s="272"/>
      <c r="M556" s="273"/>
      <c r="N556" s="274"/>
      <c r="O556" s="274"/>
      <c r="P556" s="274"/>
      <c r="Q556" s="274"/>
      <c r="R556" s="274"/>
      <c r="S556" s="274"/>
      <c r="T556" s="275"/>
      <c r="AT556" s="276" t="s">
        <v>592</v>
      </c>
      <c r="AU556" s="276" t="s">
        <v>85</v>
      </c>
      <c r="AV556" s="12" t="s">
        <v>85</v>
      </c>
      <c r="AW556" s="12" t="s">
        <v>39</v>
      </c>
      <c r="AX556" s="12" t="s">
        <v>76</v>
      </c>
      <c r="AY556" s="276" t="s">
        <v>203</v>
      </c>
    </row>
    <row r="557" spans="2:51" s="13" customFormat="1" ht="13.5">
      <c r="B557" s="277"/>
      <c r="C557" s="278"/>
      <c r="D557" s="267" t="s">
        <v>592</v>
      </c>
      <c r="E557" s="279" t="s">
        <v>21</v>
      </c>
      <c r="F557" s="280" t="s">
        <v>618</v>
      </c>
      <c r="G557" s="278"/>
      <c r="H557" s="281">
        <v>45.756</v>
      </c>
      <c r="I557" s="282"/>
      <c r="J557" s="278"/>
      <c r="K557" s="278"/>
      <c r="L557" s="283"/>
      <c r="M557" s="284"/>
      <c r="N557" s="285"/>
      <c r="O557" s="285"/>
      <c r="P557" s="285"/>
      <c r="Q557" s="285"/>
      <c r="R557" s="285"/>
      <c r="S557" s="285"/>
      <c r="T557" s="286"/>
      <c r="AT557" s="287" t="s">
        <v>592</v>
      </c>
      <c r="AU557" s="287" t="s">
        <v>85</v>
      </c>
      <c r="AV557" s="13" t="s">
        <v>98</v>
      </c>
      <c r="AW557" s="13" t="s">
        <v>39</v>
      </c>
      <c r="AX557" s="13" t="s">
        <v>83</v>
      </c>
      <c r="AY557" s="287" t="s">
        <v>203</v>
      </c>
    </row>
    <row r="558" spans="2:65" s="1" customFormat="1" ht="38.25" customHeight="1">
      <c r="B558" s="47"/>
      <c r="C558" s="238" t="s">
        <v>916</v>
      </c>
      <c r="D558" s="238" t="s">
        <v>206</v>
      </c>
      <c r="E558" s="239" t="s">
        <v>1858</v>
      </c>
      <c r="F558" s="240" t="s">
        <v>1859</v>
      </c>
      <c r="G558" s="241" t="s">
        <v>463</v>
      </c>
      <c r="H558" s="242">
        <v>277.3</v>
      </c>
      <c r="I558" s="243"/>
      <c r="J558" s="244">
        <f>ROUND(I558*H558,2)</f>
        <v>0</v>
      </c>
      <c r="K558" s="240" t="s">
        <v>761</v>
      </c>
      <c r="L558" s="73"/>
      <c r="M558" s="245" t="s">
        <v>21</v>
      </c>
      <c r="N558" s="246" t="s">
        <v>47</v>
      </c>
      <c r="O558" s="48"/>
      <c r="P558" s="247">
        <f>O558*H558</f>
        <v>0</v>
      </c>
      <c r="Q558" s="247">
        <v>0</v>
      </c>
      <c r="R558" s="247">
        <f>Q558*H558</f>
        <v>0</v>
      </c>
      <c r="S558" s="247">
        <v>0.09</v>
      </c>
      <c r="T558" s="248">
        <f>S558*H558</f>
        <v>24.957</v>
      </c>
      <c r="AR558" s="25" t="s">
        <v>98</v>
      </c>
      <c r="AT558" s="25" t="s">
        <v>206</v>
      </c>
      <c r="AU558" s="25" t="s">
        <v>85</v>
      </c>
      <c r="AY558" s="25" t="s">
        <v>203</v>
      </c>
      <c r="BE558" s="249">
        <f>IF(N558="základní",J558,0)</f>
        <v>0</v>
      </c>
      <c r="BF558" s="249">
        <f>IF(N558="snížená",J558,0)</f>
        <v>0</v>
      </c>
      <c r="BG558" s="249">
        <f>IF(N558="zákl. přenesená",J558,0)</f>
        <v>0</v>
      </c>
      <c r="BH558" s="249">
        <f>IF(N558="sníž. přenesená",J558,0)</f>
        <v>0</v>
      </c>
      <c r="BI558" s="249">
        <f>IF(N558="nulová",J558,0)</f>
        <v>0</v>
      </c>
      <c r="BJ558" s="25" t="s">
        <v>83</v>
      </c>
      <c r="BK558" s="249">
        <f>ROUND(I558*H558,2)</f>
        <v>0</v>
      </c>
      <c r="BL558" s="25" t="s">
        <v>98</v>
      </c>
      <c r="BM558" s="25" t="s">
        <v>1860</v>
      </c>
    </row>
    <row r="559" spans="2:51" s="14" customFormat="1" ht="13.5">
      <c r="B559" s="288"/>
      <c r="C559" s="289"/>
      <c r="D559" s="267" t="s">
        <v>592</v>
      </c>
      <c r="E559" s="290" t="s">
        <v>21</v>
      </c>
      <c r="F559" s="291" t="s">
        <v>1723</v>
      </c>
      <c r="G559" s="289"/>
      <c r="H559" s="290" t="s">
        <v>21</v>
      </c>
      <c r="I559" s="292"/>
      <c r="J559" s="289"/>
      <c r="K559" s="289"/>
      <c r="L559" s="293"/>
      <c r="M559" s="294"/>
      <c r="N559" s="295"/>
      <c r="O559" s="295"/>
      <c r="P559" s="295"/>
      <c r="Q559" s="295"/>
      <c r="R559" s="295"/>
      <c r="S559" s="295"/>
      <c r="T559" s="296"/>
      <c r="AT559" s="297" t="s">
        <v>592</v>
      </c>
      <c r="AU559" s="297" t="s">
        <v>85</v>
      </c>
      <c r="AV559" s="14" t="s">
        <v>83</v>
      </c>
      <c r="AW559" s="14" t="s">
        <v>39</v>
      </c>
      <c r="AX559" s="14" t="s">
        <v>76</v>
      </c>
      <c r="AY559" s="297" t="s">
        <v>203</v>
      </c>
    </row>
    <row r="560" spans="2:51" s="12" customFormat="1" ht="13.5">
      <c r="B560" s="265"/>
      <c r="C560" s="266"/>
      <c r="D560" s="267" t="s">
        <v>592</v>
      </c>
      <c r="E560" s="268" t="s">
        <v>21</v>
      </c>
      <c r="F560" s="269" t="s">
        <v>1757</v>
      </c>
      <c r="G560" s="266"/>
      <c r="H560" s="270">
        <v>152.9</v>
      </c>
      <c r="I560" s="271"/>
      <c r="J560" s="266"/>
      <c r="K560" s="266"/>
      <c r="L560" s="272"/>
      <c r="M560" s="273"/>
      <c r="N560" s="274"/>
      <c r="O560" s="274"/>
      <c r="P560" s="274"/>
      <c r="Q560" s="274"/>
      <c r="R560" s="274"/>
      <c r="S560" s="274"/>
      <c r="T560" s="275"/>
      <c r="AT560" s="276" t="s">
        <v>592</v>
      </c>
      <c r="AU560" s="276" t="s">
        <v>85</v>
      </c>
      <c r="AV560" s="12" t="s">
        <v>85</v>
      </c>
      <c r="AW560" s="12" t="s">
        <v>39</v>
      </c>
      <c r="AX560" s="12" t="s">
        <v>76</v>
      </c>
      <c r="AY560" s="276" t="s">
        <v>203</v>
      </c>
    </row>
    <row r="561" spans="2:51" s="14" customFormat="1" ht="13.5">
      <c r="B561" s="288"/>
      <c r="C561" s="289"/>
      <c r="D561" s="267" t="s">
        <v>592</v>
      </c>
      <c r="E561" s="290" t="s">
        <v>21</v>
      </c>
      <c r="F561" s="291" t="s">
        <v>1733</v>
      </c>
      <c r="G561" s="289"/>
      <c r="H561" s="290" t="s">
        <v>21</v>
      </c>
      <c r="I561" s="292"/>
      <c r="J561" s="289"/>
      <c r="K561" s="289"/>
      <c r="L561" s="293"/>
      <c r="M561" s="294"/>
      <c r="N561" s="295"/>
      <c r="O561" s="295"/>
      <c r="P561" s="295"/>
      <c r="Q561" s="295"/>
      <c r="R561" s="295"/>
      <c r="S561" s="295"/>
      <c r="T561" s="296"/>
      <c r="AT561" s="297" t="s">
        <v>592</v>
      </c>
      <c r="AU561" s="297" t="s">
        <v>85</v>
      </c>
      <c r="AV561" s="14" t="s">
        <v>83</v>
      </c>
      <c r="AW561" s="14" t="s">
        <v>39</v>
      </c>
      <c r="AX561" s="14" t="s">
        <v>76</v>
      </c>
      <c r="AY561" s="297" t="s">
        <v>203</v>
      </c>
    </row>
    <row r="562" spans="2:51" s="12" customFormat="1" ht="13.5">
      <c r="B562" s="265"/>
      <c r="C562" s="266"/>
      <c r="D562" s="267" t="s">
        <v>592</v>
      </c>
      <c r="E562" s="268" t="s">
        <v>21</v>
      </c>
      <c r="F562" s="269" t="s">
        <v>1861</v>
      </c>
      <c r="G562" s="266"/>
      <c r="H562" s="270">
        <v>96.8</v>
      </c>
      <c r="I562" s="271"/>
      <c r="J562" s="266"/>
      <c r="K562" s="266"/>
      <c r="L562" s="272"/>
      <c r="M562" s="273"/>
      <c r="N562" s="274"/>
      <c r="O562" s="274"/>
      <c r="P562" s="274"/>
      <c r="Q562" s="274"/>
      <c r="R562" s="274"/>
      <c r="S562" s="274"/>
      <c r="T562" s="275"/>
      <c r="AT562" s="276" t="s">
        <v>592</v>
      </c>
      <c r="AU562" s="276" t="s">
        <v>85</v>
      </c>
      <c r="AV562" s="12" t="s">
        <v>85</v>
      </c>
      <c r="AW562" s="12" t="s">
        <v>39</v>
      </c>
      <c r="AX562" s="12" t="s">
        <v>76</v>
      </c>
      <c r="AY562" s="276" t="s">
        <v>203</v>
      </c>
    </row>
    <row r="563" spans="2:51" s="14" customFormat="1" ht="13.5">
      <c r="B563" s="288"/>
      <c r="C563" s="289"/>
      <c r="D563" s="267" t="s">
        <v>592</v>
      </c>
      <c r="E563" s="290" t="s">
        <v>21</v>
      </c>
      <c r="F563" s="291" t="s">
        <v>1731</v>
      </c>
      <c r="G563" s="289"/>
      <c r="H563" s="290" t="s">
        <v>21</v>
      </c>
      <c r="I563" s="292"/>
      <c r="J563" s="289"/>
      <c r="K563" s="289"/>
      <c r="L563" s="293"/>
      <c r="M563" s="294"/>
      <c r="N563" s="295"/>
      <c r="O563" s="295"/>
      <c r="P563" s="295"/>
      <c r="Q563" s="295"/>
      <c r="R563" s="295"/>
      <c r="S563" s="295"/>
      <c r="T563" s="296"/>
      <c r="AT563" s="297" t="s">
        <v>592</v>
      </c>
      <c r="AU563" s="297" t="s">
        <v>85</v>
      </c>
      <c r="AV563" s="14" t="s">
        <v>83</v>
      </c>
      <c r="AW563" s="14" t="s">
        <v>39</v>
      </c>
      <c r="AX563" s="14" t="s">
        <v>76</v>
      </c>
      <c r="AY563" s="297" t="s">
        <v>203</v>
      </c>
    </row>
    <row r="564" spans="2:51" s="12" customFormat="1" ht="13.5">
      <c r="B564" s="265"/>
      <c r="C564" s="266"/>
      <c r="D564" s="267" t="s">
        <v>592</v>
      </c>
      <c r="E564" s="268" t="s">
        <v>21</v>
      </c>
      <c r="F564" s="269" t="s">
        <v>1862</v>
      </c>
      <c r="G564" s="266"/>
      <c r="H564" s="270">
        <v>27.6</v>
      </c>
      <c r="I564" s="271"/>
      <c r="J564" s="266"/>
      <c r="K564" s="266"/>
      <c r="L564" s="272"/>
      <c r="M564" s="273"/>
      <c r="N564" s="274"/>
      <c r="O564" s="274"/>
      <c r="P564" s="274"/>
      <c r="Q564" s="274"/>
      <c r="R564" s="274"/>
      <c r="S564" s="274"/>
      <c r="T564" s="275"/>
      <c r="AT564" s="276" t="s">
        <v>592</v>
      </c>
      <c r="AU564" s="276" t="s">
        <v>85</v>
      </c>
      <c r="AV564" s="12" t="s">
        <v>85</v>
      </c>
      <c r="AW564" s="12" t="s">
        <v>39</v>
      </c>
      <c r="AX564" s="12" t="s">
        <v>76</v>
      </c>
      <c r="AY564" s="276" t="s">
        <v>203</v>
      </c>
    </row>
    <row r="565" spans="2:65" s="1" customFormat="1" ht="25.5" customHeight="1">
      <c r="B565" s="47"/>
      <c r="C565" s="238" t="s">
        <v>922</v>
      </c>
      <c r="D565" s="238" t="s">
        <v>206</v>
      </c>
      <c r="E565" s="239" t="s">
        <v>1863</v>
      </c>
      <c r="F565" s="240" t="s">
        <v>1864</v>
      </c>
      <c r="G565" s="241" t="s">
        <v>596</v>
      </c>
      <c r="H565" s="242">
        <v>143.724</v>
      </c>
      <c r="I565" s="243"/>
      <c r="J565" s="244">
        <f>ROUND(I565*H565,2)</f>
        <v>0</v>
      </c>
      <c r="K565" s="240" t="s">
        <v>761</v>
      </c>
      <c r="L565" s="73"/>
      <c r="M565" s="245" t="s">
        <v>21</v>
      </c>
      <c r="N565" s="246" t="s">
        <v>47</v>
      </c>
      <c r="O565" s="48"/>
      <c r="P565" s="247">
        <f>O565*H565</f>
        <v>0</v>
      </c>
      <c r="Q565" s="247">
        <v>0</v>
      </c>
      <c r="R565" s="247">
        <f>Q565*H565</f>
        <v>0</v>
      </c>
      <c r="S565" s="247">
        <v>1.4</v>
      </c>
      <c r="T565" s="248">
        <f>S565*H565</f>
        <v>201.21359999999999</v>
      </c>
      <c r="AR565" s="25" t="s">
        <v>98</v>
      </c>
      <c r="AT565" s="25" t="s">
        <v>206</v>
      </c>
      <c r="AU565" s="25" t="s">
        <v>85</v>
      </c>
      <c r="AY565" s="25" t="s">
        <v>203</v>
      </c>
      <c r="BE565" s="249">
        <f>IF(N565="základní",J565,0)</f>
        <v>0</v>
      </c>
      <c r="BF565" s="249">
        <f>IF(N565="snížená",J565,0)</f>
        <v>0</v>
      </c>
      <c r="BG565" s="249">
        <f>IF(N565="zákl. přenesená",J565,0)</f>
        <v>0</v>
      </c>
      <c r="BH565" s="249">
        <f>IF(N565="sníž. přenesená",J565,0)</f>
        <v>0</v>
      </c>
      <c r="BI565" s="249">
        <f>IF(N565="nulová",J565,0)</f>
        <v>0</v>
      </c>
      <c r="BJ565" s="25" t="s">
        <v>83</v>
      </c>
      <c r="BK565" s="249">
        <f>ROUND(I565*H565,2)</f>
        <v>0</v>
      </c>
      <c r="BL565" s="25" t="s">
        <v>98</v>
      </c>
      <c r="BM565" s="25" t="s">
        <v>1865</v>
      </c>
    </row>
    <row r="566" spans="2:51" s="14" customFormat="1" ht="13.5">
      <c r="B566" s="288"/>
      <c r="C566" s="289"/>
      <c r="D566" s="267" t="s">
        <v>592</v>
      </c>
      <c r="E566" s="290" t="s">
        <v>21</v>
      </c>
      <c r="F566" s="291" t="s">
        <v>1740</v>
      </c>
      <c r="G566" s="289"/>
      <c r="H566" s="290" t="s">
        <v>21</v>
      </c>
      <c r="I566" s="292"/>
      <c r="J566" s="289"/>
      <c r="K566" s="289"/>
      <c r="L566" s="293"/>
      <c r="M566" s="294"/>
      <c r="N566" s="295"/>
      <c r="O566" s="295"/>
      <c r="P566" s="295"/>
      <c r="Q566" s="295"/>
      <c r="R566" s="295"/>
      <c r="S566" s="295"/>
      <c r="T566" s="296"/>
      <c r="AT566" s="297" t="s">
        <v>592</v>
      </c>
      <c r="AU566" s="297" t="s">
        <v>85</v>
      </c>
      <c r="AV566" s="14" t="s">
        <v>83</v>
      </c>
      <c r="AW566" s="14" t="s">
        <v>39</v>
      </c>
      <c r="AX566" s="14" t="s">
        <v>76</v>
      </c>
      <c r="AY566" s="297" t="s">
        <v>203</v>
      </c>
    </row>
    <row r="567" spans="2:51" s="12" customFormat="1" ht="13.5">
      <c r="B567" s="265"/>
      <c r="C567" s="266"/>
      <c r="D567" s="267" t="s">
        <v>592</v>
      </c>
      <c r="E567" s="268" t="s">
        <v>21</v>
      </c>
      <c r="F567" s="269" t="s">
        <v>1866</v>
      </c>
      <c r="G567" s="266"/>
      <c r="H567" s="270">
        <v>5.439</v>
      </c>
      <c r="I567" s="271"/>
      <c r="J567" s="266"/>
      <c r="K567" s="266"/>
      <c r="L567" s="272"/>
      <c r="M567" s="273"/>
      <c r="N567" s="274"/>
      <c r="O567" s="274"/>
      <c r="P567" s="274"/>
      <c r="Q567" s="274"/>
      <c r="R567" s="274"/>
      <c r="S567" s="274"/>
      <c r="T567" s="275"/>
      <c r="AT567" s="276" t="s">
        <v>592</v>
      </c>
      <c r="AU567" s="276" t="s">
        <v>85</v>
      </c>
      <c r="AV567" s="12" t="s">
        <v>85</v>
      </c>
      <c r="AW567" s="12" t="s">
        <v>39</v>
      </c>
      <c r="AX567" s="12" t="s">
        <v>76</v>
      </c>
      <c r="AY567" s="276" t="s">
        <v>203</v>
      </c>
    </row>
    <row r="568" spans="2:51" s="14" customFormat="1" ht="13.5">
      <c r="B568" s="288"/>
      <c r="C568" s="289"/>
      <c r="D568" s="267" t="s">
        <v>592</v>
      </c>
      <c r="E568" s="290" t="s">
        <v>21</v>
      </c>
      <c r="F568" s="291" t="s">
        <v>1719</v>
      </c>
      <c r="G568" s="289"/>
      <c r="H568" s="290" t="s">
        <v>21</v>
      </c>
      <c r="I568" s="292"/>
      <c r="J568" s="289"/>
      <c r="K568" s="289"/>
      <c r="L568" s="293"/>
      <c r="M568" s="294"/>
      <c r="N568" s="295"/>
      <c r="O568" s="295"/>
      <c r="P568" s="295"/>
      <c r="Q568" s="295"/>
      <c r="R568" s="295"/>
      <c r="S568" s="295"/>
      <c r="T568" s="296"/>
      <c r="AT568" s="297" t="s">
        <v>592</v>
      </c>
      <c r="AU568" s="297" t="s">
        <v>85</v>
      </c>
      <c r="AV568" s="14" t="s">
        <v>83</v>
      </c>
      <c r="AW568" s="14" t="s">
        <v>39</v>
      </c>
      <c r="AX568" s="14" t="s">
        <v>76</v>
      </c>
      <c r="AY568" s="297" t="s">
        <v>203</v>
      </c>
    </row>
    <row r="569" spans="2:51" s="12" customFormat="1" ht="13.5">
      <c r="B569" s="265"/>
      <c r="C569" s="266"/>
      <c r="D569" s="267" t="s">
        <v>592</v>
      </c>
      <c r="E569" s="268" t="s">
        <v>21</v>
      </c>
      <c r="F569" s="269" t="s">
        <v>1867</v>
      </c>
      <c r="G569" s="266"/>
      <c r="H569" s="270">
        <v>11.13</v>
      </c>
      <c r="I569" s="271"/>
      <c r="J569" s="266"/>
      <c r="K569" s="266"/>
      <c r="L569" s="272"/>
      <c r="M569" s="273"/>
      <c r="N569" s="274"/>
      <c r="O569" s="274"/>
      <c r="P569" s="274"/>
      <c r="Q569" s="274"/>
      <c r="R569" s="274"/>
      <c r="S569" s="274"/>
      <c r="T569" s="275"/>
      <c r="AT569" s="276" t="s">
        <v>592</v>
      </c>
      <c r="AU569" s="276" t="s">
        <v>85</v>
      </c>
      <c r="AV569" s="12" t="s">
        <v>85</v>
      </c>
      <c r="AW569" s="12" t="s">
        <v>39</v>
      </c>
      <c r="AX569" s="12" t="s">
        <v>76</v>
      </c>
      <c r="AY569" s="276" t="s">
        <v>203</v>
      </c>
    </row>
    <row r="570" spans="2:51" s="14" customFormat="1" ht="13.5">
      <c r="B570" s="288"/>
      <c r="C570" s="289"/>
      <c r="D570" s="267" t="s">
        <v>592</v>
      </c>
      <c r="E570" s="290" t="s">
        <v>21</v>
      </c>
      <c r="F570" s="291" t="s">
        <v>1721</v>
      </c>
      <c r="G570" s="289"/>
      <c r="H570" s="290" t="s">
        <v>21</v>
      </c>
      <c r="I570" s="292"/>
      <c r="J570" s="289"/>
      <c r="K570" s="289"/>
      <c r="L570" s="293"/>
      <c r="M570" s="294"/>
      <c r="N570" s="295"/>
      <c r="O570" s="295"/>
      <c r="P570" s="295"/>
      <c r="Q570" s="295"/>
      <c r="R570" s="295"/>
      <c r="S570" s="295"/>
      <c r="T570" s="296"/>
      <c r="AT570" s="297" t="s">
        <v>592</v>
      </c>
      <c r="AU570" s="297" t="s">
        <v>85</v>
      </c>
      <c r="AV570" s="14" t="s">
        <v>83</v>
      </c>
      <c r="AW570" s="14" t="s">
        <v>39</v>
      </c>
      <c r="AX570" s="14" t="s">
        <v>76</v>
      </c>
      <c r="AY570" s="297" t="s">
        <v>203</v>
      </c>
    </row>
    <row r="571" spans="2:51" s="12" customFormat="1" ht="13.5">
      <c r="B571" s="265"/>
      <c r="C571" s="266"/>
      <c r="D571" s="267" t="s">
        <v>592</v>
      </c>
      <c r="E571" s="268" t="s">
        <v>21</v>
      </c>
      <c r="F571" s="269" t="s">
        <v>1868</v>
      </c>
      <c r="G571" s="266"/>
      <c r="H571" s="270">
        <v>43.549</v>
      </c>
      <c r="I571" s="271"/>
      <c r="J571" s="266"/>
      <c r="K571" s="266"/>
      <c r="L571" s="272"/>
      <c r="M571" s="273"/>
      <c r="N571" s="274"/>
      <c r="O571" s="274"/>
      <c r="P571" s="274"/>
      <c r="Q571" s="274"/>
      <c r="R571" s="274"/>
      <c r="S571" s="274"/>
      <c r="T571" s="275"/>
      <c r="AT571" s="276" t="s">
        <v>592</v>
      </c>
      <c r="AU571" s="276" t="s">
        <v>85</v>
      </c>
      <c r="AV571" s="12" t="s">
        <v>85</v>
      </c>
      <c r="AW571" s="12" t="s">
        <v>39</v>
      </c>
      <c r="AX571" s="12" t="s">
        <v>76</v>
      </c>
      <c r="AY571" s="276" t="s">
        <v>203</v>
      </c>
    </row>
    <row r="572" spans="2:51" s="14" customFormat="1" ht="13.5">
      <c r="B572" s="288"/>
      <c r="C572" s="289"/>
      <c r="D572" s="267" t="s">
        <v>592</v>
      </c>
      <c r="E572" s="290" t="s">
        <v>21</v>
      </c>
      <c r="F572" s="291" t="s">
        <v>1721</v>
      </c>
      <c r="G572" s="289"/>
      <c r="H572" s="290" t="s">
        <v>21</v>
      </c>
      <c r="I572" s="292"/>
      <c r="J572" s="289"/>
      <c r="K572" s="289"/>
      <c r="L572" s="293"/>
      <c r="M572" s="294"/>
      <c r="N572" s="295"/>
      <c r="O572" s="295"/>
      <c r="P572" s="295"/>
      <c r="Q572" s="295"/>
      <c r="R572" s="295"/>
      <c r="S572" s="295"/>
      <c r="T572" s="296"/>
      <c r="AT572" s="297" t="s">
        <v>592</v>
      </c>
      <c r="AU572" s="297" t="s">
        <v>85</v>
      </c>
      <c r="AV572" s="14" t="s">
        <v>83</v>
      </c>
      <c r="AW572" s="14" t="s">
        <v>39</v>
      </c>
      <c r="AX572" s="14" t="s">
        <v>76</v>
      </c>
      <c r="AY572" s="297" t="s">
        <v>203</v>
      </c>
    </row>
    <row r="573" spans="2:51" s="12" customFormat="1" ht="13.5">
      <c r="B573" s="265"/>
      <c r="C573" s="266"/>
      <c r="D573" s="267" t="s">
        <v>592</v>
      </c>
      <c r="E573" s="268" t="s">
        <v>21</v>
      </c>
      <c r="F573" s="269" t="s">
        <v>1869</v>
      </c>
      <c r="G573" s="266"/>
      <c r="H573" s="270">
        <v>47.393</v>
      </c>
      <c r="I573" s="271"/>
      <c r="J573" s="266"/>
      <c r="K573" s="266"/>
      <c r="L573" s="272"/>
      <c r="M573" s="273"/>
      <c r="N573" s="274"/>
      <c r="O573" s="274"/>
      <c r="P573" s="274"/>
      <c r="Q573" s="274"/>
      <c r="R573" s="274"/>
      <c r="S573" s="274"/>
      <c r="T573" s="275"/>
      <c r="AT573" s="276" t="s">
        <v>592</v>
      </c>
      <c r="AU573" s="276" t="s">
        <v>85</v>
      </c>
      <c r="AV573" s="12" t="s">
        <v>85</v>
      </c>
      <c r="AW573" s="12" t="s">
        <v>39</v>
      </c>
      <c r="AX573" s="12" t="s">
        <v>76</v>
      </c>
      <c r="AY573" s="276" t="s">
        <v>203</v>
      </c>
    </row>
    <row r="574" spans="2:51" s="14" customFormat="1" ht="13.5">
      <c r="B574" s="288"/>
      <c r="C574" s="289"/>
      <c r="D574" s="267" t="s">
        <v>592</v>
      </c>
      <c r="E574" s="290" t="s">
        <v>21</v>
      </c>
      <c r="F574" s="291" t="s">
        <v>1733</v>
      </c>
      <c r="G574" s="289"/>
      <c r="H574" s="290" t="s">
        <v>21</v>
      </c>
      <c r="I574" s="292"/>
      <c r="J574" s="289"/>
      <c r="K574" s="289"/>
      <c r="L574" s="293"/>
      <c r="M574" s="294"/>
      <c r="N574" s="295"/>
      <c r="O574" s="295"/>
      <c r="P574" s="295"/>
      <c r="Q574" s="295"/>
      <c r="R574" s="295"/>
      <c r="S574" s="295"/>
      <c r="T574" s="296"/>
      <c r="AT574" s="297" t="s">
        <v>592</v>
      </c>
      <c r="AU574" s="297" t="s">
        <v>85</v>
      </c>
      <c r="AV574" s="14" t="s">
        <v>83</v>
      </c>
      <c r="AW574" s="14" t="s">
        <v>39</v>
      </c>
      <c r="AX574" s="14" t="s">
        <v>76</v>
      </c>
      <c r="AY574" s="297" t="s">
        <v>203</v>
      </c>
    </row>
    <row r="575" spans="2:51" s="12" customFormat="1" ht="13.5">
      <c r="B575" s="265"/>
      <c r="C575" s="266"/>
      <c r="D575" s="267" t="s">
        <v>592</v>
      </c>
      <c r="E575" s="268" t="s">
        <v>21</v>
      </c>
      <c r="F575" s="269" t="s">
        <v>1870</v>
      </c>
      <c r="G575" s="266"/>
      <c r="H575" s="270">
        <v>11.132</v>
      </c>
      <c r="I575" s="271"/>
      <c r="J575" s="266"/>
      <c r="K575" s="266"/>
      <c r="L575" s="272"/>
      <c r="M575" s="273"/>
      <c r="N575" s="274"/>
      <c r="O575" s="274"/>
      <c r="P575" s="274"/>
      <c r="Q575" s="274"/>
      <c r="R575" s="274"/>
      <c r="S575" s="274"/>
      <c r="T575" s="275"/>
      <c r="AT575" s="276" t="s">
        <v>592</v>
      </c>
      <c r="AU575" s="276" t="s">
        <v>85</v>
      </c>
      <c r="AV575" s="12" t="s">
        <v>85</v>
      </c>
      <c r="AW575" s="12" t="s">
        <v>39</v>
      </c>
      <c r="AX575" s="12" t="s">
        <v>76</v>
      </c>
      <c r="AY575" s="276" t="s">
        <v>203</v>
      </c>
    </row>
    <row r="576" spans="2:51" s="14" customFormat="1" ht="13.5">
      <c r="B576" s="288"/>
      <c r="C576" s="289"/>
      <c r="D576" s="267" t="s">
        <v>592</v>
      </c>
      <c r="E576" s="290" t="s">
        <v>21</v>
      </c>
      <c r="F576" s="291" t="s">
        <v>1725</v>
      </c>
      <c r="G576" s="289"/>
      <c r="H576" s="290" t="s">
        <v>21</v>
      </c>
      <c r="I576" s="292"/>
      <c r="J576" s="289"/>
      <c r="K576" s="289"/>
      <c r="L576" s="293"/>
      <c r="M576" s="294"/>
      <c r="N576" s="295"/>
      <c r="O576" s="295"/>
      <c r="P576" s="295"/>
      <c r="Q576" s="295"/>
      <c r="R576" s="295"/>
      <c r="S576" s="295"/>
      <c r="T576" s="296"/>
      <c r="AT576" s="297" t="s">
        <v>592</v>
      </c>
      <c r="AU576" s="297" t="s">
        <v>85</v>
      </c>
      <c r="AV576" s="14" t="s">
        <v>83</v>
      </c>
      <c r="AW576" s="14" t="s">
        <v>39</v>
      </c>
      <c r="AX576" s="14" t="s">
        <v>76</v>
      </c>
      <c r="AY576" s="297" t="s">
        <v>203</v>
      </c>
    </row>
    <row r="577" spans="2:51" s="12" customFormat="1" ht="13.5">
      <c r="B577" s="265"/>
      <c r="C577" s="266"/>
      <c r="D577" s="267" t="s">
        <v>592</v>
      </c>
      <c r="E577" s="268" t="s">
        <v>21</v>
      </c>
      <c r="F577" s="269" t="s">
        <v>1871</v>
      </c>
      <c r="G577" s="266"/>
      <c r="H577" s="270">
        <v>18.966</v>
      </c>
      <c r="I577" s="271"/>
      <c r="J577" s="266"/>
      <c r="K577" s="266"/>
      <c r="L577" s="272"/>
      <c r="M577" s="273"/>
      <c r="N577" s="274"/>
      <c r="O577" s="274"/>
      <c r="P577" s="274"/>
      <c r="Q577" s="274"/>
      <c r="R577" s="274"/>
      <c r="S577" s="274"/>
      <c r="T577" s="275"/>
      <c r="AT577" s="276" t="s">
        <v>592</v>
      </c>
      <c r="AU577" s="276" t="s">
        <v>85</v>
      </c>
      <c r="AV577" s="12" t="s">
        <v>85</v>
      </c>
      <c r="AW577" s="12" t="s">
        <v>39</v>
      </c>
      <c r="AX577" s="12" t="s">
        <v>76</v>
      </c>
      <c r="AY577" s="276" t="s">
        <v>203</v>
      </c>
    </row>
    <row r="578" spans="2:51" s="14" customFormat="1" ht="13.5">
      <c r="B578" s="288"/>
      <c r="C578" s="289"/>
      <c r="D578" s="267" t="s">
        <v>592</v>
      </c>
      <c r="E578" s="290" t="s">
        <v>21</v>
      </c>
      <c r="F578" s="291" t="s">
        <v>1733</v>
      </c>
      <c r="G578" s="289"/>
      <c r="H578" s="290" t="s">
        <v>21</v>
      </c>
      <c r="I578" s="292"/>
      <c r="J578" s="289"/>
      <c r="K578" s="289"/>
      <c r="L578" s="293"/>
      <c r="M578" s="294"/>
      <c r="N578" s="295"/>
      <c r="O578" s="295"/>
      <c r="P578" s="295"/>
      <c r="Q578" s="295"/>
      <c r="R578" s="295"/>
      <c r="S578" s="295"/>
      <c r="T578" s="296"/>
      <c r="AT578" s="297" t="s">
        <v>592</v>
      </c>
      <c r="AU578" s="297" t="s">
        <v>85</v>
      </c>
      <c r="AV578" s="14" t="s">
        <v>83</v>
      </c>
      <c r="AW578" s="14" t="s">
        <v>39</v>
      </c>
      <c r="AX578" s="14" t="s">
        <v>76</v>
      </c>
      <c r="AY578" s="297" t="s">
        <v>203</v>
      </c>
    </row>
    <row r="579" spans="2:51" s="12" customFormat="1" ht="13.5">
      <c r="B579" s="265"/>
      <c r="C579" s="266"/>
      <c r="D579" s="267" t="s">
        <v>592</v>
      </c>
      <c r="E579" s="268" t="s">
        <v>21</v>
      </c>
      <c r="F579" s="269" t="s">
        <v>1872</v>
      </c>
      <c r="G579" s="266"/>
      <c r="H579" s="270">
        <v>4.368</v>
      </c>
      <c r="I579" s="271"/>
      <c r="J579" s="266"/>
      <c r="K579" s="266"/>
      <c r="L579" s="272"/>
      <c r="M579" s="273"/>
      <c r="N579" s="274"/>
      <c r="O579" s="274"/>
      <c r="P579" s="274"/>
      <c r="Q579" s="274"/>
      <c r="R579" s="274"/>
      <c r="S579" s="274"/>
      <c r="T579" s="275"/>
      <c r="AT579" s="276" t="s">
        <v>592</v>
      </c>
      <c r="AU579" s="276" t="s">
        <v>85</v>
      </c>
      <c r="AV579" s="12" t="s">
        <v>85</v>
      </c>
      <c r="AW579" s="12" t="s">
        <v>39</v>
      </c>
      <c r="AX579" s="12" t="s">
        <v>76</v>
      </c>
      <c r="AY579" s="276" t="s">
        <v>203</v>
      </c>
    </row>
    <row r="580" spans="2:51" s="14" customFormat="1" ht="13.5">
      <c r="B580" s="288"/>
      <c r="C580" s="289"/>
      <c r="D580" s="267" t="s">
        <v>592</v>
      </c>
      <c r="E580" s="290" t="s">
        <v>21</v>
      </c>
      <c r="F580" s="291" t="s">
        <v>1727</v>
      </c>
      <c r="G580" s="289"/>
      <c r="H580" s="290" t="s">
        <v>21</v>
      </c>
      <c r="I580" s="292"/>
      <c r="J580" s="289"/>
      <c r="K580" s="289"/>
      <c r="L580" s="293"/>
      <c r="M580" s="294"/>
      <c r="N580" s="295"/>
      <c r="O580" s="295"/>
      <c r="P580" s="295"/>
      <c r="Q580" s="295"/>
      <c r="R580" s="295"/>
      <c r="S580" s="295"/>
      <c r="T580" s="296"/>
      <c r="AT580" s="297" t="s">
        <v>592</v>
      </c>
      <c r="AU580" s="297" t="s">
        <v>85</v>
      </c>
      <c r="AV580" s="14" t="s">
        <v>83</v>
      </c>
      <c r="AW580" s="14" t="s">
        <v>39</v>
      </c>
      <c r="AX580" s="14" t="s">
        <v>76</v>
      </c>
      <c r="AY580" s="297" t="s">
        <v>203</v>
      </c>
    </row>
    <row r="581" spans="2:51" s="12" customFormat="1" ht="13.5">
      <c r="B581" s="265"/>
      <c r="C581" s="266"/>
      <c r="D581" s="267" t="s">
        <v>592</v>
      </c>
      <c r="E581" s="268" t="s">
        <v>21</v>
      </c>
      <c r="F581" s="269" t="s">
        <v>1774</v>
      </c>
      <c r="G581" s="266"/>
      <c r="H581" s="270">
        <v>0.15</v>
      </c>
      <c r="I581" s="271"/>
      <c r="J581" s="266"/>
      <c r="K581" s="266"/>
      <c r="L581" s="272"/>
      <c r="M581" s="273"/>
      <c r="N581" s="274"/>
      <c r="O581" s="274"/>
      <c r="P581" s="274"/>
      <c r="Q581" s="274"/>
      <c r="R581" s="274"/>
      <c r="S581" s="274"/>
      <c r="T581" s="275"/>
      <c r="AT581" s="276" t="s">
        <v>592</v>
      </c>
      <c r="AU581" s="276" t="s">
        <v>85</v>
      </c>
      <c r="AV581" s="12" t="s">
        <v>85</v>
      </c>
      <c r="AW581" s="12" t="s">
        <v>39</v>
      </c>
      <c r="AX581" s="12" t="s">
        <v>76</v>
      </c>
      <c r="AY581" s="276" t="s">
        <v>203</v>
      </c>
    </row>
    <row r="582" spans="2:51" s="14" customFormat="1" ht="13.5">
      <c r="B582" s="288"/>
      <c r="C582" s="289"/>
      <c r="D582" s="267" t="s">
        <v>592</v>
      </c>
      <c r="E582" s="290" t="s">
        <v>21</v>
      </c>
      <c r="F582" s="291" t="s">
        <v>1729</v>
      </c>
      <c r="G582" s="289"/>
      <c r="H582" s="290" t="s">
        <v>21</v>
      </c>
      <c r="I582" s="292"/>
      <c r="J582" s="289"/>
      <c r="K582" s="289"/>
      <c r="L582" s="293"/>
      <c r="M582" s="294"/>
      <c r="N582" s="295"/>
      <c r="O582" s="295"/>
      <c r="P582" s="295"/>
      <c r="Q582" s="295"/>
      <c r="R582" s="295"/>
      <c r="S582" s="295"/>
      <c r="T582" s="296"/>
      <c r="AT582" s="297" t="s">
        <v>592</v>
      </c>
      <c r="AU582" s="297" t="s">
        <v>85</v>
      </c>
      <c r="AV582" s="14" t="s">
        <v>83</v>
      </c>
      <c r="AW582" s="14" t="s">
        <v>39</v>
      </c>
      <c r="AX582" s="14" t="s">
        <v>76</v>
      </c>
      <c r="AY582" s="297" t="s">
        <v>203</v>
      </c>
    </row>
    <row r="583" spans="2:51" s="12" customFormat="1" ht="13.5">
      <c r="B583" s="265"/>
      <c r="C583" s="266"/>
      <c r="D583" s="267" t="s">
        <v>592</v>
      </c>
      <c r="E583" s="268" t="s">
        <v>21</v>
      </c>
      <c r="F583" s="269" t="s">
        <v>1873</v>
      </c>
      <c r="G583" s="266"/>
      <c r="H583" s="270">
        <v>0.241</v>
      </c>
      <c r="I583" s="271"/>
      <c r="J583" s="266"/>
      <c r="K583" s="266"/>
      <c r="L583" s="272"/>
      <c r="M583" s="273"/>
      <c r="N583" s="274"/>
      <c r="O583" s="274"/>
      <c r="P583" s="274"/>
      <c r="Q583" s="274"/>
      <c r="R583" s="274"/>
      <c r="S583" s="274"/>
      <c r="T583" s="275"/>
      <c r="AT583" s="276" t="s">
        <v>592</v>
      </c>
      <c r="AU583" s="276" t="s">
        <v>85</v>
      </c>
      <c r="AV583" s="12" t="s">
        <v>85</v>
      </c>
      <c r="AW583" s="12" t="s">
        <v>39</v>
      </c>
      <c r="AX583" s="12" t="s">
        <v>76</v>
      </c>
      <c r="AY583" s="276" t="s">
        <v>203</v>
      </c>
    </row>
    <row r="584" spans="2:51" s="12" customFormat="1" ht="13.5">
      <c r="B584" s="265"/>
      <c r="C584" s="266"/>
      <c r="D584" s="267" t="s">
        <v>592</v>
      </c>
      <c r="E584" s="268" t="s">
        <v>21</v>
      </c>
      <c r="F584" s="269" t="s">
        <v>1874</v>
      </c>
      <c r="G584" s="266"/>
      <c r="H584" s="270">
        <v>1.356</v>
      </c>
      <c r="I584" s="271"/>
      <c r="J584" s="266"/>
      <c r="K584" s="266"/>
      <c r="L584" s="272"/>
      <c r="M584" s="273"/>
      <c r="N584" s="274"/>
      <c r="O584" s="274"/>
      <c r="P584" s="274"/>
      <c r="Q584" s="274"/>
      <c r="R584" s="274"/>
      <c r="S584" s="274"/>
      <c r="T584" s="275"/>
      <c r="AT584" s="276" t="s">
        <v>592</v>
      </c>
      <c r="AU584" s="276" t="s">
        <v>85</v>
      </c>
      <c r="AV584" s="12" t="s">
        <v>85</v>
      </c>
      <c r="AW584" s="12" t="s">
        <v>39</v>
      </c>
      <c r="AX584" s="12" t="s">
        <v>76</v>
      </c>
      <c r="AY584" s="276" t="s">
        <v>203</v>
      </c>
    </row>
    <row r="585" spans="2:51" s="13" customFormat="1" ht="13.5">
      <c r="B585" s="277"/>
      <c r="C585" s="278"/>
      <c r="D585" s="267" t="s">
        <v>592</v>
      </c>
      <c r="E585" s="279" t="s">
        <v>21</v>
      </c>
      <c r="F585" s="280" t="s">
        <v>618</v>
      </c>
      <c r="G585" s="278"/>
      <c r="H585" s="281">
        <v>143.724</v>
      </c>
      <c r="I585" s="282"/>
      <c r="J585" s="278"/>
      <c r="K585" s="278"/>
      <c r="L585" s="283"/>
      <c r="M585" s="284"/>
      <c r="N585" s="285"/>
      <c r="O585" s="285"/>
      <c r="P585" s="285"/>
      <c r="Q585" s="285"/>
      <c r="R585" s="285"/>
      <c r="S585" s="285"/>
      <c r="T585" s="286"/>
      <c r="AT585" s="287" t="s">
        <v>592</v>
      </c>
      <c r="AU585" s="287" t="s">
        <v>85</v>
      </c>
      <c r="AV585" s="13" t="s">
        <v>98</v>
      </c>
      <c r="AW585" s="13" t="s">
        <v>39</v>
      </c>
      <c r="AX585" s="13" t="s">
        <v>83</v>
      </c>
      <c r="AY585" s="287" t="s">
        <v>203</v>
      </c>
    </row>
    <row r="586" spans="2:65" s="1" customFormat="1" ht="38.25" customHeight="1">
      <c r="B586" s="47"/>
      <c r="C586" s="238" t="s">
        <v>926</v>
      </c>
      <c r="D586" s="238" t="s">
        <v>206</v>
      </c>
      <c r="E586" s="239" t="s">
        <v>1875</v>
      </c>
      <c r="F586" s="240" t="s">
        <v>1876</v>
      </c>
      <c r="G586" s="241" t="s">
        <v>463</v>
      </c>
      <c r="H586" s="242">
        <v>12.142</v>
      </c>
      <c r="I586" s="243"/>
      <c r="J586" s="244">
        <f>ROUND(I586*H586,2)</f>
        <v>0</v>
      </c>
      <c r="K586" s="240" t="s">
        <v>761</v>
      </c>
      <c r="L586" s="73"/>
      <c r="M586" s="245" t="s">
        <v>21</v>
      </c>
      <c r="N586" s="246" t="s">
        <v>47</v>
      </c>
      <c r="O586" s="48"/>
      <c r="P586" s="247">
        <f>O586*H586</f>
        <v>0</v>
      </c>
      <c r="Q586" s="247">
        <v>0</v>
      </c>
      <c r="R586" s="247">
        <f>Q586*H586</f>
        <v>0</v>
      </c>
      <c r="S586" s="247">
        <v>0.059</v>
      </c>
      <c r="T586" s="248">
        <f>S586*H586</f>
        <v>0.716378</v>
      </c>
      <c r="AR586" s="25" t="s">
        <v>98</v>
      </c>
      <c r="AT586" s="25" t="s">
        <v>206</v>
      </c>
      <c r="AU586" s="25" t="s">
        <v>85</v>
      </c>
      <c r="AY586" s="25" t="s">
        <v>203</v>
      </c>
      <c r="BE586" s="249">
        <f>IF(N586="základní",J586,0)</f>
        <v>0</v>
      </c>
      <c r="BF586" s="249">
        <f>IF(N586="snížená",J586,0)</f>
        <v>0</v>
      </c>
      <c r="BG586" s="249">
        <f>IF(N586="zákl. přenesená",J586,0)</f>
        <v>0</v>
      </c>
      <c r="BH586" s="249">
        <f>IF(N586="sníž. přenesená",J586,0)</f>
        <v>0</v>
      </c>
      <c r="BI586" s="249">
        <f>IF(N586="nulová",J586,0)</f>
        <v>0</v>
      </c>
      <c r="BJ586" s="25" t="s">
        <v>83</v>
      </c>
      <c r="BK586" s="249">
        <f>ROUND(I586*H586,2)</f>
        <v>0</v>
      </c>
      <c r="BL586" s="25" t="s">
        <v>98</v>
      </c>
      <c r="BM586" s="25" t="s">
        <v>1877</v>
      </c>
    </row>
    <row r="587" spans="2:51" s="12" customFormat="1" ht="13.5">
      <c r="B587" s="265"/>
      <c r="C587" s="266"/>
      <c r="D587" s="267" t="s">
        <v>592</v>
      </c>
      <c r="E587" s="268" t="s">
        <v>21</v>
      </c>
      <c r="F587" s="269" t="s">
        <v>1461</v>
      </c>
      <c r="G587" s="266"/>
      <c r="H587" s="270">
        <v>2.068</v>
      </c>
      <c r="I587" s="271"/>
      <c r="J587" s="266"/>
      <c r="K587" s="266"/>
      <c r="L587" s="272"/>
      <c r="M587" s="273"/>
      <c r="N587" s="274"/>
      <c r="O587" s="274"/>
      <c r="P587" s="274"/>
      <c r="Q587" s="274"/>
      <c r="R587" s="274"/>
      <c r="S587" s="274"/>
      <c r="T587" s="275"/>
      <c r="AT587" s="276" t="s">
        <v>592</v>
      </c>
      <c r="AU587" s="276" t="s">
        <v>85</v>
      </c>
      <c r="AV587" s="12" t="s">
        <v>85</v>
      </c>
      <c r="AW587" s="12" t="s">
        <v>39</v>
      </c>
      <c r="AX587" s="12" t="s">
        <v>76</v>
      </c>
      <c r="AY587" s="276" t="s">
        <v>203</v>
      </c>
    </row>
    <row r="588" spans="2:51" s="12" customFormat="1" ht="13.5">
      <c r="B588" s="265"/>
      <c r="C588" s="266"/>
      <c r="D588" s="267" t="s">
        <v>592</v>
      </c>
      <c r="E588" s="268" t="s">
        <v>21</v>
      </c>
      <c r="F588" s="269" t="s">
        <v>1462</v>
      </c>
      <c r="G588" s="266"/>
      <c r="H588" s="270">
        <v>3.564</v>
      </c>
      <c r="I588" s="271"/>
      <c r="J588" s="266"/>
      <c r="K588" s="266"/>
      <c r="L588" s="272"/>
      <c r="M588" s="273"/>
      <c r="N588" s="274"/>
      <c r="O588" s="274"/>
      <c r="P588" s="274"/>
      <c r="Q588" s="274"/>
      <c r="R588" s="274"/>
      <c r="S588" s="274"/>
      <c r="T588" s="275"/>
      <c r="AT588" s="276" t="s">
        <v>592</v>
      </c>
      <c r="AU588" s="276" t="s">
        <v>85</v>
      </c>
      <c r="AV588" s="12" t="s">
        <v>85</v>
      </c>
      <c r="AW588" s="12" t="s">
        <v>39</v>
      </c>
      <c r="AX588" s="12" t="s">
        <v>76</v>
      </c>
      <c r="AY588" s="276" t="s">
        <v>203</v>
      </c>
    </row>
    <row r="589" spans="2:51" s="12" customFormat="1" ht="13.5">
      <c r="B589" s="265"/>
      <c r="C589" s="266"/>
      <c r="D589" s="267" t="s">
        <v>592</v>
      </c>
      <c r="E589" s="268" t="s">
        <v>21</v>
      </c>
      <c r="F589" s="269" t="s">
        <v>1463</v>
      </c>
      <c r="G589" s="266"/>
      <c r="H589" s="270">
        <v>1.26</v>
      </c>
      <c r="I589" s="271"/>
      <c r="J589" s="266"/>
      <c r="K589" s="266"/>
      <c r="L589" s="272"/>
      <c r="M589" s="273"/>
      <c r="N589" s="274"/>
      <c r="O589" s="274"/>
      <c r="P589" s="274"/>
      <c r="Q589" s="274"/>
      <c r="R589" s="274"/>
      <c r="S589" s="274"/>
      <c r="T589" s="275"/>
      <c r="AT589" s="276" t="s">
        <v>592</v>
      </c>
      <c r="AU589" s="276" t="s">
        <v>85</v>
      </c>
      <c r="AV589" s="12" t="s">
        <v>85</v>
      </c>
      <c r="AW589" s="12" t="s">
        <v>39</v>
      </c>
      <c r="AX589" s="12" t="s">
        <v>76</v>
      </c>
      <c r="AY589" s="276" t="s">
        <v>203</v>
      </c>
    </row>
    <row r="590" spans="2:51" s="12" customFormat="1" ht="13.5">
      <c r="B590" s="265"/>
      <c r="C590" s="266"/>
      <c r="D590" s="267" t="s">
        <v>592</v>
      </c>
      <c r="E590" s="268" t="s">
        <v>21</v>
      </c>
      <c r="F590" s="269" t="s">
        <v>1464</v>
      </c>
      <c r="G590" s="266"/>
      <c r="H590" s="270">
        <v>1.05</v>
      </c>
      <c r="I590" s="271"/>
      <c r="J590" s="266"/>
      <c r="K590" s="266"/>
      <c r="L590" s="272"/>
      <c r="M590" s="273"/>
      <c r="N590" s="274"/>
      <c r="O590" s="274"/>
      <c r="P590" s="274"/>
      <c r="Q590" s="274"/>
      <c r="R590" s="274"/>
      <c r="S590" s="274"/>
      <c r="T590" s="275"/>
      <c r="AT590" s="276" t="s">
        <v>592</v>
      </c>
      <c r="AU590" s="276" t="s">
        <v>85</v>
      </c>
      <c r="AV590" s="12" t="s">
        <v>85</v>
      </c>
      <c r="AW590" s="12" t="s">
        <v>39</v>
      </c>
      <c r="AX590" s="12" t="s">
        <v>76</v>
      </c>
      <c r="AY590" s="276" t="s">
        <v>203</v>
      </c>
    </row>
    <row r="591" spans="2:51" s="12" customFormat="1" ht="13.5">
      <c r="B591" s="265"/>
      <c r="C591" s="266"/>
      <c r="D591" s="267" t="s">
        <v>592</v>
      </c>
      <c r="E591" s="268" t="s">
        <v>21</v>
      </c>
      <c r="F591" s="269" t="s">
        <v>1465</v>
      </c>
      <c r="G591" s="266"/>
      <c r="H591" s="270">
        <v>4.2</v>
      </c>
      <c r="I591" s="271"/>
      <c r="J591" s="266"/>
      <c r="K591" s="266"/>
      <c r="L591" s="272"/>
      <c r="M591" s="273"/>
      <c r="N591" s="274"/>
      <c r="O591" s="274"/>
      <c r="P591" s="274"/>
      <c r="Q591" s="274"/>
      <c r="R591" s="274"/>
      <c r="S591" s="274"/>
      <c r="T591" s="275"/>
      <c r="AT591" s="276" t="s">
        <v>592</v>
      </c>
      <c r="AU591" s="276" t="s">
        <v>85</v>
      </c>
      <c r="AV591" s="12" t="s">
        <v>85</v>
      </c>
      <c r="AW591" s="12" t="s">
        <v>39</v>
      </c>
      <c r="AX591" s="12" t="s">
        <v>76</v>
      </c>
      <c r="AY591" s="276" t="s">
        <v>203</v>
      </c>
    </row>
    <row r="592" spans="2:65" s="1" customFormat="1" ht="25.5" customHeight="1">
      <c r="B592" s="47"/>
      <c r="C592" s="238" t="s">
        <v>930</v>
      </c>
      <c r="D592" s="238" t="s">
        <v>206</v>
      </c>
      <c r="E592" s="239" t="s">
        <v>1878</v>
      </c>
      <c r="F592" s="240" t="s">
        <v>1879</v>
      </c>
      <c r="G592" s="241" t="s">
        <v>463</v>
      </c>
      <c r="H592" s="242">
        <v>4.391</v>
      </c>
      <c r="I592" s="243"/>
      <c r="J592" s="244">
        <f>ROUND(I592*H592,2)</f>
        <v>0</v>
      </c>
      <c r="K592" s="240" t="s">
        <v>761</v>
      </c>
      <c r="L592" s="73"/>
      <c r="M592" s="245" t="s">
        <v>21</v>
      </c>
      <c r="N592" s="246" t="s">
        <v>47</v>
      </c>
      <c r="O592" s="48"/>
      <c r="P592" s="247">
        <f>O592*H592</f>
        <v>0</v>
      </c>
      <c r="Q592" s="247">
        <v>0</v>
      </c>
      <c r="R592" s="247">
        <f>Q592*H592</f>
        <v>0</v>
      </c>
      <c r="S592" s="247">
        <v>0.075</v>
      </c>
      <c r="T592" s="248">
        <f>S592*H592</f>
        <v>0.329325</v>
      </c>
      <c r="AR592" s="25" t="s">
        <v>98</v>
      </c>
      <c r="AT592" s="25" t="s">
        <v>206</v>
      </c>
      <c r="AU592" s="25" t="s">
        <v>85</v>
      </c>
      <c r="AY592" s="25" t="s">
        <v>203</v>
      </c>
      <c r="BE592" s="249">
        <f>IF(N592="základní",J592,0)</f>
        <v>0</v>
      </c>
      <c r="BF592" s="249">
        <f>IF(N592="snížená",J592,0)</f>
        <v>0</v>
      </c>
      <c r="BG592" s="249">
        <f>IF(N592="zákl. přenesená",J592,0)</f>
        <v>0</v>
      </c>
      <c r="BH592" s="249">
        <f>IF(N592="sníž. přenesená",J592,0)</f>
        <v>0</v>
      </c>
      <c r="BI592" s="249">
        <f>IF(N592="nulová",J592,0)</f>
        <v>0</v>
      </c>
      <c r="BJ592" s="25" t="s">
        <v>83</v>
      </c>
      <c r="BK592" s="249">
        <f>ROUND(I592*H592,2)</f>
        <v>0</v>
      </c>
      <c r="BL592" s="25" t="s">
        <v>98</v>
      </c>
      <c r="BM592" s="25" t="s">
        <v>1880</v>
      </c>
    </row>
    <row r="593" spans="2:51" s="12" customFormat="1" ht="13.5">
      <c r="B593" s="265"/>
      <c r="C593" s="266"/>
      <c r="D593" s="267" t="s">
        <v>592</v>
      </c>
      <c r="E593" s="268" t="s">
        <v>21</v>
      </c>
      <c r="F593" s="269" t="s">
        <v>1881</v>
      </c>
      <c r="G593" s="266"/>
      <c r="H593" s="270">
        <v>0.611</v>
      </c>
      <c r="I593" s="271"/>
      <c r="J593" s="266"/>
      <c r="K593" s="266"/>
      <c r="L593" s="272"/>
      <c r="M593" s="273"/>
      <c r="N593" s="274"/>
      <c r="O593" s="274"/>
      <c r="P593" s="274"/>
      <c r="Q593" s="274"/>
      <c r="R593" s="274"/>
      <c r="S593" s="274"/>
      <c r="T593" s="275"/>
      <c r="AT593" s="276" t="s">
        <v>592</v>
      </c>
      <c r="AU593" s="276" t="s">
        <v>85</v>
      </c>
      <c r="AV593" s="12" t="s">
        <v>85</v>
      </c>
      <c r="AW593" s="12" t="s">
        <v>39</v>
      </c>
      <c r="AX593" s="12" t="s">
        <v>76</v>
      </c>
      <c r="AY593" s="276" t="s">
        <v>203</v>
      </c>
    </row>
    <row r="594" spans="2:51" s="12" customFormat="1" ht="13.5">
      <c r="B594" s="265"/>
      <c r="C594" s="266"/>
      <c r="D594" s="267" t="s">
        <v>592</v>
      </c>
      <c r="E594" s="268" t="s">
        <v>21</v>
      </c>
      <c r="F594" s="269" t="s">
        <v>1633</v>
      </c>
      <c r="G594" s="266"/>
      <c r="H594" s="270">
        <v>0.765</v>
      </c>
      <c r="I594" s="271"/>
      <c r="J594" s="266"/>
      <c r="K594" s="266"/>
      <c r="L594" s="272"/>
      <c r="M594" s="273"/>
      <c r="N594" s="274"/>
      <c r="O594" s="274"/>
      <c r="P594" s="274"/>
      <c r="Q594" s="274"/>
      <c r="R594" s="274"/>
      <c r="S594" s="274"/>
      <c r="T594" s="275"/>
      <c r="AT594" s="276" t="s">
        <v>592</v>
      </c>
      <c r="AU594" s="276" t="s">
        <v>85</v>
      </c>
      <c r="AV594" s="12" t="s">
        <v>85</v>
      </c>
      <c r="AW594" s="12" t="s">
        <v>39</v>
      </c>
      <c r="AX594" s="12" t="s">
        <v>76</v>
      </c>
      <c r="AY594" s="276" t="s">
        <v>203</v>
      </c>
    </row>
    <row r="595" spans="2:51" s="12" customFormat="1" ht="13.5">
      <c r="B595" s="265"/>
      <c r="C595" s="266"/>
      <c r="D595" s="267" t="s">
        <v>592</v>
      </c>
      <c r="E595" s="268" t="s">
        <v>21</v>
      </c>
      <c r="F595" s="269" t="s">
        <v>1634</v>
      </c>
      <c r="G595" s="266"/>
      <c r="H595" s="270">
        <v>0.765</v>
      </c>
      <c r="I595" s="271"/>
      <c r="J595" s="266"/>
      <c r="K595" s="266"/>
      <c r="L595" s="272"/>
      <c r="M595" s="273"/>
      <c r="N595" s="274"/>
      <c r="O595" s="274"/>
      <c r="P595" s="274"/>
      <c r="Q595" s="274"/>
      <c r="R595" s="274"/>
      <c r="S595" s="274"/>
      <c r="T595" s="275"/>
      <c r="AT595" s="276" t="s">
        <v>592</v>
      </c>
      <c r="AU595" s="276" t="s">
        <v>85</v>
      </c>
      <c r="AV595" s="12" t="s">
        <v>85</v>
      </c>
      <c r="AW595" s="12" t="s">
        <v>39</v>
      </c>
      <c r="AX595" s="12" t="s">
        <v>76</v>
      </c>
      <c r="AY595" s="276" t="s">
        <v>203</v>
      </c>
    </row>
    <row r="596" spans="2:51" s="12" customFormat="1" ht="13.5">
      <c r="B596" s="265"/>
      <c r="C596" s="266"/>
      <c r="D596" s="267" t="s">
        <v>592</v>
      </c>
      <c r="E596" s="268" t="s">
        <v>21</v>
      </c>
      <c r="F596" s="269" t="s">
        <v>1635</v>
      </c>
      <c r="G596" s="266"/>
      <c r="H596" s="270">
        <v>0.765</v>
      </c>
      <c r="I596" s="271"/>
      <c r="J596" s="266"/>
      <c r="K596" s="266"/>
      <c r="L596" s="272"/>
      <c r="M596" s="273"/>
      <c r="N596" s="274"/>
      <c r="O596" s="274"/>
      <c r="P596" s="274"/>
      <c r="Q596" s="274"/>
      <c r="R596" s="274"/>
      <c r="S596" s="274"/>
      <c r="T596" s="275"/>
      <c r="AT596" s="276" t="s">
        <v>592</v>
      </c>
      <c r="AU596" s="276" t="s">
        <v>85</v>
      </c>
      <c r="AV596" s="12" t="s">
        <v>85</v>
      </c>
      <c r="AW596" s="12" t="s">
        <v>39</v>
      </c>
      <c r="AX596" s="12" t="s">
        <v>76</v>
      </c>
      <c r="AY596" s="276" t="s">
        <v>203</v>
      </c>
    </row>
    <row r="597" spans="2:51" s="12" customFormat="1" ht="13.5">
      <c r="B597" s="265"/>
      <c r="C597" s="266"/>
      <c r="D597" s="267" t="s">
        <v>592</v>
      </c>
      <c r="E597" s="268" t="s">
        <v>21</v>
      </c>
      <c r="F597" s="269" t="s">
        <v>1636</v>
      </c>
      <c r="G597" s="266"/>
      <c r="H597" s="270">
        <v>0.72</v>
      </c>
      <c r="I597" s="271"/>
      <c r="J597" s="266"/>
      <c r="K597" s="266"/>
      <c r="L597" s="272"/>
      <c r="M597" s="273"/>
      <c r="N597" s="274"/>
      <c r="O597" s="274"/>
      <c r="P597" s="274"/>
      <c r="Q597" s="274"/>
      <c r="R597" s="274"/>
      <c r="S597" s="274"/>
      <c r="T597" s="275"/>
      <c r="AT597" s="276" t="s">
        <v>592</v>
      </c>
      <c r="AU597" s="276" t="s">
        <v>85</v>
      </c>
      <c r="AV597" s="12" t="s">
        <v>85</v>
      </c>
      <c r="AW597" s="12" t="s">
        <v>39</v>
      </c>
      <c r="AX597" s="12" t="s">
        <v>76</v>
      </c>
      <c r="AY597" s="276" t="s">
        <v>203</v>
      </c>
    </row>
    <row r="598" spans="2:51" s="12" customFormat="1" ht="13.5">
      <c r="B598" s="265"/>
      <c r="C598" s="266"/>
      <c r="D598" s="267" t="s">
        <v>592</v>
      </c>
      <c r="E598" s="268" t="s">
        <v>21</v>
      </c>
      <c r="F598" s="269" t="s">
        <v>1637</v>
      </c>
      <c r="G598" s="266"/>
      <c r="H598" s="270">
        <v>0.765</v>
      </c>
      <c r="I598" s="271"/>
      <c r="J598" s="266"/>
      <c r="K598" s="266"/>
      <c r="L598" s="272"/>
      <c r="M598" s="273"/>
      <c r="N598" s="274"/>
      <c r="O598" s="274"/>
      <c r="P598" s="274"/>
      <c r="Q598" s="274"/>
      <c r="R598" s="274"/>
      <c r="S598" s="274"/>
      <c r="T598" s="275"/>
      <c r="AT598" s="276" t="s">
        <v>592</v>
      </c>
      <c r="AU598" s="276" t="s">
        <v>85</v>
      </c>
      <c r="AV598" s="12" t="s">
        <v>85</v>
      </c>
      <c r="AW598" s="12" t="s">
        <v>39</v>
      </c>
      <c r="AX598" s="12" t="s">
        <v>76</v>
      </c>
      <c r="AY598" s="276" t="s">
        <v>203</v>
      </c>
    </row>
    <row r="599" spans="2:65" s="1" customFormat="1" ht="25.5" customHeight="1">
      <c r="B599" s="47"/>
      <c r="C599" s="238" t="s">
        <v>934</v>
      </c>
      <c r="D599" s="238" t="s">
        <v>206</v>
      </c>
      <c r="E599" s="239" t="s">
        <v>1882</v>
      </c>
      <c r="F599" s="240" t="s">
        <v>1883</v>
      </c>
      <c r="G599" s="241" t="s">
        <v>463</v>
      </c>
      <c r="H599" s="242">
        <v>3.36</v>
      </c>
      <c r="I599" s="243"/>
      <c r="J599" s="244">
        <f>ROUND(I599*H599,2)</f>
        <v>0</v>
      </c>
      <c r="K599" s="240" t="s">
        <v>761</v>
      </c>
      <c r="L599" s="73"/>
      <c r="M599" s="245" t="s">
        <v>21</v>
      </c>
      <c r="N599" s="246" t="s">
        <v>47</v>
      </c>
      <c r="O599" s="48"/>
      <c r="P599" s="247">
        <f>O599*H599</f>
        <v>0</v>
      </c>
      <c r="Q599" s="247">
        <v>0</v>
      </c>
      <c r="R599" s="247">
        <f>Q599*H599</f>
        <v>0</v>
      </c>
      <c r="S599" s="247">
        <v>0.088</v>
      </c>
      <c r="T599" s="248">
        <f>S599*H599</f>
        <v>0.29568</v>
      </c>
      <c r="AR599" s="25" t="s">
        <v>98</v>
      </c>
      <c r="AT599" s="25" t="s">
        <v>206</v>
      </c>
      <c r="AU599" s="25" t="s">
        <v>85</v>
      </c>
      <c r="AY599" s="25" t="s">
        <v>203</v>
      </c>
      <c r="BE599" s="249">
        <f>IF(N599="základní",J599,0)</f>
        <v>0</v>
      </c>
      <c r="BF599" s="249">
        <f>IF(N599="snížená",J599,0)</f>
        <v>0</v>
      </c>
      <c r="BG599" s="249">
        <f>IF(N599="zákl. přenesená",J599,0)</f>
        <v>0</v>
      </c>
      <c r="BH599" s="249">
        <f>IF(N599="sníž. přenesená",J599,0)</f>
        <v>0</v>
      </c>
      <c r="BI599" s="249">
        <f>IF(N599="nulová",J599,0)</f>
        <v>0</v>
      </c>
      <c r="BJ599" s="25" t="s">
        <v>83</v>
      </c>
      <c r="BK599" s="249">
        <f>ROUND(I599*H599,2)</f>
        <v>0</v>
      </c>
      <c r="BL599" s="25" t="s">
        <v>98</v>
      </c>
      <c r="BM599" s="25" t="s">
        <v>1884</v>
      </c>
    </row>
    <row r="600" spans="2:51" s="12" customFormat="1" ht="13.5">
      <c r="B600" s="265"/>
      <c r="C600" s="266"/>
      <c r="D600" s="267" t="s">
        <v>592</v>
      </c>
      <c r="E600" s="268" t="s">
        <v>21</v>
      </c>
      <c r="F600" s="269" t="s">
        <v>1885</v>
      </c>
      <c r="G600" s="266"/>
      <c r="H600" s="270">
        <v>3.36</v>
      </c>
      <c r="I600" s="271"/>
      <c r="J600" s="266"/>
      <c r="K600" s="266"/>
      <c r="L600" s="272"/>
      <c r="M600" s="273"/>
      <c r="N600" s="274"/>
      <c r="O600" s="274"/>
      <c r="P600" s="274"/>
      <c r="Q600" s="274"/>
      <c r="R600" s="274"/>
      <c r="S600" s="274"/>
      <c r="T600" s="275"/>
      <c r="AT600" s="276" t="s">
        <v>592</v>
      </c>
      <c r="AU600" s="276" t="s">
        <v>85</v>
      </c>
      <c r="AV600" s="12" t="s">
        <v>85</v>
      </c>
      <c r="AW600" s="12" t="s">
        <v>39</v>
      </c>
      <c r="AX600" s="12" t="s">
        <v>76</v>
      </c>
      <c r="AY600" s="276" t="s">
        <v>203</v>
      </c>
    </row>
    <row r="601" spans="2:65" s="1" customFormat="1" ht="38.25" customHeight="1">
      <c r="B601" s="47"/>
      <c r="C601" s="238" t="s">
        <v>938</v>
      </c>
      <c r="D601" s="238" t="s">
        <v>206</v>
      </c>
      <c r="E601" s="239" t="s">
        <v>1886</v>
      </c>
      <c r="F601" s="240" t="s">
        <v>1887</v>
      </c>
      <c r="G601" s="241" t="s">
        <v>463</v>
      </c>
      <c r="H601" s="242">
        <v>14.07</v>
      </c>
      <c r="I601" s="243"/>
      <c r="J601" s="244">
        <f>ROUND(I601*H601,2)</f>
        <v>0</v>
      </c>
      <c r="K601" s="240" t="s">
        <v>761</v>
      </c>
      <c r="L601" s="73"/>
      <c r="M601" s="245" t="s">
        <v>21</v>
      </c>
      <c r="N601" s="246" t="s">
        <v>47</v>
      </c>
      <c r="O601" s="48"/>
      <c r="P601" s="247">
        <f>O601*H601</f>
        <v>0</v>
      </c>
      <c r="Q601" s="247">
        <v>0</v>
      </c>
      <c r="R601" s="247">
        <f>Q601*H601</f>
        <v>0</v>
      </c>
      <c r="S601" s="247">
        <v>0.015</v>
      </c>
      <c r="T601" s="248">
        <f>S601*H601</f>
        <v>0.21105</v>
      </c>
      <c r="AR601" s="25" t="s">
        <v>98</v>
      </c>
      <c r="AT601" s="25" t="s">
        <v>206</v>
      </c>
      <c r="AU601" s="25" t="s">
        <v>85</v>
      </c>
      <c r="AY601" s="25" t="s">
        <v>203</v>
      </c>
      <c r="BE601" s="249">
        <f>IF(N601="základní",J601,0)</f>
        <v>0</v>
      </c>
      <c r="BF601" s="249">
        <f>IF(N601="snížená",J601,0)</f>
        <v>0</v>
      </c>
      <c r="BG601" s="249">
        <f>IF(N601="zákl. přenesená",J601,0)</f>
        <v>0</v>
      </c>
      <c r="BH601" s="249">
        <f>IF(N601="sníž. přenesená",J601,0)</f>
        <v>0</v>
      </c>
      <c r="BI601" s="249">
        <f>IF(N601="nulová",J601,0)</f>
        <v>0</v>
      </c>
      <c r="BJ601" s="25" t="s">
        <v>83</v>
      </c>
      <c r="BK601" s="249">
        <f>ROUND(I601*H601,2)</f>
        <v>0</v>
      </c>
      <c r="BL601" s="25" t="s">
        <v>98</v>
      </c>
      <c r="BM601" s="25" t="s">
        <v>1888</v>
      </c>
    </row>
    <row r="602" spans="2:51" s="12" customFormat="1" ht="13.5">
      <c r="B602" s="265"/>
      <c r="C602" s="266"/>
      <c r="D602" s="267" t="s">
        <v>592</v>
      </c>
      <c r="E602" s="268" t="s">
        <v>21</v>
      </c>
      <c r="F602" s="269" t="s">
        <v>1889</v>
      </c>
      <c r="G602" s="266"/>
      <c r="H602" s="270">
        <v>6.66</v>
      </c>
      <c r="I602" s="271"/>
      <c r="J602" s="266"/>
      <c r="K602" s="266"/>
      <c r="L602" s="272"/>
      <c r="M602" s="273"/>
      <c r="N602" s="274"/>
      <c r="O602" s="274"/>
      <c r="P602" s="274"/>
      <c r="Q602" s="274"/>
      <c r="R602" s="274"/>
      <c r="S602" s="274"/>
      <c r="T602" s="275"/>
      <c r="AT602" s="276" t="s">
        <v>592</v>
      </c>
      <c r="AU602" s="276" t="s">
        <v>85</v>
      </c>
      <c r="AV602" s="12" t="s">
        <v>85</v>
      </c>
      <c r="AW602" s="12" t="s">
        <v>39</v>
      </c>
      <c r="AX602" s="12" t="s">
        <v>76</v>
      </c>
      <c r="AY602" s="276" t="s">
        <v>203</v>
      </c>
    </row>
    <row r="603" spans="2:51" s="12" customFormat="1" ht="13.5">
      <c r="B603" s="265"/>
      <c r="C603" s="266"/>
      <c r="D603" s="267" t="s">
        <v>592</v>
      </c>
      <c r="E603" s="268" t="s">
        <v>21</v>
      </c>
      <c r="F603" s="269" t="s">
        <v>1890</v>
      </c>
      <c r="G603" s="266"/>
      <c r="H603" s="270">
        <v>7.41</v>
      </c>
      <c r="I603" s="271"/>
      <c r="J603" s="266"/>
      <c r="K603" s="266"/>
      <c r="L603" s="272"/>
      <c r="M603" s="273"/>
      <c r="N603" s="274"/>
      <c r="O603" s="274"/>
      <c r="P603" s="274"/>
      <c r="Q603" s="274"/>
      <c r="R603" s="274"/>
      <c r="S603" s="274"/>
      <c r="T603" s="275"/>
      <c r="AT603" s="276" t="s">
        <v>592</v>
      </c>
      <c r="AU603" s="276" t="s">
        <v>85</v>
      </c>
      <c r="AV603" s="12" t="s">
        <v>85</v>
      </c>
      <c r="AW603" s="12" t="s">
        <v>39</v>
      </c>
      <c r="AX603" s="12" t="s">
        <v>76</v>
      </c>
      <c r="AY603" s="276" t="s">
        <v>203</v>
      </c>
    </row>
    <row r="604" spans="2:65" s="1" customFormat="1" ht="25.5" customHeight="1">
      <c r="B604" s="47"/>
      <c r="C604" s="238" t="s">
        <v>772</v>
      </c>
      <c r="D604" s="238" t="s">
        <v>206</v>
      </c>
      <c r="E604" s="239" t="s">
        <v>1891</v>
      </c>
      <c r="F604" s="240" t="s">
        <v>1892</v>
      </c>
      <c r="G604" s="241" t="s">
        <v>463</v>
      </c>
      <c r="H604" s="242">
        <v>3.6</v>
      </c>
      <c r="I604" s="243"/>
      <c r="J604" s="244">
        <f>ROUND(I604*H604,2)</f>
        <v>0</v>
      </c>
      <c r="K604" s="240" t="s">
        <v>761</v>
      </c>
      <c r="L604" s="73"/>
      <c r="M604" s="245" t="s">
        <v>21</v>
      </c>
      <c r="N604" s="246" t="s">
        <v>47</v>
      </c>
      <c r="O604" s="48"/>
      <c r="P604" s="247">
        <f>O604*H604</f>
        <v>0</v>
      </c>
      <c r="Q604" s="247">
        <v>0</v>
      </c>
      <c r="R604" s="247">
        <f>Q604*H604</f>
        <v>0</v>
      </c>
      <c r="S604" s="247">
        <v>0.076</v>
      </c>
      <c r="T604" s="248">
        <f>S604*H604</f>
        <v>0.2736</v>
      </c>
      <c r="AR604" s="25" t="s">
        <v>98</v>
      </c>
      <c r="AT604" s="25" t="s">
        <v>206</v>
      </c>
      <c r="AU604" s="25" t="s">
        <v>85</v>
      </c>
      <c r="AY604" s="25" t="s">
        <v>203</v>
      </c>
      <c r="BE604" s="249">
        <f>IF(N604="základní",J604,0)</f>
        <v>0</v>
      </c>
      <c r="BF604" s="249">
        <f>IF(N604="snížená",J604,0)</f>
        <v>0</v>
      </c>
      <c r="BG604" s="249">
        <f>IF(N604="zákl. přenesená",J604,0)</f>
        <v>0</v>
      </c>
      <c r="BH604" s="249">
        <f>IF(N604="sníž. přenesená",J604,0)</f>
        <v>0</v>
      </c>
      <c r="BI604" s="249">
        <f>IF(N604="nulová",J604,0)</f>
        <v>0</v>
      </c>
      <c r="BJ604" s="25" t="s">
        <v>83</v>
      </c>
      <c r="BK604" s="249">
        <f>ROUND(I604*H604,2)</f>
        <v>0</v>
      </c>
      <c r="BL604" s="25" t="s">
        <v>98</v>
      </c>
      <c r="BM604" s="25" t="s">
        <v>1893</v>
      </c>
    </row>
    <row r="605" spans="2:51" s="12" customFormat="1" ht="13.5">
      <c r="B605" s="265"/>
      <c r="C605" s="266"/>
      <c r="D605" s="267" t="s">
        <v>592</v>
      </c>
      <c r="E605" s="268" t="s">
        <v>21</v>
      </c>
      <c r="F605" s="269" t="s">
        <v>1894</v>
      </c>
      <c r="G605" s="266"/>
      <c r="H605" s="270">
        <v>3.6</v>
      </c>
      <c r="I605" s="271"/>
      <c r="J605" s="266"/>
      <c r="K605" s="266"/>
      <c r="L605" s="272"/>
      <c r="M605" s="273"/>
      <c r="N605" s="274"/>
      <c r="O605" s="274"/>
      <c r="P605" s="274"/>
      <c r="Q605" s="274"/>
      <c r="R605" s="274"/>
      <c r="S605" s="274"/>
      <c r="T605" s="275"/>
      <c r="AT605" s="276" t="s">
        <v>592</v>
      </c>
      <c r="AU605" s="276" t="s">
        <v>85</v>
      </c>
      <c r="AV605" s="12" t="s">
        <v>85</v>
      </c>
      <c r="AW605" s="12" t="s">
        <v>39</v>
      </c>
      <c r="AX605" s="12" t="s">
        <v>83</v>
      </c>
      <c r="AY605" s="276" t="s">
        <v>203</v>
      </c>
    </row>
    <row r="606" spans="2:65" s="1" customFormat="1" ht="38.25" customHeight="1">
      <c r="B606" s="47"/>
      <c r="C606" s="238" t="s">
        <v>945</v>
      </c>
      <c r="D606" s="238" t="s">
        <v>206</v>
      </c>
      <c r="E606" s="239" t="s">
        <v>1895</v>
      </c>
      <c r="F606" s="240" t="s">
        <v>1896</v>
      </c>
      <c r="G606" s="241" t="s">
        <v>596</v>
      </c>
      <c r="H606" s="242">
        <v>1.303</v>
      </c>
      <c r="I606" s="243"/>
      <c r="J606" s="244">
        <f>ROUND(I606*H606,2)</f>
        <v>0</v>
      </c>
      <c r="K606" s="240" t="s">
        <v>761</v>
      </c>
      <c r="L606" s="73"/>
      <c r="M606" s="245" t="s">
        <v>21</v>
      </c>
      <c r="N606" s="246" t="s">
        <v>47</v>
      </c>
      <c r="O606" s="48"/>
      <c r="P606" s="247">
        <f>O606*H606</f>
        <v>0</v>
      </c>
      <c r="Q606" s="247">
        <v>0</v>
      </c>
      <c r="R606" s="247">
        <f>Q606*H606</f>
        <v>0</v>
      </c>
      <c r="S606" s="247">
        <v>2.5</v>
      </c>
      <c r="T606" s="248">
        <f>S606*H606</f>
        <v>3.2575</v>
      </c>
      <c r="AR606" s="25" t="s">
        <v>98</v>
      </c>
      <c r="AT606" s="25" t="s">
        <v>206</v>
      </c>
      <c r="AU606" s="25" t="s">
        <v>85</v>
      </c>
      <c r="AY606" s="25" t="s">
        <v>203</v>
      </c>
      <c r="BE606" s="249">
        <f>IF(N606="základní",J606,0)</f>
        <v>0</v>
      </c>
      <c r="BF606" s="249">
        <f>IF(N606="snížená",J606,0)</f>
        <v>0</v>
      </c>
      <c r="BG606" s="249">
        <f>IF(N606="zákl. přenesená",J606,0)</f>
        <v>0</v>
      </c>
      <c r="BH606" s="249">
        <f>IF(N606="sníž. přenesená",J606,0)</f>
        <v>0</v>
      </c>
      <c r="BI606" s="249">
        <f>IF(N606="nulová",J606,0)</f>
        <v>0</v>
      </c>
      <c r="BJ606" s="25" t="s">
        <v>83</v>
      </c>
      <c r="BK606" s="249">
        <f>ROUND(I606*H606,2)</f>
        <v>0</v>
      </c>
      <c r="BL606" s="25" t="s">
        <v>98</v>
      </c>
      <c r="BM606" s="25" t="s">
        <v>1897</v>
      </c>
    </row>
    <row r="607" spans="2:51" s="12" customFormat="1" ht="13.5">
      <c r="B607" s="265"/>
      <c r="C607" s="266"/>
      <c r="D607" s="267" t="s">
        <v>592</v>
      </c>
      <c r="E607" s="268" t="s">
        <v>21</v>
      </c>
      <c r="F607" s="269" t="s">
        <v>1898</v>
      </c>
      <c r="G607" s="266"/>
      <c r="H607" s="270">
        <v>1.303</v>
      </c>
      <c r="I607" s="271"/>
      <c r="J607" s="266"/>
      <c r="K607" s="266"/>
      <c r="L607" s="272"/>
      <c r="M607" s="273"/>
      <c r="N607" s="274"/>
      <c r="O607" s="274"/>
      <c r="P607" s="274"/>
      <c r="Q607" s="274"/>
      <c r="R607" s="274"/>
      <c r="S607" s="274"/>
      <c r="T607" s="275"/>
      <c r="AT607" s="276" t="s">
        <v>592</v>
      </c>
      <c r="AU607" s="276" t="s">
        <v>85</v>
      </c>
      <c r="AV607" s="12" t="s">
        <v>85</v>
      </c>
      <c r="AW607" s="12" t="s">
        <v>39</v>
      </c>
      <c r="AX607" s="12" t="s">
        <v>76</v>
      </c>
      <c r="AY607" s="276" t="s">
        <v>203</v>
      </c>
    </row>
    <row r="608" spans="2:65" s="1" customFormat="1" ht="38.25" customHeight="1">
      <c r="B608" s="47"/>
      <c r="C608" s="238" t="s">
        <v>949</v>
      </c>
      <c r="D608" s="238" t="s">
        <v>206</v>
      </c>
      <c r="E608" s="239" t="s">
        <v>1899</v>
      </c>
      <c r="F608" s="240" t="s">
        <v>1900</v>
      </c>
      <c r="G608" s="241" t="s">
        <v>596</v>
      </c>
      <c r="H608" s="242">
        <v>1.913</v>
      </c>
      <c r="I608" s="243"/>
      <c r="J608" s="244">
        <f>ROUND(I608*H608,2)</f>
        <v>0</v>
      </c>
      <c r="K608" s="240" t="s">
        <v>761</v>
      </c>
      <c r="L608" s="73"/>
      <c r="M608" s="245" t="s">
        <v>21</v>
      </c>
      <c r="N608" s="246" t="s">
        <v>47</v>
      </c>
      <c r="O608" s="48"/>
      <c r="P608" s="247">
        <f>O608*H608</f>
        <v>0</v>
      </c>
      <c r="Q608" s="247">
        <v>0</v>
      </c>
      <c r="R608" s="247">
        <f>Q608*H608</f>
        <v>0</v>
      </c>
      <c r="S608" s="247">
        <v>2.5</v>
      </c>
      <c r="T608" s="248">
        <f>S608*H608</f>
        <v>4.7825</v>
      </c>
      <c r="AR608" s="25" t="s">
        <v>98</v>
      </c>
      <c r="AT608" s="25" t="s">
        <v>206</v>
      </c>
      <c r="AU608" s="25" t="s">
        <v>85</v>
      </c>
      <c r="AY608" s="25" t="s">
        <v>203</v>
      </c>
      <c r="BE608" s="249">
        <f>IF(N608="základní",J608,0)</f>
        <v>0</v>
      </c>
      <c r="BF608" s="249">
        <f>IF(N608="snížená",J608,0)</f>
        <v>0</v>
      </c>
      <c r="BG608" s="249">
        <f>IF(N608="zákl. přenesená",J608,0)</f>
        <v>0</v>
      </c>
      <c r="BH608" s="249">
        <f>IF(N608="sníž. přenesená",J608,0)</f>
        <v>0</v>
      </c>
      <c r="BI608" s="249">
        <f>IF(N608="nulová",J608,0)</f>
        <v>0</v>
      </c>
      <c r="BJ608" s="25" t="s">
        <v>83</v>
      </c>
      <c r="BK608" s="249">
        <f>ROUND(I608*H608,2)</f>
        <v>0</v>
      </c>
      <c r="BL608" s="25" t="s">
        <v>98</v>
      </c>
      <c r="BM608" s="25" t="s">
        <v>1901</v>
      </c>
    </row>
    <row r="609" spans="2:51" s="12" customFormat="1" ht="13.5">
      <c r="B609" s="265"/>
      <c r="C609" s="266"/>
      <c r="D609" s="267" t="s">
        <v>592</v>
      </c>
      <c r="E609" s="268" t="s">
        <v>21</v>
      </c>
      <c r="F609" s="269" t="s">
        <v>1902</v>
      </c>
      <c r="G609" s="266"/>
      <c r="H609" s="270">
        <v>1.913</v>
      </c>
      <c r="I609" s="271"/>
      <c r="J609" s="266"/>
      <c r="K609" s="266"/>
      <c r="L609" s="272"/>
      <c r="M609" s="273"/>
      <c r="N609" s="274"/>
      <c r="O609" s="274"/>
      <c r="P609" s="274"/>
      <c r="Q609" s="274"/>
      <c r="R609" s="274"/>
      <c r="S609" s="274"/>
      <c r="T609" s="275"/>
      <c r="AT609" s="276" t="s">
        <v>592</v>
      </c>
      <c r="AU609" s="276" t="s">
        <v>85</v>
      </c>
      <c r="AV609" s="12" t="s">
        <v>85</v>
      </c>
      <c r="AW609" s="12" t="s">
        <v>39</v>
      </c>
      <c r="AX609" s="12" t="s">
        <v>76</v>
      </c>
      <c r="AY609" s="276" t="s">
        <v>203</v>
      </c>
    </row>
    <row r="610" spans="2:51" s="13" customFormat="1" ht="13.5">
      <c r="B610" s="277"/>
      <c r="C610" s="278"/>
      <c r="D610" s="267" t="s">
        <v>592</v>
      </c>
      <c r="E610" s="279" t="s">
        <v>21</v>
      </c>
      <c r="F610" s="280" t="s">
        <v>618</v>
      </c>
      <c r="G610" s="278"/>
      <c r="H610" s="281">
        <v>1.913</v>
      </c>
      <c r="I610" s="282"/>
      <c r="J610" s="278"/>
      <c r="K610" s="278"/>
      <c r="L610" s="283"/>
      <c r="M610" s="284"/>
      <c r="N610" s="285"/>
      <c r="O610" s="285"/>
      <c r="P610" s="285"/>
      <c r="Q610" s="285"/>
      <c r="R610" s="285"/>
      <c r="S610" s="285"/>
      <c r="T610" s="286"/>
      <c r="AT610" s="287" t="s">
        <v>592</v>
      </c>
      <c r="AU610" s="287" t="s">
        <v>85</v>
      </c>
      <c r="AV610" s="13" t="s">
        <v>98</v>
      </c>
      <c r="AW610" s="13" t="s">
        <v>39</v>
      </c>
      <c r="AX610" s="13" t="s">
        <v>83</v>
      </c>
      <c r="AY610" s="287" t="s">
        <v>203</v>
      </c>
    </row>
    <row r="611" spans="2:65" s="1" customFormat="1" ht="25.5" customHeight="1">
      <c r="B611" s="47"/>
      <c r="C611" s="238" t="s">
        <v>953</v>
      </c>
      <c r="D611" s="238" t="s">
        <v>206</v>
      </c>
      <c r="E611" s="239" t="s">
        <v>1903</v>
      </c>
      <c r="F611" s="240" t="s">
        <v>1904</v>
      </c>
      <c r="G611" s="241" t="s">
        <v>209</v>
      </c>
      <c r="H611" s="242">
        <v>96</v>
      </c>
      <c r="I611" s="243"/>
      <c r="J611" s="244">
        <f>ROUND(I611*H611,2)</f>
        <v>0</v>
      </c>
      <c r="K611" s="240" t="s">
        <v>761</v>
      </c>
      <c r="L611" s="73"/>
      <c r="M611" s="245" t="s">
        <v>21</v>
      </c>
      <c r="N611" s="246" t="s">
        <v>47</v>
      </c>
      <c r="O611" s="48"/>
      <c r="P611" s="247">
        <f>O611*H611</f>
        <v>0</v>
      </c>
      <c r="Q611" s="247">
        <v>0</v>
      </c>
      <c r="R611" s="247">
        <f>Q611*H611</f>
        <v>0</v>
      </c>
      <c r="S611" s="247">
        <v>0.019</v>
      </c>
      <c r="T611" s="248">
        <f>S611*H611</f>
        <v>1.8239999999999998</v>
      </c>
      <c r="AR611" s="25" t="s">
        <v>98</v>
      </c>
      <c r="AT611" s="25" t="s">
        <v>206</v>
      </c>
      <c r="AU611" s="25" t="s">
        <v>85</v>
      </c>
      <c r="AY611" s="25" t="s">
        <v>203</v>
      </c>
      <c r="BE611" s="249">
        <f>IF(N611="základní",J611,0)</f>
        <v>0</v>
      </c>
      <c r="BF611" s="249">
        <f>IF(N611="snížená",J611,0)</f>
        <v>0</v>
      </c>
      <c r="BG611" s="249">
        <f>IF(N611="zákl. přenesená",J611,0)</f>
        <v>0</v>
      </c>
      <c r="BH611" s="249">
        <f>IF(N611="sníž. přenesená",J611,0)</f>
        <v>0</v>
      </c>
      <c r="BI611" s="249">
        <f>IF(N611="nulová",J611,0)</f>
        <v>0</v>
      </c>
      <c r="BJ611" s="25" t="s">
        <v>83</v>
      </c>
      <c r="BK611" s="249">
        <f>ROUND(I611*H611,2)</f>
        <v>0</v>
      </c>
      <c r="BL611" s="25" t="s">
        <v>98</v>
      </c>
      <c r="BM611" s="25" t="s">
        <v>1905</v>
      </c>
    </row>
    <row r="612" spans="2:51" s="12" customFormat="1" ht="13.5">
      <c r="B612" s="265"/>
      <c r="C612" s="266"/>
      <c r="D612" s="267" t="s">
        <v>592</v>
      </c>
      <c r="E612" s="268" t="s">
        <v>21</v>
      </c>
      <c r="F612" s="269" t="s">
        <v>1831</v>
      </c>
      <c r="G612" s="266"/>
      <c r="H612" s="270">
        <v>96</v>
      </c>
      <c r="I612" s="271"/>
      <c r="J612" s="266"/>
      <c r="K612" s="266"/>
      <c r="L612" s="272"/>
      <c r="M612" s="273"/>
      <c r="N612" s="274"/>
      <c r="O612" s="274"/>
      <c r="P612" s="274"/>
      <c r="Q612" s="274"/>
      <c r="R612" s="274"/>
      <c r="S612" s="274"/>
      <c r="T612" s="275"/>
      <c r="AT612" s="276" t="s">
        <v>592</v>
      </c>
      <c r="AU612" s="276" t="s">
        <v>85</v>
      </c>
      <c r="AV612" s="12" t="s">
        <v>85</v>
      </c>
      <c r="AW612" s="12" t="s">
        <v>39</v>
      </c>
      <c r="AX612" s="12" t="s">
        <v>83</v>
      </c>
      <c r="AY612" s="276" t="s">
        <v>203</v>
      </c>
    </row>
    <row r="613" spans="2:65" s="1" customFormat="1" ht="25.5" customHeight="1">
      <c r="B613" s="47"/>
      <c r="C613" s="238" t="s">
        <v>957</v>
      </c>
      <c r="D613" s="238" t="s">
        <v>206</v>
      </c>
      <c r="E613" s="239" t="s">
        <v>1906</v>
      </c>
      <c r="F613" s="240" t="s">
        <v>1907</v>
      </c>
      <c r="G613" s="241" t="s">
        <v>209</v>
      </c>
      <c r="H613" s="242">
        <v>14</v>
      </c>
      <c r="I613" s="243"/>
      <c r="J613" s="244">
        <f>ROUND(I613*H613,2)</f>
        <v>0</v>
      </c>
      <c r="K613" s="240" t="s">
        <v>761</v>
      </c>
      <c r="L613" s="73"/>
      <c r="M613" s="245" t="s">
        <v>21</v>
      </c>
      <c r="N613" s="246" t="s">
        <v>47</v>
      </c>
      <c r="O613" s="48"/>
      <c r="P613" s="247">
        <f>O613*H613</f>
        <v>0</v>
      </c>
      <c r="Q613" s="247">
        <v>0</v>
      </c>
      <c r="R613" s="247">
        <f>Q613*H613</f>
        <v>0</v>
      </c>
      <c r="S613" s="247">
        <v>0.039</v>
      </c>
      <c r="T613" s="248">
        <f>S613*H613</f>
        <v>0.546</v>
      </c>
      <c r="AR613" s="25" t="s">
        <v>98</v>
      </c>
      <c r="AT613" s="25" t="s">
        <v>206</v>
      </c>
      <c r="AU613" s="25" t="s">
        <v>85</v>
      </c>
      <c r="AY613" s="25" t="s">
        <v>203</v>
      </c>
      <c r="BE613" s="249">
        <f>IF(N613="základní",J613,0)</f>
        <v>0</v>
      </c>
      <c r="BF613" s="249">
        <f>IF(N613="snížená",J613,0)</f>
        <v>0</v>
      </c>
      <c r="BG613" s="249">
        <f>IF(N613="zákl. přenesená",J613,0)</f>
        <v>0</v>
      </c>
      <c r="BH613" s="249">
        <f>IF(N613="sníž. přenesená",J613,0)</f>
        <v>0</v>
      </c>
      <c r="BI613" s="249">
        <f>IF(N613="nulová",J613,0)</f>
        <v>0</v>
      </c>
      <c r="BJ613" s="25" t="s">
        <v>83</v>
      </c>
      <c r="BK613" s="249">
        <f>ROUND(I613*H613,2)</f>
        <v>0</v>
      </c>
      <c r="BL613" s="25" t="s">
        <v>98</v>
      </c>
      <c r="BM613" s="25" t="s">
        <v>1908</v>
      </c>
    </row>
    <row r="614" spans="2:51" s="12" customFormat="1" ht="13.5">
      <c r="B614" s="265"/>
      <c r="C614" s="266"/>
      <c r="D614" s="267" t="s">
        <v>592</v>
      </c>
      <c r="E614" s="268" t="s">
        <v>21</v>
      </c>
      <c r="F614" s="269" t="s">
        <v>1540</v>
      </c>
      <c r="G614" s="266"/>
      <c r="H614" s="270">
        <v>4</v>
      </c>
      <c r="I614" s="271"/>
      <c r="J614" s="266"/>
      <c r="K614" s="266"/>
      <c r="L614" s="272"/>
      <c r="M614" s="273"/>
      <c r="N614" s="274"/>
      <c r="O614" s="274"/>
      <c r="P614" s="274"/>
      <c r="Q614" s="274"/>
      <c r="R614" s="274"/>
      <c r="S614" s="274"/>
      <c r="T614" s="275"/>
      <c r="AT614" s="276" t="s">
        <v>592</v>
      </c>
      <c r="AU614" s="276" t="s">
        <v>85</v>
      </c>
      <c r="AV614" s="12" t="s">
        <v>85</v>
      </c>
      <c r="AW614" s="12" t="s">
        <v>39</v>
      </c>
      <c r="AX614" s="12" t="s">
        <v>76</v>
      </c>
      <c r="AY614" s="276" t="s">
        <v>203</v>
      </c>
    </row>
    <row r="615" spans="2:51" s="14" customFormat="1" ht="13.5">
      <c r="B615" s="288"/>
      <c r="C615" s="289"/>
      <c r="D615" s="267" t="s">
        <v>592</v>
      </c>
      <c r="E615" s="290" t="s">
        <v>21</v>
      </c>
      <c r="F615" s="291" t="s">
        <v>1545</v>
      </c>
      <c r="G615" s="289"/>
      <c r="H615" s="290" t="s">
        <v>21</v>
      </c>
      <c r="I615" s="292"/>
      <c r="J615" s="289"/>
      <c r="K615" s="289"/>
      <c r="L615" s="293"/>
      <c r="M615" s="294"/>
      <c r="N615" s="295"/>
      <c r="O615" s="295"/>
      <c r="P615" s="295"/>
      <c r="Q615" s="295"/>
      <c r="R615" s="295"/>
      <c r="S615" s="295"/>
      <c r="T615" s="296"/>
      <c r="AT615" s="297" t="s">
        <v>592</v>
      </c>
      <c r="AU615" s="297" t="s">
        <v>85</v>
      </c>
      <c r="AV615" s="14" t="s">
        <v>83</v>
      </c>
      <c r="AW615" s="14" t="s">
        <v>39</v>
      </c>
      <c r="AX615" s="14" t="s">
        <v>76</v>
      </c>
      <c r="AY615" s="297" t="s">
        <v>203</v>
      </c>
    </row>
    <row r="616" spans="2:51" s="12" customFormat="1" ht="13.5">
      <c r="B616" s="265"/>
      <c r="C616" s="266"/>
      <c r="D616" s="267" t="s">
        <v>592</v>
      </c>
      <c r="E616" s="268" t="s">
        <v>21</v>
      </c>
      <c r="F616" s="269" t="s">
        <v>1541</v>
      </c>
      <c r="G616" s="266"/>
      <c r="H616" s="270">
        <v>10</v>
      </c>
      <c r="I616" s="271"/>
      <c r="J616" s="266"/>
      <c r="K616" s="266"/>
      <c r="L616" s="272"/>
      <c r="M616" s="273"/>
      <c r="N616" s="274"/>
      <c r="O616" s="274"/>
      <c r="P616" s="274"/>
      <c r="Q616" s="274"/>
      <c r="R616" s="274"/>
      <c r="S616" s="274"/>
      <c r="T616" s="275"/>
      <c r="AT616" s="276" t="s">
        <v>592</v>
      </c>
      <c r="AU616" s="276" t="s">
        <v>85</v>
      </c>
      <c r="AV616" s="12" t="s">
        <v>85</v>
      </c>
      <c r="AW616" s="12" t="s">
        <v>39</v>
      </c>
      <c r="AX616" s="12" t="s">
        <v>76</v>
      </c>
      <c r="AY616" s="276" t="s">
        <v>203</v>
      </c>
    </row>
    <row r="617" spans="2:65" s="1" customFormat="1" ht="25.5" customHeight="1">
      <c r="B617" s="47"/>
      <c r="C617" s="238" t="s">
        <v>961</v>
      </c>
      <c r="D617" s="238" t="s">
        <v>206</v>
      </c>
      <c r="E617" s="239" t="s">
        <v>1909</v>
      </c>
      <c r="F617" s="240" t="s">
        <v>1910</v>
      </c>
      <c r="G617" s="241" t="s">
        <v>215</v>
      </c>
      <c r="H617" s="242">
        <v>34.3</v>
      </c>
      <c r="I617" s="243"/>
      <c r="J617" s="244">
        <f>ROUND(I617*H617,2)</f>
        <v>0</v>
      </c>
      <c r="K617" s="240" t="s">
        <v>761</v>
      </c>
      <c r="L617" s="73"/>
      <c r="M617" s="245" t="s">
        <v>21</v>
      </c>
      <c r="N617" s="246" t="s">
        <v>47</v>
      </c>
      <c r="O617" s="48"/>
      <c r="P617" s="247">
        <f>O617*H617</f>
        <v>0</v>
      </c>
      <c r="Q617" s="247">
        <v>0</v>
      </c>
      <c r="R617" s="247">
        <f>Q617*H617</f>
        <v>0</v>
      </c>
      <c r="S617" s="247">
        <v>0.072</v>
      </c>
      <c r="T617" s="248">
        <f>S617*H617</f>
        <v>2.4696</v>
      </c>
      <c r="AR617" s="25" t="s">
        <v>98</v>
      </c>
      <c r="AT617" s="25" t="s">
        <v>206</v>
      </c>
      <c r="AU617" s="25" t="s">
        <v>85</v>
      </c>
      <c r="AY617" s="25" t="s">
        <v>203</v>
      </c>
      <c r="BE617" s="249">
        <f>IF(N617="základní",J617,0)</f>
        <v>0</v>
      </c>
      <c r="BF617" s="249">
        <f>IF(N617="snížená",J617,0)</f>
        <v>0</v>
      </c>
      <c r="BG617" s="249">
        <f>IF(N617="zákl. přenesená",J617,0)</f>
        <v>0</v>
      </c>
      <c r="BH617" s="249">
        <f>IF(N617="sníž. přenesená",J617,0)</f>
        <v>0</v>
      </c>
      <c r="BI617" s="249">
        <f>IF(N617="nulová",J617,0)</f>
        <v>0</v>
      </c>
      <c r="BJ617" s="25" t="s">
        <v>83</v>
      </c>
      <c r="BK617" s="249">
        <f>ROUND(I617*H617,2)</f>
        <v>0</v>
      </c>
      <c r="BL617" s="25" t="s">
        <v>98</v>
      </c>
      <c r="BM617" s="25" t="s">
        <v>1911</v>
      </c>
    </row>
    <row r="618" spans="2:51" s="12" customFormat="1" ht="13.5">
      <c r="B618" s="265"/>
      <c r="C618" s="266"/>
      <c r="D618" s="267" t="s">
        <v>592</v>
      </c>
      <c r="E618" s="268" t="s">
        <v>21</v>
      </c>
      <c r="F618" s="269" t="s">
        <v>1912</v>
      </c>
      <c r="G618" s="266"/>
      <c r="H618" s="270">
        <v>8.25</v>
      </c>
      <c r="I618" s="271"/>
      <c r="J618" s="266"/>
      <c r="K618" s="266"/>
      <c r="L618" s="272"/>
      <c r="M618" s="273"/>
      <c r="N618" s="274"/>
      <c r="O618" s="274"/>
      <c r="P618" s="274"/>
      <c r="Q618" s="274"/>
      <c r="R618" s="274"/>
      <c r="S618" s="274"/>
      <c r="T618" s="275"/>
      <c r="AT618" s="276" t="s">
        <v>592</v>
      </c>
      <c r="AU618" s="276" t="s">
        <v>85</v>
      </c>
      <c r="AV618" s="12" t="s">
        <v>85</v>
      </c>
      <c r="AW618" s="12" t="s">
        <v>39</v>
      </c>
      <c r="AX618" s="12" t="s">
        <v>76</v>
      </c>
      <c r="AY618" s="276" t="s">
        <v>203</v>
      </c>
    </row>
    <row r="619" spans="2:51" s="12" customFormat="1" ht="13.5">
      <c r="B619" s="265"/>
      <c r="C619" s="266"/>
      <c r="D619" s="267" t="s">
        <v>592</v>
      </c>
      <c r="E619" s="268" t="s">
        <v>21</v>
      </c>
      <c r="F619" s="269" t="s">
        <v>1913</v>
      </c>
      <c r="G619" s="266"/>
      <c r="H619" s="270">
        <v>4.98</v>
      </c>
      <c r="I619" s="271"/>
      <c r="J619" s="266"/>
      <c r="K619" s="266"/>
      <c r="L619" s="272"/>
      <c r="M619" s="273"/>
      <c r="N619" s="274"/>
      <c r="O619" s="274"/>
      <c r="P619" s="274"/>
      <c r="Q619" s="274"/>
      <c r="R619" s="274"/>
      <c r="S619" s="274"/>
      <c r="T619" s="275"/>
      <c r="AT619" s="276" t="s">
        <v>592</v>
      </c>
      <c r="AU619" s="276" t="s">
        <v>85</v>
      </c>
      <c r="AV619" s="12" t="s">
        <v>85</v>
      </c>
      <c r="AW619" s="12" t="s">
        <v>39</v>
      </c>
      <c r="AX619" s="12" t="s">
        <v>76</v>
      </c>
      <c r="AY619" s="276" t="s">
        <v>203</v>
      </c>
    </row>
    <row r="620" spans="2:51" s="12" customFormat="1" ht="13.5">
      <c r="B620" s="265"/>
      <c r="C620" s="266"/>
      <c r="D620" s="267" t="s">
        <v>592</v>
      </c>
      <c r="E620" s="268" t="s">
        <v>21</v>
      </c>
      <c r="F620" s="269" t="s">
        <v>1914</v>
      </c>
      <c r="G620" s="266"/>
      <c r="H620" s="270">
        <v>8.75</v>
      </c>
      <c r="I620" s="271"/>
      <c r="J620" s="266"/>
      <c r="K620" s="266"/>
      <c r="L620" s="272"/>
      <c r="M620" s="273"/>
      <c r="N620" s="274"/>
      <c r="O620" s="274"/>
      <c r="P620" s="274"/>
      <c r="Q620" s="274"/>
      <c r="R620" s="274"/>
      <c r="S620" s="274"/>
      <c r="T620" s="275"/>
      <c r="AT620" s="276" t="s">
        <v>592</v>
      </c>
      <c r="AU620" s="276" t="s">
        <v>85</v>
      </c>
      <c r="AV620" s="12" t="s">
        <v>85</v>
      </c>
      <c r="AW620" s="12" t="s">
        <v>39</v>
      </c>
      <c r="AX620" s="12" t="s">
        <v>76</v>
      </c>
      <c r="AY620" s="276" t="s">
        <v>203</v>
      </c>
    </row>
    <row r="621" spans="2:51" s="12" customFormat="1" ht="13.5">
      <c r="B621" s="265"/>
      <c r="C621" s="266"/>
      <c r="D621" s="267" t="s">
        <v>592</v>
      </c>
      <c r="E621" s="268" t="s">
        <v>21</v>
      </c>
      <c r="F621" s="269" t="s">
        <v>1915</v>
      </c>
      <c r="G621" s="266"/>
      <c r="H621" s="270">
        <v>3.32</v>
      </c>
      <c r="I621" s="271"/>
      <c r="J621" s="266"/>
      <c r="K621" s="266"/>
      <c r="L621" s="272"/>
      <c r="M621" s="273"/>
      <c r="N621" s="274"/>
      <c r="O621" s="274"/>
      <c r="P621" s="274"/>
      <c r="Q621" s="274"/>
      <c r="R621" s="274"/>
      <c r="S621" s="274"/>
      <c r="T621" s="275"/>
      <c r="AT621" s="276" t="s">
        <v>592</v>
      </c>
      <c r="AU621" s="276" t="s">
        <v>85</v>
      </c>
      <c r="AV621" s="12" t="s">
        <v>85</v>
      </c>
      <c r="AW621" s="12" t="s">
        <v>39</v>
      </c>
      <c r="AX621" s="12" t="s">
        <v>76</v>
      </c>
      <c r="AY621" s="276" t="s">
        <v>203</v>
      </c>
    </row>
    <row r="622" spans="2:51" s="12" customFormat="1" ht="13.5">
      <c r="B622" s="265"/>
      <c r="C622" s="266"/>
      <c r="D622" s="267" t="s">
        <v>592</v>
      </c>
      <c r="E622" s="268" t="s">
        <v>21</v>
      </c>
      <c r="F622" s="269" t="s">
        <v>1916</v>
      </c>
      <c r="G622" s="266"/>
      <c r="H622" s="270">
        <v>3</v>
      </c>
      <c r="I622" s="271"/>
      <c r="J622" s="266"/>
      <c r="K622" s="266"/>
      <c r="L622" s="272"/>
      <c r="M622" s="273"/>
      <c r="N622" s="274"/>
      <c r="O622" s="274"/>
      <c r="P622" s="274"/>
      <c r="Q622" s="274"/>
      <c r="R622" s="274"/>
      <c r="S622" s="274"/>
      <c r="T622" s="275"/>
      <c r="AT622" s="276" t="s">
        <v>592</v>
      </c>
      <c r="AU622" s="276" t="s">
        <v>85</v>
      </c>
      <c r="AV622" s="12" t="s">
        <v>85</v>
      </c>
      <c r="AW622" s="12" t="s">
        <v>39</v>
      </c>
      <c r="AX622" s="12" t="s">
        <v>76</v>
      </c>
      <c r="AY622" s="276" t="s">
        <v>203</v>
      </c>
    </row>
    <row r="623" spans="2:51" s="12" customFormat="1" ht="13.5">
      <c r="B623" s="265"/>
      <c r="C623" s="266"/>
      <c r="D623" s="267" t="s">
        <v>592</v>
      </c>
      <c r="E623" s="268" t="s">
        <v>21</v>
      </c>
      <c r="F623" s="269" t="s">
        <v>1917</v>
      </c>
      <c r="G623" s="266"/>
      <c r="H623" s="270">
        <v>6</v>
      </c>
      <c r="I623" s="271"/>
      <c r="J623" s="266"/>
      <c r="K623" s="266"/>
      <c r="L623" s="272"/>
      <c r="M623" s="273"/>
      <c r="N623" s="274"/>
      <c r="O623" s="274"/>
      <c r="P623" s="274"/>
      <c r="Q623" s="274"/>
      <c r="R623" s="274"/>
      <c r="S623" s="274"/>
      <c r="T623" s="275"/>
      <c r="AT623" s="276" t="s">
        <v>592</v>
      </c>
      <c r="AU623" s="276" t="s">
        <v>85</v>
      </c>
      <c r="AV623" s="12" t="s">
        <v>85</v>
      </c>
      <c r="AW623" s="12" t="s">
        <v>39</v>
      </c>
      <c r="AX623" s="12" t="s">
        <v>76</v>
      </c>
      <c r="AY623" s="276" t="s">
        <v>203</v>
      </c>
    </row>
    <row r="624" spans="2:65" s="1" customFormat="1" ht="38.25" customHeight="1">
      <c r="B624" s="47"/>
      <c r="C624" s="238" t="s">
        <v>965</v>
      </c>
      <c r="D624" s="238" t="s">
        <v>206</v>
      </c>
      <c r="E624" s="239" t="s">
        <v>1918</v>
      </c>
      <c r="F624" s="240" t="s">
        <v>1919</v>
      </c>
      <c r="G624" s="241" t="s">
        <v>215</v>
      </c>
      <c r="H624" s="242">
        <v>3.62</v>
      </c>
      <c r="I624" s="243"/>
      <c r="J624" s="244">
        <f>ROUND(I624*H624,2)</f>
        <v>0</v>
      </c>
      <c r="K624" s="240" t="s">
        <v>761</v>
      </c>
      <c r="L624" s="73"/>
      <c r="M624" s="245" t="s">
        <v>21</v>
      </c>
      <c r="N624" s="246" t="s">
        <v>47</v>
      </c>
      <c r="O624" s="48"/>
      <c r="P624" s="247">
        <f>O624*H624</f>
        <v>0</v>
      </c>
      <c r="Q624" s="247">
        <v>0.06617</v>
      </c>
      <c r="R624" s="247">
        <f>Q624*H624</f>
        <v>0.23953540000000004</v>
      </c>
      <c r="S624" s="247">
        <v>0</v>
      </c>
      <c r="T624" s="248">
        <f>S624*H624</f>
        <v>0</v>
      </c>
      <c r="AR624" s="25" t="s">
        <v>98</v>
      </c>
      <c r="AT624" s="25" t="s">
        <v>206</v>
      </c>
      <c r="AU624" s="25" t="s">
        <v>85</v>
      </c>
      <c r="AY624" s="25" t="s">
        <v>203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25" t="s">
        <v>83</v>
      </c>
      <c r="BK624" s="249">
        <f>ROUND(I624*H624,2)</f>
        <v>0</v>
      </c>
      <c r="BL624" s="25" t="s">
        <v>98</v>
      </c>
      <c r="BM624" s="25" t="s">
        <v>1920</v>
      </c>
    </row>
    <row r="625" spans="2:51" s="12" customFormat="1" ht="13.5">
      <c r="B625" s="265"/>
      <c r="C625" s="266"/>
      <c r="D625" s="267" t="s">
        <v>592</v>
      </c>
      <c r="E625" s="268" t="s">
        <v>21</v>
      </c>
      <c r="F625" s="269" t="s">
        <v>1921</v>
      </c>
      <c r="G625" s="266"/>
      <c r="H625" s="270">
        <v>1.26</v>
      </c>
      <c r="I625" s="271"/>
      <c r="J625" s="266"/>
      <c r="K625" s="266"/>
      <c r="L625" s="272"/>
      <c r="M625" s="273"/>
      <c r="N625" s="274"/>
      <c r="O625" s="274"/>
      <c r="P625" s="274"/>
      <c r="Q625" s="274"/>
      <c r="R625" s="274"/>
      <c r="S625" s="274"/>
      <c r="T625" s="275"/>
      <c r="AT625" s="276" t="s">
        <v>592</v>
      </c>
      <c r="AU625" s="276" t="s">
        <v>85</v>
      </c>
      <c r="AV625" s="12" t="s">
        <v>85</v>
      </c>
      <c r="AW625" s="12" t="s">
        <v>39</v>
      </c>
      <c r="AX625" s="12" t="s">
        <v>76</v>
      </c>
      <c r="AY625" s="276" t="s">
        <v>203</v>
      </c>
    </row>
    <row r="626" spans="2:51" s="12" customFormat="1" ht="13.5">
      <c r="B626" s="265"/>
      <c r="C626" s="266"/>
      <c r="D626" s="267" t="s">
        <v>592</v>
      </c>
      <c r="E626" s="268" t="s">
        <v>21</v>
      </c>
      <c r="F626" s="269" t="s">
        <v>1922</v>
      </c>
      <c r="G626" s="266"/>
      <c r="H626" s="270">
        <v>1.26</v>
      </c>
      <c r="I626" s="271"/>
      <c r="J626" s="266"/>
      <c r="K626" s="266"/>
      <c r="L626" s="272"/>
      <c r="M626" s="273"/>
      <c r="N626" s="274"/>
      <c r="O626" s="274"/>
      <c r="P626" s="274"/>
      <c r="Q626" s="274"/>
      <c r="R626" s="274"/>
      <c r="S626" s="274"/>
      <c r="T626" s="275"/>
      <c r="AT626" s="276" t="s">
        <v>592</v>
      </c>
      <c r="AU626" s="276" t="s">
        <v>85</v>
      </c>
      <c r="AV626" s="12" t="s">
        <v>85</v>
      </c>
      <c r="AW626" s="12" t="s">
        <v>39</v>
      </c>
      <c r="AX626" s="12" t="s">
        <v>76</v>
      </c>
      <c r="AY626" s="276" t="s">
        <v>203</v>
      </c>
    </row>
    <row r="627" spans="2:51" s="12" customFormat="1" ht="13.5">
      <c r="B627" s="265"/>
      <c r="C627" s="266"/>
      <c r="D627" s="267" t="s">
        <v>592</v>
      </c>
      <c r="E627" s="268" t="s">
        <v>21</v>
      </c>
      <c r="F627" s="269" t="s">
        <v>1923</v>
      </c>
      <c r="G627" s="266"/>
      <c r="H627" s="270">
        <v>1.1</v>
      </c>
      <c r="I627" s="271"/>
      <c r="J627" s="266"/>
      <c r="K627" s="266"/>
      <c r="L627" s="272"/>
      <c r="M627" s="273"/>
      <c r="N627" s="274"/>
      <c r="O627" s="274"/>
      <c r="P627" s="274"/>
      <c r="Q627" s="274"/>
      <c r="R627" s="274"/>
      <c r="S627" s="274"/>
      <c r="T627" s="275"/>
      <c r="AT627" s="276" t="s">
        <v>592</v>
      </c>
      <c r="AU627" s="276" t="s">
        <v>85</v>
      </c>
      <c r="AV627" s="12" t="s">
        <v>85</v>
      </c>
      <c r="AW627" s="12" t="s">
        <v>39</v>
      </c>
      <c r="AX627" s="12" t="s">
        <v>76</v>
      </c>
      <c r="AY627" s="276" t="s">
        <v>203</v>
      </c>
    </row>
    <row r="628" spans="2:65" s="1" customFormat="1" ht="38.25" customHeight="1">
      <c r="B628" s="47"/>
      <c r="C628" s="238" t="s">
        <v>969</v>
      </c>
      <c r="D628" s="238" t="s">
        <v>206</v>
      </c>
      <c r="E628" s="239" t="s">
        <v>1924</v>
      </c>
      <c r="F628" s="240" t="s">
        <v>1925</v>
      </c>
      <c r="G628" s="241" t="s">
        <v>215</v>
      </c>
      <c r="H628" s="242">
        <v>3.56</v>
      </c>
      <c r="I628" s="243"/>
      <c r="J628" s="244">
        <f>ROUND(I628*H628,2)</f>
        <v>0</v>
      </c>
      <c r="K628" s="240" t="s">
        <v>761</v>
      </c>
      <c r="L628" s="73"/>
      <c r="M628" s="245" t="s">
        <v>21</v>
      </c>
      <c r="N628" s="246" t="s">
        <v>47</v>
      </c>
      <c r="O628" s="48"/>
      <c r="P628" s="247">
        <f>O628*H628</f>
        <v>0</v>
      </c>
      <c r="Q628" s="247">
        <v>0.11903</v>
      </c>
      <c r="R628" s="247">
        <f>Q628*H628</f>
        <v>0.4237468</v>
      </c>
      <c r="S628" s="247">
        <v>0</v>
      </c>
      <c r="T628" s="248">
        <f>S628*H628</f>
        <v>0</v>
      </c>
      <c r="AR628" s="25" t="s">
        <v>98</v>
      </c>
      <c r="AT628" s="25" t="s">
        <v>206</v>
      </c>
      <c r="AU628" s="25" t="s">
        <v>85</v>
      </c>
      <c r="AY628" s="25" t="s">
        <v>203</v>
      </c>
      <c r="BE628" s="249">
        <f>IF(N628="základní",J628,0)</f>
        <v>0</v>
      </c>
      <c r="BF628" s="249">
        <f>IF(N628="snížená",J628,0)</f>
        <v>0</v>
      </c>
      <c r="BG628" s="249">
        <f>IF(N628="zákl. přenesená",J628,0)</f>
        <v>0</v>
      </c>
      <c r="BH628" s="249">
        <f>IF(N628="sníž. přenesená",J628,0)</f>
        <v>0</v>
      </c>
      <c r="BI628" s="249">
        <f>IF(N628="nulová",J628,0)</f>
        <v>0</v>
      </c>
      <c r="BJ628" s="25" t="s">
        <v>83</v>
      </c>
      <c r="BK628" s="249">
        <f>ROUND(I628*H628,2)</f>
        <v>0</v>
      </c>
      <c r="BL628" s="25" t="s">
        <v>98</v>
      </c>
      <c r="BM628" s="25" t="s">
        <v>1926</v>
      </c>
    </row>
    <row r="629" spans="2:51" s="12" customFormat="1" ht="13.5">
      <c r="B629" s="265"/>
      <c r="C629" s="266"/>
      <c r="D629" s="267" t="s">
        <v>592</v>
      </c>
      <c r="E629" s="268" t="s">
        <v>21</v>
      </c>
      <c r="F629" s="269" t="s">
        <v>1927</v>
      </c>
      <c r="G629" s="266"/>
      <c r="H629" s="270">
        <v>1.26</v>
      </c>
      <c r="I629" s="271"/>
      <c r="J629" s="266"/>
      <c r="K629" s="266"/>
      <c r="L629" s="272"/>
      <c r="M629" s="273"/>
      <c r="N629" s="274"/>
      <c r="O629" s="274"/>
      <c r="P629" s="274"/>
      <c r="Q629" s="274"/>
      <c r="R629" s="274"/>
      <c r="S629" s="274"/>
      <c r="T629" s="275"/>
      <c r="AT629" s="276" t="s">
        <v>592</v>
      </c>
      <c r="AU629" s="276" t="s">
        <v>85</v>
      </c>
      <c r="AV629" s="12" t="s">
        <v>85</v>
      </c>
      <c r="AW629" s="12" t="s">
        <v>39</v>
      </c>
      <c r="AX629" s="12" t="s">
        <v>76</v>
      </c>
      <c r="AY629" s="276" t="s">
        <v>203</v>
      </c>
    </row>
    <row r="630" spans="2:51" s="12" customFormat="1" ht="13.5">
      <c r="B630" s="265"/>
      <c r="C630" s="266"/>
      <c r="D630" s="267" t="s">
        <v>592</v>
      </c>
      <c r="E630" s="268" t="s">
        <v>21</v>
      </c>
      <c r="F630" s="269" t="s">
        <v>1928</v>
      </c>
      <c r="G630" s="266"/>
      <c r="H630" s="270">
        <v>1.3</v>
      </c>
      <c r="I630" s="271"/>
      <c r="J630" s="266"/>
      <c r="K630" s="266"/>
      <c r="L630" s="272"/>
      <c r="M630" s="273"/>
      <c r="N630" s="274"/>
      <c r="O630" s="274"/>
      <c r="P630" s="274"/>
      <c r="Q630" s="274"/>
      <c r="R630" s="274"/>
      <c r="S630" s="274"/>
      <c r="T630" s="275"/>
      <c r="AT630" s="276" t="s">
        <v>592</v>
      </c>
      <c r="AU630" s="276" t="s">
        <v>85</v>
      </c>
      <c r="AV630" s="12" t="s">
        <v>85</v>
      </c>
      <c r="AW630" s="12" t="s">
        <v>39</v>
      </c>
      <c r="AX630" s="12" t="s">
        <v>76</v>
      </c>
      <c r="AY630" s="276" t="s">
        <v>203</v>
      </c>
    </row>
    <row r="631" spans="2:51" s="12" customFormat="1" ht="13.5">
      <c r="B631" s="265"/>
      <c r="C631" s="266"/>
      <c r="D631" s="267" t="s">
        <v>592</v>
      </c>
      <c r="E631" s="268" t="s">
        <v>21</v>
      </c>
      <c r="F631" s="269" t="s">
        <v>1929</v>
      </c>
      <c r="G631" s="266"/>
      <c r="H631" s="270">
        <v>1</v>
      </c>
      <c r="I631" s="271"/>
      <c r="J631" s="266"/>
      <c r="K631" s="266"/>
      <c r="L631" s="272"/>
      <c r="M631" s="273"/>
      <c r="N631" s="274"/>
      <c r="O631" s="274"/>
      <c r="P631" s="274"/>
      <c r="Q631" s="274"/>
      <c r="R631" s="274"/>
      <c r="S631" s="274"/>
      <c r="T631" s="275"/>
      <c r="AT631" s="276" t="s">
        <v>592</v>
      </c>
      <c r="AU631" s="276" t="s">
        <v>85</v>
      </c>
      <c r="AV631" s="12" t="s">
        <v>85</v>
      </c>
      <c r="AW631" s="12" t="s">
        <v>39</v>
      </c>
      <c r="AX631" s="12" t="s">
        <v>76</v>
      </c>
      <c r="AY631" s="276" t="s">
        <v>203</v>
      </c>
    </row>
    <row r="632" spans="2:65" s="1" customFormat="1" ht="25.5" customHeight="1">
      <c r="B632" s="47"/>
      <c r="C632" s="238" t="s">
        <v>973</v>
      </c>
      <c r="D632" s="238" t="s">
        <v>206</v>
      </c>
      <c r="E632" s="239" t="s">
        <v>1930</v>
      </c>
      <c r="F632" s="240" t="s">
        <v>1931</v>
      </c>
      <c r="G632" s="241" t="s">
        <v>463</v>
      </c>
      <c r="H632" s="242">
        <v>3.54</v>
      </c>
      <c r="I632" s="243"/>
      <c r="J632" s="244">
        <f>ROUND(I632*H632,2)</f>
        <v>0</v>
      </c>
      <c r="K632" s="240" t="s">
        <v>761</v>
      </c>
      <c r="L632" s="73"/>
      <c r="M632" s="245" t="s">
        <v>21</v>
      </c>
      <c r="N632" s="246" t="s">
        <v>47</v>
      </c>
      <c r="O632" s="48"/>
      <c r="P632" s="247">
        <f>O632*H632</f>
        <v>0</v>
      </c>
      <c r="Q632" s="247">
        <v>0</v>
      </c>
      <c r="R632" s="247">
        <f>Q632*H632</f>
        <v>0</v>
      </c>
      <c r="S632" s="247">
        <v>0.046</v>
      </c>
      <c r="T632" s="248">
        <f>S632*H632</f>
        <v>0.16284</v>
      </c>
      <c r="AR632" s="25" t="s">
        <v>98</v>
      </c>
      <c r="AT632" s="25" t="s">
        <v>206</v>
      </c>
      <c r="AU632" s="25" t="s">
        <v>85</v>
      </c>
      <c r="AY632" s="25" t="s">
        <v>203</v>
      </c>
      <c r="BE632" s="249">
        <f>IF(N632="základní",J632,0)</f>
        <v>0</v>
      </c>
      <c r="BF632" s="249">
        <f>IF(N632="snížená",J632,0)</f>
        <v>0</v>
      </c>
      <c r="BG632" s="249">
        <f>IF(N632="zákl. přenesená",J632,0)</f>
        <v>0</v>
      </c>
      <c r="BH632" s="249">
        <f>IF(N632="sníž. přenesená",J632,0)</f>
        <v>0</v>
      </c>
      <c r="BI632" s="249">
        <f>IF(N632="nulová",J632,0)</f>
        <v>0</v>
      </c>
      <c r="BJ632" s="25" t="s">
        <v>83</v>
      </c>
      <c r="BK632" s="249">
        <f>ROUND(I632*H632,2)</f>
        <v>0</v>
      </c>
      <c r="BL632" s="25" t="s">
        <v>98</v>
      </c>
      <c r="BM632" s="25" t="s">
        <v>1932</v>
      </c>
    </row>
    <row r="633" spans="2:51" s="12" customFormat="1" ht="13.5">
      <c r="B633" s="265"/>
      <c r="C633" s="266"/>
      <c r="D633" s="267" t="s">
        <v>592</v>
      </c>
      <c r="E633" s="268" t="s">
        <v>21</v>
      </c>
      <c r="F633" s="269" t="s">
        <v>1700</v>
      </c>
      <c r="G633" s="266"/>
      <c r="H633" s="270">
        <v>2.04</v>
      </c>
      <c r="I633" s="271"/>
      <c r="J633" s="266"/>
      <c r="K633" s="266"/>
      <c r="L633" s="272"/>
      <c r="M633" s="273"/>
      <c r="N633" s="274"/>
      <c r="O633" s="274"/>
      <c r="P633" s="274"/>
      <c r="Q633" s="274"/>
      <c r="R633" s="274"/>
      <c r="S633" s="274"/>
      <c r="T633" s="275"/>
      <c r="AT633" s="276" t="s">
        <v>592</v>
      </c>
      <c r="AU633" s="276" t="s">
        <v>85</v>
      </c>
      <c r="AV633" s="12" t="s">
        <v>85</v>
      </c>
      <c r="AW633" s="12" t="s">
        <v>39</v>
      </c>
      <c r="AX633" s="12" t="s">
        <v>76</v>
      </c>
      <c r="AY633" s="276" t="s">
        <v>203</v>
      </c>
    </row>
    <row r="634" spans="2:51" s="12" customFormat="1" ht="13.5">
      <c r="B634" s="265"/>
      <c r="C634" s="266"/>
      <c r="D634" s="267" t="s">
        <v>592</v>
      </c>
      <c r="E634" s="268" t="s">
        <v>21</v>
      </c>
      <c r="F634" s="269" t="s">
        <v>1933</v>
      </c>
      <c r="G634" s="266"/>
      <c r="H634" s="270">
        <v>1.5</v>
      </c>
      <c r="I634" s="271"/>
      <c r="J634" s="266"/>
      <c r="K634" s="266"/>
      <c r="L634" s="272"/>
      <c r="M634" s="273"/>
      <c r="N634" s="274"/>
      <c r="O634" s="274"/>
      <c r="P634" s="274"/>
      <c r="Q634" s="274"/>
      <c r="R634" s="274"/>
      <c r="S634" s="274"/>
      <c r="T634" s="275"/>
      <c r="AT634" s="276" t="s">
        <v>592</v>
      </c>
      <c r="AU634" s="276" t="s">
        <v>85</v>
      </c>
      <c r="AV634" s="12" t="s">
        <v>85</v>
      </c>
      <c r="AW634" s="12" t="s">
        <v>39</v>
      </c>
      <c r="AX634" s="12" t="s">
        <v>76</v>
      </c>
      <c r="AY634" s="276" t="s">
        <v>203</v>
      </c>
    </row>
    <row r="635" spans="2:51" s="13" customFormat="1" ht="13.5">
      <c r="B635" s="277"/>
      <c r="C635" s="278"/>
      <c r="D635" s="267" t="s">
        <v>592</v>
      </c>
      <c r="E635" s="279" t="s">
        <v>21</v>
      </c>
      <c r="F635" s="280" t="s">
        <v>618</v>
      </c>
      <c r="G635" s="278"/>
      <c r="H635" s="281">
        <v>3.54</v>
      </c>
      <c r="I635" s="282"/>
      <c r="J635" s="278"/>
      <c r="K635" s="278"/>
      <c r="L635" s="283"/>
      <c r="M635" s="284"/>
      <c r="N635" s="285"/>
      <c r="O635" s="285"/>
      <c r="P635" s="285"/>
      <c r="Q635" s="285"/>
      <c r="R635" s="285"/>
      <c r="S635" s="285"/>
      <c r="T635" s="286"/>
      <c r="AT635" s="287" t="s">
        <v>592</v>
      </c>
      <c r="AU635" s="287" t="s">
        <v>85</v>
      </c>
      <c r="AV635" s="13" t="s">
        <v>98</v>
      </c>
      <c r="AW635" s="13" t="s">
        <v>39</v>
      </c>
      <c r="AX635" s="13" t="s">
        <v>83</v>
      </c>
      <c r="AY635" s="287" t="s">
        <v>203</v>
      </c>
    </row>
    <row r="636" spans="2:65" s="1" customFormat="1" ht="25.5" customHeight="1">
      <c r="B636" s="47"/>
      <c r="C636" s="238" t="s">
        <v>977</v>
      </c>
      <c r="D636" s="238" t="s">
        <v>206</v>
      </c>
      <c r="E636" s="239" t="s">
        <v>1934</v>
      </c>
      <c r="F636" s="240" t="s">
        <v>1935</v>
      </c>
      <c r="G636" s="241" t="s">
        <v>463</v>
      </c>
      <c r="H636" s="242">
        <v>1.5</v>
      </c>
      <c r="I636" s="243"/>
      <c r="J636" s="244">
        <f>ROUND(I636*H636,2)</f>
        <v>0</v>
      </c>
      <c r="K636" s="240" t="s">
        <v>761</v>
      </c>
      <c r="L636" s="73"/>
      <c r="M636" s="245" t="s">
        <v>21</v>
      </c>
      <c r="N636" s="246" t="s">
        <v>47</v>
      </c>
      <c r="O636" s="48"/>
      <c r="P636" s="247">
        <f>O636*H636</f>
        <v>0</v>
      </c>
      <c r="Q636" s="247">
        <v>0</v>
      </c>
      <c r="R636" s="247">
        <f>Q636*H636</f>
        <v>0</v>
      </c>
      <c r="S636" s="247">
        <v>0.061</v>
      </c>
      <c r="T636" s="248">
        <f>S636*H636</f>
        <v>0.0915</v>
      </c>
      <c r="AR636" s="25" t="s">
        <v>98</v>
      </c>
      <c r="AT636" s="25" t="s">
        <v>206</v>
      </c>
      <c r="AU636" s="25" t="s">
        <v>85</v>
      </c>
      <c r="AY636" s="25" t="s">
        <v>203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25" t="s">
        <v>83</v>
      </c>
      <c r="BK636" s="249">
        <f>ROUND(I636*H636,2)</f>
        <v>0</v>
      </c>
      <c r="BL636" s="25" t="s">
        <v>98</v>
      </c>
      <c r="BM636" s="25" t="s">
        <v>1936</v>
      </c>
    </row>
    <row r="637" spans="2:51" s="12" customFormat="1" ht="13.5">
      <c r="B637" s="265"/>
      <c r="C637" s="266"/>
      <c r="D637" s="267" t="s">
        <v>592</v>
      </c>
      <c r="E637" s="268" t="s">
        <v>21</v>
      </c>
      <c r="F637" s="269" t="s">
        <v>1937</v>
      </c>
      <c r="G637" s="266"/>
      <c r="H637" s="270">
        <v>1.5</v>
      </c>
      <c r="I637" s="271"/>
      <c r="J637" s="266"/>
      <c r="K637" s="266"/>
      <c r="L637" s="272"/>
      <c r="M637" s="273"/>
      <c r="N637" s="274"/>
      <c r="O637" s="274"/>
      <c r="P637" s="274"/>
      <c r="Q637" s="274"/>
      <c r="R637" s="274"/>
      <c r="S637" s="274"/>
      <c r="T637" s="275"/>
      <c r="AT637" s="276" t="s">
        <v>592</v>
      </c>
      <c r="AU637" s="276" t="s">
        <v>85</v>
      </c>
      <c r="AV637" s="12" t="s">
        <v>85</v>
      </c>
      <c r="AW637" s="12" t="s">
        <v>39</v>
      </c>
      <c r="AX637" s="12" t="s">
        <v>83</v>
      </c>
      <c r="AY637" s="276" t="s">
        <v>203</v>
      </c>
    </row>
    <row r="638" spans="2:65" s="1" customFormat="1" ht="51" customHeight="1">
      <c r="B638" s="47"/>
      <c r="C638" s="238" t="s">
        <v>981</v>
      </c>
      <c r="D638" s="238" t="s">
        <v>206</v>
      </c>
      <c r="E638" s="239" t="s">
        <v>1938</v>
      </c>
      <c r="F638" s="240" t="s">
        <v>1939</v>
      </c>
      <c r="G638" s="241" t="s">
        <v>463</v>
      </c>
      <c r="H638" s="242">
        <v>62.4</v>
      </c>
      <c r="I638" s="243"/>
      <c r="J638" s="244">
        <f>ROUND(I638*H638,2)</f>
        <v>0</v>
      </c>
      <c r="K638" s="240" t="s">
        <v>761</v>
      </c>
      <c r="L638" s="73"/>
      <c r="M638" s="245" t="s">
        <v>21</v>
      </c>
      <c r="N638" s="246" t="s">
        <v>47</v>
      </c>
      <c r="O638" s="48"/>
      <c r="P638" s="247">
        <f>O638*H638</f>
        <v>0</v>
      </c>
      <c r="Q638" s="247">
        <v>0</v>
      </c>
      <c r="R638" s="247">
        <f>Q638*H638</f>
        <v>0</v>
      </c>
      <c r="S638" s="247">
        <v>0</v>
      </c>
      <c r="T638" s="248">
        <f>S638*H638</f>
        <v>0</v>
      </c>
      <c r="AR638" s="25" t="s">
        <v>98</v>
      </c>
      <c r="AT638" s="25" t="s">
        <v>206</v>
      </c>
      <c r="AU638" s="25" t="s">
        <v>85</v>
      </c>
      <c r="AY638" s="25" t="s">
        <v>203</v>
      </c>
      <c r="BE638" s="249">
        <f>IF(N638="základní",J638,0)</f>
        <v>0</v>
      </c>
      <c r="BF638" s="249">
        <f>IF(N638="snížená",J638,0)</f>
        <v>0</v>
      </c>
      <c r="BG638" s="249">
        <f>IF(N638="zákl. přenesená",J638,0)</f>
        <v>0</v>
      </c>
      <c r="BH638" s="249">
        <f>IF(N638="sníž. přenesená",J638,0)</f>
        <v>0</v>
      </c>
      <c r="BI638" s="249">
        <f>IF(N638="nulová",J638,0)</f>
        <v>0</v>
      </c>
      <c r="BJ638" s="25" t="s">
        <v>83</v>
      </c>
      <c r="BK638" s="249">
        <f>ROUND(I638*H638,2)</f>
        <v>0</v>
      </c>
      <c r="BL638" s="25" t="s">
        <v>98</v>
      </c>
      <c r="BM638" s="25" t="s">
        <v>1940</v>
      </c>
    </row>
    <row r="639" spans="2:65" s="1" customFormat="1" ht="16.5" customHeight="1">
      <c r="B639" s="47"/>
      <c r="C639" s="238" t="s">
        <v>985</v>
      </c>
      <c r="D639" s="238" t="s">
        <v>206</v>
      </c>
      <c r="E639" s="239" t="s">
        <v>1941</v>
      </c>
      <c r="F639" s="240" t="s">
        <v>1942</v>
      </c>
      <c r="G639" s="241" t="s">
        <v>463</v>
      </c>
      <c r="H639" s="242">
        <v>236.574</v>
      </c>
      <c r="I639" s="243"/>
      <c r="J639" s="244">
        <f>ROUND(I639*H639,2)</f>
        <v>0</v>
      </c>
      <c r="K639" s="240" t="s">
        <v>761</v>
      </c>
      <c r="L639" s="73"/>
      <c r="M639" s="245" t="s">
        <v>21</v>
      </c>
      <c r="N639" s="246" t="s">
        <v>47</v>
      </c>
      <c r="O639" s="48"/>
      <c r="P639" s="247">
        <f>O639*H639</f>
        <v>0</v>
      </c>
      <c r="Q639" s="247">
        <v>0.048</v>
      </c>
      <c r="R639" s="247">
        <f>Q639*H639</f>
        <v>11.355552000000001</v>
      </c>
      <c r="S639" s="247">
        <v>0.048</v>
      </c>
      <c r="T639" s="248">
        <f>S639*H639</f>
        <v>11.355552000000001</v>
      </c>
      <c r="AR639" s="25" t="s">
        <v>98</v>
      </c>
      <c r="AT639" s="25" t="s">
        <v>206</v>
      </c>
      <c r="AU639" s="25" t="s">
        <v>85</v>
      </c>
      <c r="AY639" s="25" t="s">
        <v>203</v>
      </c>
      <c r="BE639" s="249">
        <f>IF(N639="základní",J639,0)</f>
        <v>0</v>
      </c>
      <c r="BF639" s="249">
        <f>IF(N639="snížená",J639,0)</f>
        <v>0</v>
      </c>
      <c r="BG639" s="249">
        <f>IF(N639="zákl. přenesená",J639,0)</f>
        <v>0</v>
      </c>
      <c r="BH639" s="249">
        <f>IF(N639="sníž. přenesená",J639,0)</f>
        <v>0</v>
      </c>
      <c r="BI639" s="249">
        <f>IF(N639="nulová",J639,0)</f>
        <v>0</v>
      </c>
      <c r="BJ639" s="25" t="s">
        <v>83</v>
      </c>
      <c r="BK639" s="249">
        <f>ROUND(I639*H639,2)</f>
        <v>0</v>
      </c>
      <c r="BL639" s="25" t="s">
        <v>98</v>
      </c>
      <c r="BM639" s="25" t="s">
        <v>1943</v>
      </c>
    </row>
    <row r="640" spans="2:51" s="12" customFormat="1" ht="13.5">
      <c r="B640" s="265"/>
      <c r="C640" s="266"/>
      <c r="D640" s="267" t="s">
        <v>592</v>
      </c>
      <c r="E640" s="268" t="s">
        <v>21</v>
      </c>
      <c r="F640" s="269" t="s">
        <v>1944</v>
      </c>
      <c r="G640" s="266"/>
      <c r="H640" s="270">
        <v>42.05</v>
      </c>
      <c r="I640" s="271"/>
      <c r="J640" s="266"/>
      <c r="K640" s="266"/>
      <c r="L640" s="272"/>
      <c r="M640" s="273"/>
      <c r="N640" s="274"/>
      <c r="O640" s="274"/>
      <c r="P640" s="274"/>
      <c r="Q640" s="274"/>
      <c r="R640" s="274"/>
      <c r="S640" s="274"/>
      <c r="T640" s="275"/>
      <c r="AT640" s="276" t="s">
        <v>592</v>
      </c>
      <c r="AU640" s="276" t="s">
        <v>85</v>
      </c>
      <c r="AV640" s="12" t="s">
        <v>85</v>
      </c>
      <c r="AW640" s="12" t="s">
        <v>39</v>
      </c>
      <c r="AX640" s="12" t="s">
        <v>76</v>
      </c>
      <c r="AY640" s="276" t="s">
        <v>203</v>
      </c>
    </row>
    <row r="641" spans="2:51" s="12" customFormat="1" ht="13.5">
      <c r="B641" s="265"/>
      <c r="C641" s="266"/>
      <c r="D641" s="267" t="s">
        <v>592</v>
      </c>
      <c r="E641" s="268" t="s">
        <v>21</v>
      </c>
      <c r="F641" s="269" t="s">
        <v>1945</v>
      </c>
      <c r="G641" s="266"/>
      <c r="H641" s="270">
        <v>47.584</v>
      </c>
      <c r="I641" s="271"/>
      <c r="J641" s="266"/>
      <c r="K641" s="266"/>
      <c r="L641" s="272"/>
      <c r="M641" s="273"/>
      <c r="N641" s="274"/>
      <c r="O641" s="274"/>
      <c r="P641" s="274"/>
      <c r="Q641" s="274"/>
      <c r="R641" s="274"/>
      <c r="S641" s="274"/>
      <c r="T641" s="275"/>
      <c r="AT641" s="276" t="s">
        <v>592</v>
      </c>
      <c r="AU641" s="276" t="s">
        <v>85</v>
      </c>
      <c r="AV641" s="12" t="s">
        <v>85</v>
      </c>
      <c r="AW641" s="12" t="s">
        <v>39</v>
      </c>
      <c r="AX641" s="12" t="s">
        <v>76</v>
      </c>
      <c r="AY641" s="276" t="s">
        <v>203</v>
      </c>
    </row>
    <row r="642" spans="2:51" s="12" customFormat="1" ht="13.5">
      <c r="B642" s="265"/>
      <c r="C642" s="266"/>
      <c r="D642" s="267" t="s">
        <v>592</v>
      </c>
      <c r="E642" s="268" t="s">
        <v>21</v>
      </c>
      <c r="F642" s="269" t="s">
        <v>1946</v>
      </c>
      <c r="G642" s="266"/>
      <c r="H642" s="270">
        <v>44.84</v>
      </c>
      <c r="I642" s="271"/>
      <c r="J642" s="266"/>
      <c r="K642" s="266"/>
      <c r="L642" s="272"/>
      <c r="M642" s="273"/>
      <c r="N642" s="274"/>
      <c r="O642" s="274"/>
      <c r="P642" s="274"/>
      <c r="Q642" s="274"/>
      <c r="R642" s="274"/>
      <c r="S642" s="274"/>
      <c r="T642" s="275"/>
      <c r="AT642" s="276" t="s">
        <v>592</v>
      </c>
      <c r="AU642" s="276" t="s">
        <v>85</v>
      </c>
      <c r="AV642" s="12" t="s">
        <v>85</v>
      </c>
      <c r="AW642" s="12" t="s">
        <v>39</v>
      </c>
      <c r="AX642" s="12" t="s">
        <v>76</v>
      </c>
      <c r="AY642" s="276" t="s">
        <v>203</v>
      </c>
    </row>
    <row r="643" spans="2:51" s="12" customFormat="1" ht="13.5">
      <c r="B643" s="265"/>
      <c r="C643" s="266"/>
      <c r="D643" s="267" t="s">
        <v>592</v>
      </c>
      <c r="E643" s="268" t="s">
        <v>21</v>
      </c>
      <c r="F643" s="269" t="s">
        <v>1947</v>
      </c>
      <c r="G643" s="266"/>
      <c r="H643" s="270">
        <v>50.9</v>
      </c>
      <c r="I643" s="271"/>
      <c r="J643" s="266"/>
      <c r="K643" s="266"/>
      <c r="L643" s="272"/>
      <c r="M643" s="273"/>
      <c r="N643" s="274"/>
      <c r="O643" s="274"/>
      <c r="P643" s="274"/>
      <c r="Q643" s="274"/>
      <c r="R643" s="274"/>
      <c r="S643" s="274"/>
      <c r="T643" s="275"/>
      <c r="AT643" s="276" t="s">
        <v>592</v>
      </c>
      <c r="AU643" s="276" t="s">
        <v>85</v>
      </c>
      <c r="AV643" s="12" t="s">
        <v>85</v>
      </c>
      <c r="AW643" s="12" t="s">
        <v>39</v>
      </c>
      <c r="AX643" s="12" t="s">
        <v>76</v>
      </c>
      <c r="AY643" s="276" t="s">
        <v>203</v>
      </c>
    </row>
    <row r="644" spans="2:51" s="15" customFormat="1" ht="13.5">
      <c r="B644" s="298"/>
      <c r="C644" s="299"/>
      <c r="D644" s="267" t="s">
        <v>592</v>
      </c>
      <c r="E644" s="300" t="s">
        <v>21</v>
      </c>
      <c r="F644" s="301" t="s">
        <v>1415</v>
      </c>
      <c r="G644" s="299"/>
      <c r="H644" s="302">
        <v>185.374</v>
      </c>
      <c r="I644" s="303"/>
      <c r="J644" s="299"/>
      <c r="K644" s="299"/>
      <c r="L644" s="304"/>
      <c r="M644" s="305"/>
      <c r="N644" s="306"/>
      <c r="O644" s="306"/>
      <c r="P644" s="306"/>
      <c r="Q644" s="306"/>
      <c r="R644" s="306"/>
      <c r="S644" s="306"/>
      <c r="T644" s="307"/>
      <c r="AT644" s="308" t="s">
        <v>592</v>
      </c>
      <c r="AU644" s="308" t="s">
        <v>85</v>
      </c>
      <c r="AV644" s="15" t="s">
        <v>92</v>
      </c>
      <c r="AW644" s="15" t="s">
        <v>39</v>
      </c>
      <c r="AX644" s="15" t="s">
        <v>76</v>
      </c>
      <c r="AY644" s="308" t="s">
        <v>203</v>
      </c>
    </row>
    <row r="645" spans="2:51" s="12" customFormat="1" ht="13.5">
      <c r="B645" s="265"/>
      <c r="C645" s="266"/>
      <c r="D645" s="267" t="s">
        <v>592</v>
      </c>
      <c r="E645" s="268" t="s">
        <v>21</v>
      </c>
      <c r="F645" s="269" t="s">
        <v>1948</v>
      </c>
      <c r="G645" s="266"/>
      <c r="H645" s="270">
        <v>51.2</v>
      </c>
      <c r="I645" s="271"/>
      <c r="J645" s="266"/>
      <c r="K645" s="266"/>
      <c r="L645" s="272"/>
      <c r="M645" s="273"/>
      <c r="N645" s="274"/>
      <c r="O645" s="274"/>
      <c r="P645" s="274"/>
      <c r="Q645" s="274"/>
      <c r="R645" s="274"/>
      <c r="S645" s="274"/>
      <c r="T645" s="275"/>
      <c r="AT645" s="276" t="s">
        <v>592</v>
      </c>
      <c r="AU645" s="276" t="s">
        <v>85</v>
      </c>
      <c r="AV645" s="12" t="s">
        <v>85</v>
      </c>
      <c r="AW645" s="12" t="s">
        <v>39</v>
      </c>
      <c r="AX645" s="12" t="s">
        <v>76</v>
      </c>
      <c r="AY645" s="276" t="s">
        <v>203</v>
      </c>
    </row>
    <row r="646" spans="2:51" s="13" customFormat="1" ht="13.5">
      <c r="B646" s="277"/>
      <c r="C646" s="278"/>
      <c r="D646" s="267" t="s">
        <v>592</v>
      </c>
      <c r="E646" s="279" t="s">
        <v>21</v>
      </c>
      <c r="F646" s="280" t="s">
        <v>618</v>
      </c>
      <c r="G646" s="278"/>
      <c r="H646" s="281">
        <v>236.574</v>
      </c>
      <c r="I646" s="282"/>
      <c r="J646" s="278"/>
      <c r="K646" s="278"/>
      <c r="L646" s="283"/>
      <c r="M646" s="284"/>
      <c r="N646" s="285"/>
      <c r="O646" s="285"/>
      <c r="P646" s="285"/>
      <c r="Q646" s="285"/>
      <c r="R646" s="285"/>
      <c r="S646" s="285"/>
      <c r="T646" s="286"/>
      <c r="AT646" s="287" t="s">
        <v>592</v>
      </c>
      <c r="AU646" s="287" t="s">
        <v>85</v>
      </c>
      <c r="AV646" s="13" t="s">
        <v>98</v>
      </c>
      <c r="AW646" s="13" t="s">
        <v>39</v>
      </c>
      <c r="AX646" s="13" t="s">
        <v>83</v>
      </c>
      <c r="AY646" s="287" t="s">
        <v>203</v>
      </c>
    </row>
    <row r="647" spans="2:65" s="1" customFormat="1" ht="16.5" customHeight="1">
      <c r="B647" s="47"/>
      <c r="C647" s="238" t="s">
        <v>989</v>
      </c>
      <c r="D647" s="238" t="s">
        <v>206</v>
      </c>
      <c r="E647" s="239" t="s">
        <v>1949</v>
      </c>
      <c r="F647" s="240" t="s">
        <v>1950</v>
      </c>
      <c r="G647" s="241" t="s">
        <v>463</v>
      </c>
      <c r="H647" s="242">
        <v>236.574</v>
      </c>
      <c r="I647" s="243"/>
      <c r="J647" s="244">
        <f>ROUND(I647*H647,2)</f>
        <v>0</v>
      </c>
      <c r="K647" s="240" t="s">
        <v>761</v>
      </c>
      <c r="L647" s="73"/>
      <c r="M647" s="245" t="s">
        <v>21</v>
      </c>
      <c r="N647" s="246" t="s">
        <v>47</v>
      </c>
      <c r="O647" s="48"/>
      <c r="P647" s="247">
        <f>O647*H647</f>
        <v>0</v>
      </c>
      <c r="Q647" s="247">
        <v>0</v>
      </c>
      <c r="R647" s="247">
        <f>Q647*H647</f>
        <v>0</v>
      </c>
      <c r="S647" s="247">
        <v>0</v>
      </c>
      <c r="T647" s="248">
        <f>S647*H647</f>
        <v>0</v>
      </c>
      <c r="AR647" s="25" t="s">
        <v>98</v>
      </c>
      <c r="AT647" s="25" t="s">
        <v>206</v>
      </c>
      <c r="AU647" s="25" t="s">
        <v>85</v>
      </c>
      <c r="AY647" s="25" t="s">
        <v>203</v>
      </c>
      <c r="BE647" s="249">
        <f>IF(N647="základní",J647,0)</f>
        <v>0</v>
      </c>
      <c r="BF647" s="249">
        <f>IF(N647="snížená",J647,0)</f>
        <v>0</v>
      </c>
      <c r="BG647" s="249">
        <f>IF(N647="zákl. přenesená",J647,0)</f>
        <v>0</v>
      </c>
      <c r="BH647" s="249">
        <f>IF(N647="sníž. přenesená",J647,0)</f>
        <v>0</v>
      </c>
      <c r="BI647" s="249">
        <f>IF(N647="nulová",J647,0)</f>
        <v>0</v>
      </c>
      <c r="BJ647" s="25" t="s">
        <v>83</v>
      </c>
      <c r="BK647" s="249">
        <f>ROUND(I647*H647,2)</f>
        <v>0</v>
      </c>
      <c r="BL647" s="25" t="s">
        <v>98</v>
      </c>
      <c r="BM647" s="25" t="s">
        <v>1951</v>
      </c>
    </row>
    <row r="648" spans="2:65" s="1" customFormat="1" ht="16.5" customHeight="1">
      <c r="B648" s="47"/>
      <c r="C648" s="238" t="s">
        <v>993</v>
      </c>
      <c r="D648" s="238" t="s">
        <v>206</v>
      </c>
      <c r="E648" s="239" t="s">
        <v>1952</v>
      </c>
      <c r="F648" s="240" t="s">
        <v>1953</v>
      </c>
      <c r="G648" s="241" t="s">
        <v>463</v>
      </c>
      <c r="H648" s="242">
        <v>131.37</v>
      </c>
      <c r="I648" s="243"/>
      <c r="J648" s="244">
        <f>ROUND(I648*H648,2)</f>
        <v>0</v>
      </c>
      <c r="K648" s="240" t="s">
        <v>761</v>
      </c>
      <c r="L648" s="73"/>
      <c r="M648" s="245" t="s">
        <v>21</v>
      </c>
      <c r="N648" s="246" t="s">
        <v>47</v>
      </c>
      <c r="O648" s="48"/>
      <c r="P648" s="247">
        <f>O648*H648</f>
        <v>0</v>
      </c>
      <c r="Q648" s="247">
        <v>0.048</v>
      </c>
      <c r="R648" s="247">
        <f>Q648*H648</f>
        <v>6.30576</v>
      </c>
      <c r="S648" s="247">
        <v>0.048</v>
      </c>
      <c r="T648" s="248">
        <f>S648*H648</f>
        <v>6.30576</v>
      </c>
      <c r="AR648" s="25" t="s">
        <v>98</v>
      </c>
      <c r="AT648" s="25" t="s">
        <v>206</v>
      </c>
      <c r="AU648" s="25" t="s">
        <v>85</v>
      </c>
      <c r="AY648" s="25" t="s">
        <v>203</v>
      </c>
      <c r="BE648" s="249">
        <f>IF(N648="základní",J648,0)</f>
        <v>0</v>
      </c>
      <c r="BF648" s="249">
        <f>IF(N648="snížená",J648,0)</f>
        <v>0</v>
      </c>
      <c r="BG648" s="249">
        <f>IF(N648="zákl. přenesená",J648,0)</f>
        <v>0</v>
      </c>
      <c r="BH648" s="249">
        <f>IF(N648="sníž. přenesená",J648,0)</f>
        <v>0</v>
      </c>
      <c r="BI648" s="249">
        <f>IF(N648="nulová",J648,0)</f>
        <v>0</v>
      </c>
      <c r="BJ648" s="25" t="s">
        <v>83</v>
      </c>
      <c r="BK648" s="249">
        <f>ROUND(I648*H648,2)</f>
        <v>0</v>
      </c>
      <c r="BL648" s="25" t="s">
        <v>98</v>
      </c>
      <c r="BM648" s="25" t="s">
        <v>1954</v>
      </c>
    </row>
    <row r="649" spans="2:51" s="12" customFormat="1" ht="13.5">
      <c r="B649" s="265"/>
      <c r="C649" s="266"/>
      <c r="D649" s="267" t="s">
        <v>592</v>
      </c>
      <c r="E649" s="268" t="s">
        <v>21</v>
      </c>
      <c r="F649" s="269" t="s">
        <v>1955</v>
      </c>
      <c r="G649" s="266"/>
      <c r="H649" s="270">
        <v>39.12</v>
      </c>
      <c r="I649" s="271"/>
      <c r="J649" s="266"/>
      <c r="K649" s="266"/>
      <c r="L649" s="272"/>
      <c r="M649" s="273"/>
      <c r="N649" s="274"/>
      <c r="O649" s="274"/>
      <c r="P649" s="274"/>
      <c r="Q649" s="274"/>
      <c r="R649" s="274"/>
      <c r="S649" s="274"/>
      <c r="T649" s="275"/>
      <c r="AT649" s="276" t="s">
        <v>592</v>
      </c>
      <c r="AU649" s="276" t="s">
        <v>85</v>
      </c>
      <c r="AV649" s="12" t="s">
        <v>85</v>
      </c>
      <c r="AW649" s="12" t="s">
        <v>39</v>
      </c>
      <c r="AX649" s="12" t="s">
        <v>76</v>
      </c>
      <c r="AY649" s="276" t="s">
        <v>203</v>
      </c>
    </row>
    <row r="650" spans="2:51" s="12" customFormat="1" ht="13.5">
      <c r="B650" s="265"/>
      <c r="C650" s="266"/>
      <c r="D650" s="267" t="s">
        <v>592</v>
      </c>
      <c r="E650" s="268" t="s">
        <v>21</v>
      </c>
      <c r="F650" s="269" t="s">
        <v>1956</v>
      </c>
      <c r="G650" s="266"/>
      <c r="H650" s="270">
        <v>22.2</v>
      </c>
      <c r="I650" s="271"/>
      <c r="J650" s="266"/>
      <c r="K650" s="266"/>
      <c r="L650" s="272"/>
      <c r="M650" s="273"/>
      <c r="N650" s="274"/>
      <c r="O650" s="274"/>
      <c r="P650" s="274"/>
      <c r="Q650" s="274"/>
      <c r="R650" s="274"/>
      <c r="S650" s="274"/>
      <c r="T650" s="275"/>
      <c r="AT650" s="276" t="s">
        <v>592</v>
      </c>
      <c r="AU650" s="276" t="s">
        <v>85</v>
      </c>
      <c r="AV650" s="12" t="s">
        <v>85</v>
      </c>
      <c r="AW650" s="12" t="s">
        <v>39</v>
      </c>
      <c r="AX650" s="12" t="s">
        <v>76</v>
      </c>
      <c r="AY650" s="276" t="s">
        <v>203</v>
      </c>
    </row>
    <row r="651" spans="2:51" s="12" customFormat="1" ht="13.5">
      <c r="B651" s="265"/>
      <c r="C651" s="266"/>
      <c r="D651" s="267" t="s">
        <v>592</v>
      </c>
      <c r="E651" s="268" t="s">
        <v>21</v>
      </c>
      <c r="F651" s="269" t="s">
        <v>1957</v>
      </c>
      <c r="G651" s="266"/>
      <c r="H651" s="270">
        <v>27.3</v>
      </c>
      <c r="I651" s="271"/>
      <c r="J651" s="266"/>
      <c r="K651" s="266"/>
      <c r="L651" s="272"/>
      <c r="M651" s="273"/>
      <c r="N651" s="274"/>
      <c r="O651" s="274"/>
      <c r="P651" s="274"/>
      <c r="Q651" s="274"/>
      <c r="R651" s="274"/>
      <c r="S651" s="274"/>
      <c r="T651" s="275"/>
      <c r="AT651" s="276" t="s">
        <v>592</v>
      </c>
      <c r="AU651" s="276" t="s">
        <v>85</v>
      </c>
      <c r="AV651" s="12" t="s">
        <v>85</v>
      </c>
      <c r="AW651" s="12" t="s">
        <v>39</v>
      </c>
      <c r="AX651" s="12" t="s">
        <v>76</v>
      </c>
      <c r="AY651" s="276" t="s">
        <v>203</v>
      </c>
    </row>
    <row r="652" spans="2:51" s="12" customFormat="1" ht="13.5">
      <c r="B652" s="265"/>
      <c r="C652" s="266"/>
      <c r="D652" s="267" t="s">
        <v>592</v>
      </c>
      <c r="E652" s="268" t="s">
        <v>21</v>
      </c>
      <c r="F652" s="269" t="s">
        <v>1958</v>
      </c>
      <c r="G652" s="266"/>
      <c r="H652" s="270">
        <v>42.75</v>
      </c>
      <c r="I652" s="271"/>
      <c r="J652" s="266"/>
      <c r="K652" s="266"/>
      <c r="L652" s="272"/>
      <c r="M652" s="273"/>
      <c r="N652" s="274"/>
      <c r="O652" s="274"/>
      <c r="P652" s="274"/>
      <c r="Q652" s="274"/>
      <c r="R652" s="274"/>
      <c r="S652" s="274"/>
      <c r="T652" s="275"/>
      <c r="AT652" s="276" t="s">
        <v>592</v>
      </c>
      <c r="AU652" s="276" t="s">
        <v>85</v>
      </c>
      <c r="AV652" s="12" t="s">
        <v>85</v>
      </c>
      <c r="AW652" s="12" t="s">
        <v>39</v>
      </c>
      <c r="AX652" s="12" t="s">
        <v>76</v>
      </c>
      <c r="AY652" s="276" t="s">
        <v>203</v>
      </c>
    </row>
    <row r="653" spans="2:65" s="1" customFormat="1" ht="16.5" customHeight="1">
      <c r="B653" s="47"/>
      <c r="C653" s="238" t="s">
        <v>997</v>
      </c>
      <c r="D653" s="238" t="s">
        <v>206</v>
      </c>
      <c r="E653" s="239" t="s">
        <v>1959</v>
      </c>
      <c r="F653" s="240" t="s">
        <v>1960</v>
      </c>
      <c r="G653" s="241" t="s">
        <v>463</v>
      </c>
      <c r="H653" s="242">
        <v>131.37</v>
      </c>
      <c r="I653" s="243"/>
      <c r="J653" s="244">
        <f>ROUND(I653*H653,2)</f>
        <v>0</v>
      </c>
      <c r="K653" s="240" t="s">
        <v>761</v>
      </c>
      <c r="L653" s="73"/>
      <c r="M653" s="245" t="s">
        <v>21</v>
      </c>
      <c r="N653" s="246" t="s">
        <v>47</v>
      </c>
      <c r="O653" s="48"/>
      <c r="P653" s="247">
        <f>O653*H653</f>
        <v>0</v>
      </c>
      <c r="Q653" s="247">
        <v>0</v>
      </c>
      <c r="R653" s="247">
        <f>Q653*H653</f>
        <v>0</v>
      </c>
      <c r="S653" s="247">
        <v>0</v>
      </c>
      <c r="T653" s="248">
        <f>S653*H653</f>
        <v>0</v>
      </c>
      <c r="AR653" s="25" t="s">
        <v>98</v>
      </c>
      <c r="AT653" s="25" t="s">
        <v>206</v>
      </c>
      <c r="AU653" s="25" t="s">
        <v>85</v>
      </c>
      <c r="AY653" s="25" t="s">
        <v>203</v>
      </c>
      <c r="BE653" s="249">
        <f>IF(N653="základní",J653,0)</f>
        <v>0</v>
      </c>
      <c r="BF653" s="249">
        <f>IF(N653="snížená",J653,0)</f>
        <v>0</v>
      </c>
      <c r="BG653" s="249">
        <f>IF(N653="zákl. přenesená",J653,0)</f>
        <v>0</v>
      </c>
      <c r="BH653" s="249">
        <f>IF(N653="sníž. přenesená",J653,0)</f>
        <v>0</v>
      </c>
      <c r="BI653" s="249">
        <f>IF(N653="nulová",J653,0)</f>
        <v>0</v>
      </c>
      <c r="BJ653" s="25" t="s">
        <v>83</v>
      </c>
      <c r="BK653" s="249">
        <f>ROUND(I653*H653,2)</f>
        <v>0</v>
      </c>
      <c r="BL653" s="25" t="s">
        <v>98</v>
      </c>
      <c r="BM653" s="25" t="s">
        <v>1961</v>
      </c>
    </row>
    <row r="654" spans="2:65" s="1" customFormat="1" ht="25.5" customHeight="1">
      <c r="B654" s="47"/>
      <c r="C654" s="238" t="s">
        <v>1001</v>
      </c>
      <c r="D654" s="238" t="s">
        <v>206</v>
      </c>
      <c r="E654" s="239" t="s">
        <v>1962</v>
      </c>
      <c r="F654" s="240" t="s">
        <v>1963</v>
      </c>
      <c r="G654" s="241" t="s">
        <v>463</v>
      </c>
      <c r="H654" s="242">
        <v>316.744</v>
      </c>
      <c r="I654" s="243"/>
      <c r="J654" s="244">
        <f>ROUND(I654*H654,2)</f>
        <v>0</v>
      </c>
      <c r="K654" s="240" t="s">
        <v>761</v>
      </c>
      <c r="L654" s="73"/>
      <c r="M654" s="245" t="s">
        <v>21</v>
      </c>
      <c r="N654" s="246" t="s">
        <v>47</v>
      </c>
      <c r="O654" s="48"/>
      <c r="P654" s="247">
        <f>O654*H654</f>
        <v>0</v>
      </c>
      <c r="Q654" s="247">
        <v>0</v>
      </c>
      <c r="R654" s="247">
        <f>Q654*H654</f>
        <v>0</v>
      </c>
      <c r="S654" s="247">
        <v>0.0233</v>
      </c>
      <c r="T654" s="248">
        <f>S654*H654</f>
        <v>7.380135200000001</v>
      </c>
      <c r="AR654" s="25" t="s">
        <v>98</v>
      </c>
      <c r="AT654" s="25" t="s">
        <v>206</v>
      </c>
      <c r="AU654" s="25" t="s">
        <v>85</v>
      </c>
      <c r="AY654" s="25" t="s">
        <v>203</v>
      </c>
      <c r="BE654" s="249">
        <f>IF(N654="základní",J654,0)</f>
        <v>0</v>
      </c>
      <c r="BF654" s="249">
        <f>IF(N654="snížená",J654,0)</f>
        <v>0</v>
      </c>
      <c r="BG654" s="249">
        <f>IF(N654="zákl. přenesená",J654,0)</f>
        <v>0</v>
      </c>
      <c r="BH654" s="249">
        <f>IF(N654="sníž. přenesená",J654,0)</f>
        <v>0</v>
      </c>
      <c r="BI654" s="249">
        <f>IF(N654="nulová",J654,0)</f>
        <v>0</v>
      </c>
      <c r="BJ654" s="25" t="s">
        <v>83</v>
      </c>
      <c r="BK654" s="249">
        <f>ROUND(I654*H654,2)</f>
        <v>0</v>
      </c>
      <c r="BL654" s="25" t="s">
        <v>98</v>
      </c>
      <c r="BM654" s="25" t="s">
        <v>1964</v>
      </c>
    </row>
    <row r="655" spans="2:65" s="1" customFormat="1" ht="25.5" customHeight="1">
      <c r="B655" s="47"/>
      <c r="C655" s="238" t="s">
        <v>1005</v>
      </c>
      <c r="D655" s="238" t="s">
        <v>206</v>
      </c>
      <c r="E655" s="239" t="s">
        <v>1965</v>
      </c>
      <c r="F655" s="240" t="s">
        <v>1966</v>
      </c>
      <c r="G655" s="241" t="s">
        <v>463</v>
      </c>
      <c r="H655" s="242">
        <v>4.4</v>
      </c>
      <c r="I655" s="243"/>
      <c r="J655" s="244">
        <f>ROUND(I655*H655,2)</f>
        <v>0</v>
      </c>
      <c r="K655" s="240" t="s">
        <v>761</v>
      </c>
      <c r="L655" s="73"/>
      <c r="M655" s="245" t="s">
        <v>21</v>
      </c>
      <c r="N655" s="246" t="s">
        <v>47</v>
      </c>
      <c r="O655" s="48"/>
      <c r="P655" s="247">
        <f>O655*H655</f>
        <v>0</v>
      </c>
      <c r="Q655" s="247">
        <v>0.0372</v>
      </c>
      <c r="R655" s="247">
        <f>Q655*H655</f>
        <v>0.16368</v>
      </c>
      <c r="S655" s="247">
        <v>0</v>
      </c>
      <c r="T655" s="248">
        <f>S655*H655</f>
        <v>0</v>
      </c>
      <c r="AR655" s="25" t="s">
        <v>98</v>
      </c>
      <c r="AT655" s="25" t="s">
        <v>206</v>
      </c>
      <c r="AU655" s="25" t="s">
        <v>85</v>
      </c>
      <c r="AY655" s="25" t="s">
        <v>203</v>
      </c>
      <c r="BE655" s="249">
        <f>IF(N655="základní",J655,0)</f>
        <v>0</v>
      </c>
      <c r="BF655" s="249">
        <f>IF(N655="snížená",J655,0)</f>
        <v>0</v>
      </c>
      <c r="BG655" s="249">
        <f>IF(N655="zákl. přenesená",J655,0)</f>
        <v>0</v>
      </c>
      <c r="BH655" s="249">
        <f>IF(N655="sníž. přenesená",J655,0)</f>
        <v>0</v>
      </c>
      <c r="BI655" s="249">
        <f>IF(N655="nulová",J655,0)</f>
        <v>0</v>
      </c>
      <c r="BJ655" s="25" t="s">
        <v>83</v>
      </c>
      <c r="BK655" s="249">
        <f>ROUND(I655*H655,2)</f>
        <v>0</v>
      </c>
      <c r="BL655" s="25" t="s">
        <v>98</v>
      </c>
      <c r="BM655" s="25" t="s">
        <v>1967</v>
      </c>
    </row>
    <row r="656" spans="2:51" s="12" customFormat="1" ht="13.5">
      <c r="B656" s="265"/>
      <c r="C656" s="266"/>
      <c r="D656" s="267" t="s">
        <v>592</v>
      </c>
      <c r="E656" s="268" t="s">
        <v>21</v>
      </c>
      <c r="F656" s="269" t="s">
        <v>1968</v>
      </c>
      <c r="G656" s="266"/>
      <c r="H656" s="270">
        <v>4.4</v>
      </c>
      <c r="I656" s="271"/>
      <c r="J656" s="266"/>
      <c r="K656" s="266"/>
      <c r="L656" s="272"/>
      <c r="M656" s="273"/>
      <c r="N656" s="274"/>
      <c r="O656" s="274"/>
      <c r="P656" s="274"/>
      <c r="Q656" s="274"/>
      <c r="R656" s="274"/>
      <c r="S656" s="274"/>
      <c r="T656" s="275"/>
      <c r="AT656" s="276" t="s">
        <v>592</v>
      </c>
      <c r="AU656" s="276" t="s">
        <v>85</v>
      </c>
      <c r="AV656" s="12" t="s">
        <v>85</v>
      </c>
      <c r="AW656" s="12" t="s">
        <v>39</v>
      </c>
      <c r="AX656" s="12" t="s">
        <v>83</v>
      </c>
      <c r="AY656" s="276" t="s">
        <v>203</v>
      </c>
    </row>
    <row r="657" spans="2:65" s="1" customFormat="1" ht="25.5" customHeight="1">
      <c r="B657" s="47"/>
      <c r="C657" s="238" t="s">
        <v>1009</v>
      </c>
      <c r="D657" s="238" t="s">
        <v>206</v>
      </c>
      <c r="E657" s="239" t="s">
        <v>1969</v>
      </c>
      <c r="F657" s="240" t="s">
        <v>1970</v>
      </c>
      <c r="G657" s="241" t="s">
        <v>463</v>
      </c>
      <c r="H657" s="242">
        <v>316.744</v>
      </c>
      <c r="I657" s="243"/>
      <c r="J657" s="244">
        <f>ROUND(I657*H657,2)</f>
        <v>0</v>
      </c>
      <c r="K657" s="240" t="s">
        <v>761</v>
      </c>
      <c r="L657" s="73"/>
      <c r="M657" s="245" t="s">
        <v>21</v>
      </c>
      <c r="N657" s="246" t="s">
        <v>47</v>
      </c>
      <c r="O657" s="48"/>
      <c r="P657" s="247">
        <f>O657*H657</f>
        <v>0</v>
      </c>
      <c r="Q657" s="247">
        <v>0.12273</v>
      </c>
      <c r="R657" s="247">
        <f>Q657*H657</f>
        <v>38.87399112000001</v>
      </c>
      <c r="S657" s="247">
        <v>0</v>
      </c>
      <c r="T657" s="248">
        <f>S657*H657</f>
        <v>0</v>
      </c>
      <c r="AR657" s="25" t="s">
        <v>98</v>
      </c>
      <c r="AT657" s="25" t="s">
        <v>206</v>
      </c>
      <c r="AU657" s="25" t="s">
        <v>85</v>
      </c>
      <c r="AY657" s="25" t="s">
        <v>203</v>
      </c>
      <c r="BE657" s="249">
        <f>IF(N657="základní",J657,0)</f>
        <v>0</v>
      </c>
      <c r="BF657" s="249">
        <f>IF(N657="snížená",J657,0)</f>
        <v>0</v>
      </c>
      <c r="BG657" s="249">
        <f>IF(N657="zákl. přenesená",J657,0)</f>
        <v>0</v>
      </c>
      <c r="BH657" s="249">
        <f>IF(N657="sníž. přenesená",J657,0)</f>
        <v>0</v>
      </c>
      <c r="BI657" s="249">
        <f>IF(N657="nulová",J657,0)</f>
        <v>0</v>
      </c>
      <c r="BJ657" s="25" t="s">
        <v>83</v>
      </c>
      <c r="BK657" s="249">
        <f>ROUND(I657*H657,2)</f>
        <v>0</v>
      </c>
      <c r="BL657" s="25" t="s">
        <v>98</v>
      </c>
      <c r="BM657" s="25" t="s">
        <v>1971</v>
      </c>
    </row>
    <row r="658" spans="2:65" s="1" customFormat="1" ht="25.5" customHeight="1">
      <c r="B658" s="47"/>
      <c r="C658" s="238" t="s">
        <v>1013</v>
      </c>
      <c r="D658" s="238" t="s">
        <v>206</v>
      </c>
      <c r="E658" s="239" t="s">
        <v>1972</v>
      </c>
      <c r="F658" s="240" t="s">
        <v>1973</v>
      </c>
      <c r="G658" s="241" t="s">
        <v>463</v>
      </c>
      <c r="H658" s="242">
        <v>51.2</v>
      </c>
      <c r="I658" s="243"/>
      <c r="J658" s="244">
        <f>ROUND(I658*H658,2)</f>
        <v>0</v>
      </c>
      <c r="K658" s="240" t="s">
        <v>761</v>
      </c>
      <c r="L658" s="73"/>
      <c r="M658" s="245" t="s">
        <v>21</v>
      </c>
      <c r="N658" s="246" t="s">
        <v>47</v>
      </c>
      <c r="O658" s="48"/>
      <c r="P658" s="247">
        <f>O658*H658</f>
        <v>0</v>
      </c>
      <c r="Q658" s="247">
        <v>0</v>
      </c>
      <c r="R658" s="247">
        <f>Q658*H658</f>
        <v>0</v>
      </c>
      <c r="S658" s="247">
        <v>0.007</v>
      </c>
      <c r="T658" s="248">
        <f>S658*H658</f>
        <v>0.35840000000000005</v>
      </c>
      <c r="AR658" s="25" t="s">
        <v>98</v>
      </c>
      <c r="AT658" s="25" t="s">
        <v>206</v>
      </c>
      <c r="AU658" s="25" t="s">
        <v>85</v>
      </c>
      <c r="AY658" s="25" t="s">
        <v>203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25" t="s">
        <v>83</v>
      </c>
      <c r="BK658" s="249">
        <f>ROUND(I658*H658,2)</f>
        <v>0</v>
      </c>
      <c r="BL658" s="25" t="s">
        <v>98</v>
      </c>
      <c r="BM658" s="25" t="s">
        <v>1974</v>
      </c>
    </row>
    <row r="659" spans="2:51" s="12" customFormat="1" ht="13.5">
      <c r="B659" s="265"/>
      <c r="C659" s="266"/>
      <c r="D659" s="267" t="s">
        <v>592</v>
      </c>
      <c r="E659" s="268" t="s">
        <v>21</v>
      </c>
      <c r="F659" s="269" t="s">
        <v>1948</v>
      </c>
      <c r="G659" s="266"/>
      <c r="H659" s="270">
        <v>51.2</v>
      </c>
      <c r="I659" s="271"/>
      <c r="J659" s="266"/>
      <c r="K659" s="266"/>
      <c r="L659" s="272"/>
      <c r="M659" s="273"/>
      <c r="N659" s="274"/>
      <c r="O659" s="274"/>
      <c r="P659" s="274"/>
      <c r="Q659" s="274"/>
      <c r="R659" s="274"/>
      <c r="S659" s="274"/>
      <c r="T659" s="275"/>
      <c r="AT659" s="276" t="s">
        <v>592</v>
      </c>
      <c r="AU659" s="276" t="s">
        <v>85</v>
      </c>
      <c r="AV659" s="12" t="s">
        <v>85</v>
      </c>
      <c r="AW659" s="12" t="s">
        <v>39</v>
      </c>
      <c r="AX659" s="12" t="s">
        <v>83</v>
      </c>
      <c r="AY659" s="276" t="s">
        <v>203</v>
      </c>
    </row>
    <row r="660" spans="2:65" s="1" customFormat="1" ht="38.25" customHeight="1">
      <c r="B660" s="47"/>
      <c r="C660" s="238" t="s">
        <v>1017</v>
      </c>
      <c r="D660" s="238" t="s">
        <v>206</v>
      </c>
      <c r="E660" s="239" t="s">
        <v>1975</v>
      </c>
      <c r="F660" s="240" t="s">
        <v>1976</v>
      </c>
      <c r="G660" s="241" t="s">
        <v>463</v>
      </c>
      <c r="H660" s="242">
        <v>358.4</v>
      </c>
      <c r="I660" s="243"/>
      <c r="J660" s="244">
        <f>ROUND(I660*H660,2)</f>
        <v>0</v>
      </c>
      <c r="K660" s="240" t="s">
        <v>761</v>
      </c>
      <c r="L660" s="73"/>
      <c r="M660" s="245" t="s">
        <v>21</v>
      </c>
      <c r="N660" s="246" t="s">
        <v>47</v>
      </c>
      <c r="O660" s="48"/>
      <c r="P660" s="247">
        <f>O660*H660</f>
        <v>0</v>
      </c>
      <c r="Q660" s="247">
        <v>0</v>
      </c>
      <c r="R660" s="247">
        <f>Q660*H660</f>
        <v>0</v>
      </c>
      <c r="S660" s="247">
        <v>0.0023</v>
      </c>
      <c r="T660" s="248">
        <f>S660*H660</f>
        <v>0.8243199999999999</v>
      </c>
      <c r="AR660" s="25" t="s">
        <v>98</v>
      </c>
      <c r="AT660" s="25" t="s">
        <v>206</v>
      </c>
      <c r="AU660" s="25" t="s">
        <v>85</v>
      </c>
      <c r="AY660" s="25" t="s">
        <v>203</v>
      </c>
      <c r="BE660" s="249">
        <f>IF(N660="základní",J660,0)</f>
        <v>0</v>
      </c>
      <c r="BF660" s="249">
        <f>IF(N660="snížená",J660,0)</f>
        <v>0</v>
      </c>
      <c r="BG660" s="249">
        <f>IF(N660="zákl. přenesená",J660,0)</f>
        <v>0</v>
      </c>
      <c r="BH660" s="249">
        <f>IF(N660="sníž. přenesená",J660,0)</f>
        <v>0</v>
      </c>
      <c r="BI660" s="249">
        <f>IF(N660="nulová",J660,0)</f>
        <v>0</v>
      </c>
      <c r="BJ660" s="25" t="s">
        <v>83</v>
      </c>
      <c r="BK660" s="249">
        <f>ROUND(I660*H660,2)</f>
        <v>0</v>
      </c>
      <c r="BL660" s="25" t="s">
        <v>98</v>
      </c>
      <c r="BM660" s="25" t="s">
        <v>1977</v>
      </c>
    </row>
    <row r="661" spans="2:51" s="12" customFormat="1" ht="13.5">
      <c r="B661" s="265"/>
      <c r="C661" s="266"/>
      <c r="D661" s="267" t="s">
        <v>592</v>
      </c>
      <c r="E661" s="268" t="s">
        <v>21</v>
      </c>
      <c r="F661" s="269" t="s">
        <v>1978</v>
      </c>
      <c r="G661" s="266"/>
      <c r="H661" s="270">
        <v>358.4</v>
      </c>
      <c r="I661" s="271"/>
      <c r="J661" s="266"/>
      <c r="K661" s="266"/>
      <c r="L661" s="272"/>
      <c r="M661" s="273"/>
      <c r="N661" s="274"/>
      <c r="O661" s="274"/>
      <c r="P661" s="274"/>
      <c r="Q661" s="274"/>
      <c r="R661" s="274"/>
      <c r="S661" s="274"/>
      <c r="T661" s="275"/>
      <c r="AT661" s="276" t="s">
        <v>592</v>
      </c>
      <c r="AU661" s="276" t="s">
        <v>85</v>
      </c>
      <c r="AV661" s="12" t="s">
        <v>85</v>
      </c>
      <c r="AW661" s="12" t="s">
        <v>39</v>
      </c>
      <c r="AX661" s="12" t="s">
        <v>83</v>
      </c>
      <c r="AY661" s="276" t="s">
        <v>203</v>
      </c>
    </row>
    <row r="662" spans="2:65" s="1" customFormat="1" ht="25.5" customHeight="1">
      <c r="B662" s="47"/>
      <c r="C662" s="238" t="s">
        <v>1021</v>
      </c>
      <c r="D662" s="238" t="s">
        <v>206</v>
      </c>
      <c r="E662" s="239" t="s">
        <v>1979</v>
      </c>
      <c r="F662" s="240" t="s">
        <v>1980</v>
      </c>
      <c r="G662" s="241" t="s">
        <v>463</v>
      </c>
      <c r="H662" s="242">
        <v>51.2</v>
      </c>
      <c r="I662" s="243"/>
      <c r="J662" s="244">
        <f>ROUND(I662*H662,2)</f>
        <v>0</v>
      </c>
      <c r="K662" s="240" t="s">
        <v>761</v>
      </c>
      <c r="L662" s="73"/>
      <c r="M662" s="245" t="s">
        <v>21</v>
      </c>
      <c r="N662" s="246" t="s">
        <v>47</v>
      </c>
      <c r="O662" s="48"/>
      <c r="P662" s="247">
        <f>O662*H662</f>
        <v>0</v>
      </c>
      <c r="Q662" s="247">
        <v>0.00538</v>
      </c>
      <c r="R662" s="247">
        <f>Q662*H662</f>
        <v>0.27545600000000003</v>
      </c>
      <c r="S662" s="247">
        <v>0</v>
      </c>
      <c r="T662" s="248">
        <f>S662*H662</f>
        <v>0</v>
      </c>
      <c r="AR662" s="25" t="s">
        <v>98</v>
      </c>
      <c r="AT662" s="25" t="s">
        <v>206</v>
      </c>
      <c r="AU662" s="25" t="s">
        <v>85</v>
      </c>
      <c r="AY662" s="25" t="s">
        <v>203</v>
      </c>
      <c r="BE662" s="249">
        <f>IF(N662="základní",J662,0)</f>
        <v>0</v>
      </c>
      <c r="BF662" s="249">
        <f>IF(N662="snížená",J662,0)</f>
        <v>0</v>
      </c>
      <c r="BG662" s="249">
        <f>IF(N662="zákl. přenesená",J662,0)</f>
        <v>0</v>
      </c>
      <c r="BH662" s="249">
        <f>IF(N662="sníž. přenesená",J662,0)</f>
        <v>0</v>
      </c>
      <c r="BI662" s="249">
        <f>IF(N662="nulová",J662,0)</f>
        <v>0</v>
      </c>
      <c r="BJ662" s="25" t="s">
        <v>83</v>
      </c>
      <c r="BK662" s="249">
        <f>ROUND(I662*H662,2)</f>
        <v>0</v>
      </c>
      <c r="BL662" s="25" t="s">
        <v>98</v>
      </c>
      <c r="BM662" s="25" t="s">
        <v>1981</v>
      </c>
    </row>
    <row r="663" spans="2:51" s="12" customFormat="1" ht="13.5">
      <c r="B663" s="265"/>
      <c r="C663" s="266"/>
      <c r="D663" s="267" t="s">
        <v>592</v>
      </c>
      <c r="E663" s="268" t="s">
        <v>21</v>
      </c>
      <c r="F663" s="269" t="s">
        <v>1948</v>
      </c>
      <c r="G663" s="266"/>
      <c r="H663" s="270">
        <v>51.2</v>
      </c>
      <c r="I663" s="271"/>
      <c r="J663" s="266"/>
      <c r="K663" s="266"/>
      <c r="L663" s="272"/>
      <c r="M663" s="273"/>
      <c r="N663" s="274"/>
      <c r="O663" s="274"/>
      <c r="P663" s="274"/>
      <c r="Q663" s="274"/>
      <c r="R663" s="274"/>
      <c r="S663" s="274"/>
      <c r="T663" s="275"/>
      <c r="AT663" s="276" t="s">
        <v>592</v>
      </c>
      <c r="AU663" s="276" t="s">
        <v>85</v>
      </c>
      <c r="AV663" s="12" t="s">
        <v>85</v>
      </c>
      <c r="AW663" s="12" t="s">
        <v>39</v>
      </c>
      <c r="AX663" s="12" t="s">
        <v>83</v>
      </c>
      <c r="AY663" s="276" t="s">
        <v>203</v>
      </c>
    </row>
    <row r="664" spans="2:63" s="11" customFormat="1" ht="29.85" customHeight="1">
      <c r="B664" s="222"/>
      <c r="C664" s="223"/>
      <c r="D664" s="224" t="s">
        <v>75</v>
      </c>
      <c r="E664" s="236" t="s">
        <v>1982</v>
      </c>
      <c r="F664" s="236" t="s">
        <v>1983</v>
      </c>
      <c r="G664" s="223"/>
      <c r="H664" s="223"/>
      <c r="I664" s="226"/>
      <c r="J664" s="237">
        <f>BK664</f>
        <v>0</v>
      </c>
      <c r="K664" s="223"/>
      <c r="L664" s="228"/>
      <c r="M664" s="229"/>
      <c r="N664" s="230"/>
      <c r="O664" s="230"/>
      <c r="P664" s="231">
        <f>SUM(P665:P675)</f>
        <v>0</v>
      </c>
      <c r="Q664" s="230"/>
      <c r="R664" s="231">
        <f>SUM(R665:R675)</f>
        <v>0</v>
      </c>
      <c r="S664" s="230"/>
      <c r="T664" s="232">
        <f>SUM(T665:T675)</f>
        <v>0</v>
      </c>
      <c r="AR664" s="233" t="s">
        <v>83</v>
      </c>
      <c r="AT664" s="234" t="s">
        <v>75</v>
      </c>
      <c r="AU664" s="234" t="s">
        <v>83</v>
      </c>
      <c r="AY664" s="233" t="s">
        <v>203</v>
      </c>
      <c r="BK664" s="235">
        <f>SUM(BK665:BK675)</f>
        <v>0</v>
      </c>
    </row>
    <row r="665" spans="2:65" s="1" customFormat="1" ht="25.5" customHeight="1">
      <c r="B665" s="47"/>
      <c r="C665" s="238" t="s">
        <v>1025</v>
      </c>
      <c r="D665" s="238" t="s">
        <v>206</v>
      </c>
      <c r="E665" s="239" t="s">
        <v>1984</v>
      </c>
      <c r="F665" s="240" t="s">
        <v>1985</v>
      </c>
      <c r="G665" s="241" t="s">
        <v>241</v>
      </c>
      <c r="H665" s="242">
        <v>451.427</v>
      </c>
      <c r="I665" s="243"/>
      <c r="J665" s="244">
        <f>ROUND(I665*H665,2)</f>
        <v>0</v>
      </c>
      <c r="K665" s="240" t="s">
        <v>761</v>
      </c>
      <c r="L665" s="73"/>
      <c r="M665" s="245" t="s">
        <v>21</v>
      </c>
      <c r="N665" s="246" t="s">
        <v>47</v>
      </c>
      <c r="O665" s="48"/>
      <c r="P665" s="247">
        <f>O665*H665</f>
        <v>0</v>
      </c>
      <c r="Q665" s="247">
        <v>0</v>
      </c>
      <c r="R665" s="247">
        <f>Q665*H665</f>
        <v>0</v>
      </c>
      <c r="S665" s="247">
        <v>0</v>
      </c>
      <c r="T665" s="248">
        <f>S665*H665</f>
        <v>0</v>
      </c>
      <c r="AR665" s="25" t="s">
        <v>98</v>
      </c>
      <c r="AT665" s="25" t="s">
        <v>206</v>
      </c>
      <c r="AU665" s="25" t="s">
        <v>85</v>
      </c>
      <c r="AY665" s="25" t="s">
        <v>203</v>
      </c>
      <c r="BE665" s="249">
        <f>IF(N665="základní",J665,0)</f>
        <v>0</v>
      </c>
      <c r="BF665" s="249">
        <f>IF(N665="snížená",J665,0)</f>
        <v>0</v>
      </c>
      <c r="BG665" s="249">
        <f>IF(N665="zákl. přenesená",J665,0)</f>
        <v>0</v>
      </c>
      <c r="BH665" s="249">
        <f>IF(N665="sníž. přenesená",J665,0)</f>
        <v>0</v>
      </c>
      <c r="BI665" s="249">
        <f>IF(N665="nulová",J665,0)</f>
        <v>0</v>
      </c>
      <c r="BJ665" s="25" t="s">
        <v>83</v>
      </c>
      <c r="BK665" s="249">
        <f>ROUND(I665*H665,2)</f>
        <v>0</v>
      </c>
      <c r="BL665" s="25" t="s">
        <v>98</v>
      </c>
      <c r="BM665" s="25" t="s">
        <v>1986</v>
      </c>
    </row>
    <row r="666" spans="2:65" s="1" customFormat="1" ht="38.25" customHeight="1">
      <c r="B666" s="47"/>
      <c r="C666" s="238" t="s">
        <v>1029</v>
      </c>
      <c r="D666" s="238" t="s">
        <v>206</v>
      </c>
      <c r="E666" s="239" t="s">
        <v>1987</v>
      </c>
      <c r="F666" s="240" t="s">
        <v>1988</v>
      </c>
      <c r="G666" s="241" t="s">
        <v>241</v>
      </c>
      <c r="H666" s="242">
        <v>2638.746</v>
      </c>
      <c r="I666" s="243"/>
      <c r="J666" s="244">
        <f>ROUND(I666*H666,2)</f>
        <v>0</v>
      </c>
      <c r="K666" s="240" t="s">
        <v>761</v>
      </c>
      <c r="L666" s="73"/>
      <c r="M666" s="245" t="s">
        <v>21</v>
      </c>
      <c r="N666" s="246" t="s">
        <v>47</v>
      </c>
      <c r="O666" s="48"/>
      <c r="P666" s="247">
        <f>O666*H666</f>
        <v>0</v>
      </c>
      <c r="Q666" s="247">
        <v>0</v>
      </c>
      <c r="R666" s="247">
        <f>Q666*H666</f>
        <v>0</v>
      </c>
      <c r="S666" s="247">
        <v>0</v>
      </c>
      <c r="T666" s="248">
        <f>S666*H666</f>
        <v>0</v>
      </c>
      <c r="AR666" s="25" t="s">
        <v>98</v>
      </c>
      <c r="AT666" s="25" t="s">
        <v>206</v>
      </c>
      <c r="AU666" s="25" t="s">
        <v>85</v>
      </c>
      <c r="AY666" s="25" t="s">
        <v>203</v>
      </c>
      <c r="BE666" s="249">
        <f>IF(N666="základní",J666,0)</f>
        <v>0</v>
      </c>
      <c r="BF666" s="249">
        <f>IF(N666="snížená",J666,0)</f>
        <v>0</v>
      </c>
      <c r="BG666" s="249">
        <f>IF(N666="zákl. přenesená",J666,0)</f>
        <v>0</v>
      </c>
      <c r="BH666" s="249">
        <f>IF(N666="sníž. přenesená",J666,0)</f>
        <v>0</v>
      </c>
      <c r="BI666" s="249">
        <f>IF(N666="nulová",J666,0)</f>
        <v>0</v>
      </c>
      <c r="BJ666" s="25" t="s">
        <v>83</v>
      </c>
      <c r="BK666" s="249">
        <f>ROUND(I666*H666,2)</f>
        <v>0</v>
      </c>
      <c r="BL666" s="25" t="s">
        <v>98</v>
      </c>
      <c r="BM666" s="25" t="s">
        <v>1989</v>
      </c>
    </row>
    <row r="667" spans="2:51" s="12" customFormat="1" ht="13.5">
      <c r="B667" s="265"/>
      <c r="C667" s="266"/>
      <c r="D667" s="267" t="s">
        <v>592</v>
      </c>
      <c r="E667" s="268" t="s">
        <v>21</v>
      </c>
      <c r="F667" s="269" t="s">
        <v>1990</v>
      </c>
      <c r="G667" s="266"/>
      <c r="H667" s="270">
        <v>2638.746</v>
      </c>
      <c r="I667" s="271"/>
      <c r="J667" s="266"/>
      <c r="K667" s="266"/>
      <c r="L667" s="272"/>
      <c r="M667" s="273"/>
      <c r="N667" s="274"/>
      <c r="O667" s="274"/>
      <c r="P667" s="274"/>
      <c r="Q667" s="274"/>
      <c r="R667" s="274"/>
      <c r="S667" s="274"/>
      <c r="T667" s="275"/>
      <c r="AT667" s="276" t="s">
        <v>592</v>
      </c>
      <c r="AU667" s="276" t="s">
        <v>85</v>
      </c>
      <c r="AV667" s="12" t="s">
        <v>85</v>
      </c>
      <c r="AW667" s="12" t="s">
        <v>39</v>
      </c>
      <c r="AX667" s="12" t="s">
        <v>83</v>
      </c>
      <c r="AY667" s="276" t="s">
        <v>203</v>
      </c>
    </row>
    <row r="668" spans="2:65" s="1" customFormat="1" ht="16.5" customHeight="1">
      <c r="B668" s="47"/>
      <c r="C668" s="238" t="s">
        <v>1033</v>
      </c>
      <c r="D668" s="238" t="s">
        <v>206</v>
      </c>
      <c r="E668" s="239" t="s">
        <v>1991</v>
      </c>
      <c r="F668" s="240" t="s">
        <v>1992</v>
      </c>
      <c r="G668" s="241" t="s">
        <v>215</v>
      </c>
      <c r="H668" s="242">
        <v>27</v>
      </c>
      <c r="I668" s="243"/>
      <c r="J668" s="244">
        <f>ROUND(I668*H668,2)</f>
        <v>0</v>
      </c>
      <c r="K668" s="240" t="s">
        <v>761</v>
      </c>
      <c r="L668" s="73"/>
      <c r="M668" s="245" t="s">
        <v>21</v>
      </c>
      <c r="N668" s="246" t="s">
        <v>47</v>
      </c>
      <c r="O668" s="48"/>
      <c r="P668" s="247">
        <f>O668*H668</f>
        <v>0</v>
      </c>
      <c r="Q668" s="247">
        <v>0</v>
      </c>
      <c r="R668" s="247">
        <f>Q668*H668</f>
        <v>0</v>
      </c>
      <c r="S668" s="247">
        <v>0</v>
      </c>
      <c r="T668" s="248">
        <f>S668*H668</f>
        <v>0</v>
      </c>
      <c r="AR668" s="25" t="s">
        <v>98</v>
      </c>
      <c r="AT668" s="25" t="s">
        <v>206</v>
      </c>
      <c r="AU668" s="25" t="s">
        <v>85</v>
      </c>
      <c r="AY668" s="25" t="s">
        <v>203</v>
      </c>
      <c r="BE668" s="249">
        <f>IF(N668="základní",J668,0)</f>
        <v>0</v>
      </c>
      <c r="BF668" s="249">
        <f>IF(N668="snížená",J668,0)</f>
        <v>0</v>
      </c>
      <c r="BG668" s="249">
        <f>IF(N668="zákl. přenesená",J668,0)</f>
        <v>0</v>
      </c>
      <c r="BH668" s="249">
        <f>IF(N668="sníž. přenesená",J668,0)</f>
        <v>0</v>
      </c>
      <c r="BI668" s="249">
        <f>IF(N668="nulová",J668,0)</f>
        <v>0</v>
      </c>
      <c r="BJ668" s="25" t="s">
        <v>83</v>
      </c>
      <c r="BK668" s="249">
        <f>ROUND(I668*H668,2)</f>
        <v>0</v>
      </c>
      <c r="BL668" s="25" t="s">
        <v>98</v>
      </c>
      <c r="BM668" s="25" t="s">
        <v>1993</v>
      </c>
    </row>
    <row r="669" spans="2:65" s="1" customFormat="1" ht="25.5" customHeight="1">
      <c r="B669" s="47"/>
      <c r="C669" s="238" t="s">
        <v>1037</v>
      </c>
      <c r="D669" s="238" t="s">
        <v>206</v>
      </c>
      <c r="E669" s="239" t="s">
        <v>1994</v>
      </c>
      <c r="F669" s="240" t="s">
        <v>1995</v>
      </c>
      <c r="G669" s="241" t="s">
        <v>215</v>
      </c>
      <c r="H669" s="242">
        <v>3240</v>
      </c>
      <c r="I669" s="243"/>
      <c r="J669" s="244">
        <f>ROUND(I669*H669,2)</f>
        <v>0</v>
      </c>
      <c r="K669" s="240" t="s">
        <v>761</v>
      </c>
      <c r="L669" s="73"/>
      <c r="M669" s="245" t="s">
        <v>21</v>
      </c>
      <c r="N669" s="246" t="s">
        <v>47</v>
      </c>
      <c r="O669" s="48"/>
      <c r="P669" s="247">
        <f>O669*H669</f>
        <v>0</v>
      </c>
      <c r="Q669" s="247">
        <v>0</v>
      </c>
      <c r="R669" s="247">
        <f>Q669*H669</f>
        <v>0</v>
      </c>
      <c r="S669" s="247">
        <v>0</v>
      </c>
      <c r="T669" s="248">
        <f>S669*H669</f>
        <v>0</v>
      </c>
      <c r="AR669" s="25" t="s">
        <v>98</v>
      </c>
      <c r="AT669" s="25" t="s">
        <v>206</v>
      </c>
      <c r="AU669" s="25" t="s">
        <v>85</v>
      </c>
      <c r="AY669" s="25" t="s">
        <v>203</v>
      </c>
      <c r="BE669" s="249">
        <f>IF(N669="základní",J669,0)</f>
        <v>0</v>
      </c>
      <c r="BF669" s="249">
        <f>IF(N669="snížená",J669,0)</f>
        <v>0</v>
      </c>
      <c r="BG669" s="249">
        <f>IF(N669="zákl. přenesená",J669,0)</f>
        <v>0</v>
      </c>
      <c r="BH669" s="249">
        <f>IF(N669="sníž. přenesená",J669,0)</f>
        <v>0</v>
      </c>
      <c r="BI669" s="249">
        <f>IF(N669="nulová",J669,0)</f>
        <v>0</v>
      </c>
      <c r="BJ669" s="25" t="s">
        <v>83</v>
      </c>
      <c r="BK669" s="249">
        <f>ROUND(I669*H669,2)</f>
        <v>0</v>
      </c>
      <c r="BL669" s="25" t="s">
        <v>98</v>
      </c>
      <c r="BM669" s="25" t="s">
        <v>1996</v>
      </c>
    </row>
    <row r="670" spans="2:51" s="12" customFormat="1" ht="13.5">
      <c r="B670" s="265"/>
      <c r="C670" s="266"/>
      <c r="D670" s="267" t="s">
        <v>592</v>
      </c>
      <c r="E670" s="268" t="s">
        <v>21</v>
      </c>
      <c r="F670" s="269" t="s">
        <v>1997</v>
      </c>
      <c r="G670" s="266"/>
      <c r="H670" s="270">
        <v>3240</v>
      </c>
      <c r="I670" s="271"/>
      <c r="J670" s="266"/>
      <c r="K670" s="266"/>
      <c r="L670" s="272"/>
      <c r="M670" s="273"/>
      <c r="N670" s="274"/>
      <c r="O670" s="274"/>
      <c r="P670" s="274"/>
      <c r="Q670" s="274"/>
      <c r="R670" s="274"/>
      <c r="S670" s="274"/>
      <c r="T670" s="275"/>
      <c r="AT670" s="276" t="s">
        <v>592</v>
      </c>
      <c r="AU670" s="276" t="s">
        <v>85</v>
      </c>
      <c r="AV670" s="12" t="s">
        <v>85</v>
      </c>
      <c r="AW670" s="12" t="s">
        <v>39</v>
      </c>
      <c r="AX670" s="12" t="s">
        <v>83</v>
      </c>
      <c r="AY670" s="276" t="s">
        <v>203</v>
      </c>
    </row>
    <row r="671" spans="2:65" s="1" customFormat="1" ht="25.5" customHeight="1">
      <c r="B671" s="47"/>
      <c r="C671" s="238" t="s">
        <v>1041</v>
      </c>
      <c r="D671" s="238" t="s">
        <v>206</v>
      </c>
      <c r="E671" s="239" t="s">
        <v>1998</v>
      </c>
      <c r="F671" s="240" t="s">
        <v>1999</v>
      </c>
      <c r="G671" s="241" t="s">
        <v>241</v>
      </c>
      <c r="H671" s="242">
        <v>451.427</v>
      </c>
      <c r="I671" s="243"/>
      <c r="J671" s="244">
        <f>ROUND(I671*H671,2)</f>
        <v>0</v>
      </c>
      <c r="K671" s="240" t="s">
        <v>761</v>
      </c>
      <c r="L671" s="73"/>
      <c r="M671" s="245" t="s">
        <v>21</v>
      </c>
      <c r="N671" s="246" t="s">
        <v>47</v>
      </c>
      <c r="O671" s="48"/>
      <c r="P671" s="247">
        <f>O671*H671</f>
        <v>0</v>
      </c>
      <c r="Q671" s="247">
        <v>0</v>
      </c>
      <c r="R671" s="247">
        <f>Q671*H671</f>
        <v>0</v>
      </c>
      <c r="S671" s="247">
        <v>0</v>
      </c>
      <c r="T671" s="248">
        <f>S671*H671</f>
        <v>0</v>
      </c>
      <c r="AR671" s="25" t="s">
        <v>98</v>
      </c>
      <c r="AT671" s="25" t="s">
        <v>206</v>
      </c>
      <c r="AU671" s="25" t="s">
        <v>85</v>
      </c>
      <c r="AY671" s="25" t="s">
        <v>203</v>
      </c>
      <c r="BE671" s="249">
        <f>IF(N671="základní",J671,0)</f>
        <v>0</v>
      </c>
      <c r="BF671" s="249">
        <f>IF(N671="snížená",J671,0)</f>
        <v>0</v>
      </c>
      <c r="BG671" s="249">
        <f>IF(N671="zákl. přenesená",J671,0)</f>
        <v>0</v>
      </c>
      <c r="BH671" s="249">
        <f>IF(N671="sníž. přenesená",J671,0)</f>
        <v>0</v>
      </c>
      <c r="BI671" s="249">
        <f>IF(N671="nulová",J671,0)</f>
        <v>0</v>
      </c>
      <c r="BJ671" s="25" t="s">
        <v>83</v>
      </c>
      <c r="BK671" s="249">
        <f>ROUND(I671*H671,2)</f>
        <v>0</v>
      </c>
      <c r="BL671" s="25" t="s">
        <v>98</v>
      </c>
      <c r="BM671" s="25" t="s">
        <v>2000</v>
      </c>
    </row>
    <row r="672" spans="2:65" s="1" customFormat="1" ht="25.5" customHeight="1">
      <c r="B672" s="47"/>
      <c r="C672" s="238" t="s">
        <v>1045</v>
      </c>
      <c r="D672" s="238" t="s">
        <v>206</v>
      </c>
      <c r="E672" s="239" t="s">
        <v>2001</v>
      </c>
      <c r="F672" s="240" t="s">
        <v>2002</v>
      </c>
      <c r="G672" s="241" t="s">
        <v>241</v>
      </c>
      <c r="H672" s="242">
        <v>5417.124</v>
      </c>
      <c r="I672" s="243"/>
      <c r="J672" s="244">
        <f>ROUND(I672*H672,2)</f>
        <v>0</v>
      </c>
      <c r="K672" s="240" t="s">
        <v>761</v>
      </c>
      <c r="L672" s="73"/>
      <c r="M672" s="245" t="s">
        <v>21</v>
      </c>
      <c r="N672" s="246" t="s">
        <v>47</v>
      </c>
      <c r="O672" s="48"/>
      <c r="P672" s="247">
        <f>O672*H672</f>
        <v>0</v>
      </c>
      <c r="Q672" s="247">
        <v>0</v>
      </c>
      <c r="R672" s="247">
        <f>Q672*H672</f>
        <v>0</v>
      </c>
      <c r="S672" s="247">
        <v>0</v>
      </c>
      <c r="T672" s="248">
        <f>S672*H672</f>
        <v>0</v>
      </c>
      <c r="AR672" s="25" t="s">
        <v>98</v>
      </c>
      <c r="AT672" s="25" t="s">
        <v>206</v>
      </c>
      <c r="AU672" s="25" t="s">
        <v>85</v>
      </c>
      <c r="AY672" s="25" t="s">
        <v>203</v>
      </c>
      <c r="BE672" s="249">
        <f>IF(N672="základní",J672,0)</f>
        <v>0</v>
      </c>
      <c r="BF672" s="249">
        <f>IF(N672="snížená",J672,0)</f>
        <v>0</v>
      </c>
      <c r="BG672" s="249">
        <f>IF(N672="zákl. přenesená",J672,0)</f>
        <v>0</v>
      </c>
      <c r="BH672" s="249">
        <f>IF(N672="sníž. přenesená",J672,0)</f>
        <v>0</v>
      </c>
      <c r="BI672" s="249">
        <f>IF(N672="nulová",J672,0)</f>
        <v>0</v>
      </c>
      <c r="BJ672" s="25" t="s">
        <v>83</v>
      </c>
      <c r="BK672" s="249">
        <f>ROUND(I672*H672,2)</f>
        <v>0</v>
      </c>
      <c r="BL672" s="25" t="s">
        <v>98</v>
      </c>
      <c r="BM672" s="25" t="s">
        <v>2003</v>
      </c>
    </row>
    <row r="673" spans="2:51" s="12" customFormat="1" ht="13.5">
      <c r="B673" s="265"/>
      <c r="C673" s="266"/>
      <c r="D673" s="267" t="s">
        <v>592</v>
      </c>
      <c r="E673" s="266"/>
      <c r="F673" s="269" t="s">
        <v>2004</v>
      </c>
      <c r="G673" s="266"/>
      <c r="H673" s="270">
        <v>5417.124</v>
      </c>
      <c r="I673" s="271"/>
      <c r="J673" s="266"/>
      <c r="K673" s="266"/>
      <c r="L673" s="272"/>
      <c r="M673" s="273"/>
      <c r="N673" s="274"/>
      <c r="O673" s="274"/>
      <c r="P673" s="274"/>
      <c r="Q673" s="274"/>
      <c r="R673" s="274"/>
      <c r="S673" s="274"/>
      <c r="T673" s="275"/>
      <c r="AT673" s="276" t="s">
        <v>592</v>
      </c>
      <c r="AU673" s="276" t="s">
        <v>85</v>
      </c>
      <c r="AV673" s="12" t="s">
        <v>85</v>
      </c>
      <c r="AW673" s="12" t="s">
        <v>6</v>
      </c>
      <c r="AX673" s="12" t="s">
        <v>83</v>
      </c>
      <c r="AY673" s="276" t="s">
        <v>203</v>
      </c>
    </row>
    <row r="674" spans="2:65" s="1" customFormat="1" ht="16.5" customHeight="1">
      <c r="B674" s="47"/>
      <c r="C674" s="238" t="s">
        <v>1049</v>
      </c>
      <c r="D674" s="238" t="s">
        <v>206</v>
      </c>
      <c r="E674" s="239" t="s">
        <v>2005</v>
      </c>
      <c r="F674" s="240" t="s">
        <v>2006</v>
      </c>
      <c r="G674" s="241" t="s">
        <v>241</v>
      </c>
      <c r="H674" s="242">
        <v>451.427</v>
      </c>
      <c r="I674" s="243"/>
      <c r="J674" s="244">
        <f>ROUND(I674*H674,2)</f>
        <v>0</v>
      </c>
      <c r="K674" s="240" t="s">
        <v>761</v>
      </c>
      <c r="L674" s="73"/>
      <c r="M674" s="245" t="s">
        <v>21</v>
      </c>
      <c r="N674" s="246" t="s">
        <v>47</v>
      </c>
      <c r="O674" s="48"/>
      <c r="P674" s="247">
        <f>O674*H674</f>
        <v>0</v>
      </c>
      <c r="Q674" s="247">
        <v>0</v>
      </c>
      <c r="R674" s="247">
        <f>Q674*H674</f>
        <v>0</v>
      </c>
      <c r="S674" s="247">
        <v>0</v>
      </c>
      <c r="T674" s="248">
        <f>S674*H674</f>
        <v>0</v>
      </c>
      <c r="AR674" s="25" t="s">
        <v>98</v>
      </c>
      <c r="AT674" s="25" t="s">
        <v>206</v>
      </c>
      <c r="AU674" s="25" t="s">
        <v>85</v>
      </c>
      <c r="AY674" s="25" t="s">
        <v>203</v>
      </c>
      <c r="BE674" s="249">
        <f>IF(N674="základní",J674,0)</f>
        <v>0</v>
      </c>
      <c r="BF674" s="249">
        <f>IF(N674="snížená",J674,0)</f>
        <v>0</v>
      </c>
      <c r="BG674" s="249">
        <f>IF(N674="zákl. přenesená",J674,0)</f>
        <v>0</v>
      </c>
      <c r="BH674" s="249">
        <f>IF(N674="sníž. přenesená",J674,0)</f>
        <v>0</v>
      </c>
      <c r="BI674" s="249">
        <f>IF(N674="nulová",J674,0)</f>
        <v>0</v>
      </c>
      <c r="BJ674" s="25" t="s">
        <v>83</v>
      </c>
      <c r="BK674" s="249">
        <f>ROUND(I674*H674,2)</f>
        <v>0</v>
      </c>
      <c r="BL674" s="25" t="s">
        <v>98</v>
      </c>
      <c r="BM674" s="25" t="s">
        <v>2007</v>
      </c>
    </row>
    <row r="675" spans="2:65" s="1" customFormat="1" ht="16.5" customHeight="1">
      <c r="B675" s="47"/>
      <c r="C675" s="238" t="s">
        <v>1053</v>
      </c>
      <c r="D675" s="238" t="s">
        <v>206</v>
      </c>
      <c r="E675" s="239" t="s">
        <v>2008</v>
      </c>
      <c r="F675" s="240" t="s">
        <v>2009</v>
      </c>
      <c r="G675" s="241" t="s">
        <v>241</v>
      </c>
      <c r="H675" s="242">
        <v>451.427</v>
      </c>
      <c r="I675" s="243"/>
      <c r="J675" s="244">
        <f>ROUND(I675*H675,2)</f>
        <v>0</v>
      </c>
      <c r="K675" s="240" t="s">
        <v>761</v>
      </c>
      <c r="L675" s="73"/>
      <c r="M675" s="245" t="s">
        <v>21</v>
      </c>
      <c r="N675" s="246" t="s">
        <v>47</v>
      </c>
      <c r="O675" s="48"/>
      <c r="P675" s="247">
        <f>O675*H675</f>
        <v>0</v>
      </c>
      <c r="Q675" s="247">
        <v>0</v>
      </c>
      <c r="R675" s="247">
        <f>Q675*H675</f>
        <v>0</v>
      </c>
      <c r="S675" s="247">
        <v>0</v>
      </c>
      <c r="T675" s="248">
        <f>S675*H675</f>
        <v>0</v>
      </c>
      <c r="AR675" s="25" t="s">
        <v>98</v>
      </c>
      <c r="AT675" s="25" t="s">
        <v>206</v>
      </c>
      <c r="AU675" s="25" t="s">
        <v>85</v>
      </c>
      <c r="AY675" s="25" t="s">
        <v>203</v>
      </c>
      <c r="BE675" s="249">
        <f>IF(N675="základní",J675,0)</f>
        <v>0</v>
      </c>
      <c r="BF675" s="249">
        <f>IF(N675="snížená",J675,0)</f>
        <v>0</v>
      </c>
      <c r="BG675" s="249">
        <f>IF(N675="zákl. přenesená",J675,0)</f>
        <v>0</v>
      </c>
      <c r="BH675" s="249">
        <f>IF(N675="sníž. přenesená",J675,0)</f>
        <v>0</v>
      </c>
      <c r="BI675" s="249">
        <f>IF(N675="nulová",J675,0)</f>
        <v>0</v>
      </c>
      <c r="BJ675" s="25" t="s">
        <v>83</v>
      </c>
      <c r="BK675" s="249">
        <f>ROUND(I675*H675,2)</f>
        <v>0</v>
      </c>
      <c r="BL675" s="25" t="s">
        <v>98</v>
      </c>
      <c r="BM675" s="25" t="s">
        <v>2010</v>
      </c>
    </row>
    <row r="676" spans="2:63" s="11" customFormat="1" ht="29.85" customHeight="1">
      <c r="B676" s="222"/>
      <c r="C676" s="223"/>
      <c r="D676" s="224" t="s">
        <v>75</v>
      </c>
      <c r="E676" s="236" t="s">
        <v>2011</v>
      </c>
      <c r="F676" s="236" t="s">
        <v>773</v>
      </c>
      <c r="G676" s="223"/>
      <c r="H676" s="223"/>
      <c r="I676" s="226"/>
      <c r="J676" s="237">
        <f>BK676</f>
        <v>0</v>
      </c>
      <c r="K676" s="223"/>
      <c r="L676" s="228"/>
      <c r="M676" s="229"/>
      <c r="N676" s="230"/>
      <c r="O676" s="230"/>
      <c r="P676" s="231">
        <f>P677</f>
        <v>0</v>
      </c>
      <c r="Q676" s="230"/>
      <c r="R676" s="231">
        <f>R677</f>
        <v>0</v>
      </c>
      <c r="S676" s="230"/>
      <c r="T676" s="232">
        <f>T677</f>
        <v>0</v>
      </c>
      <c r="AR676" s="233" t="s">
        <v>83</v>
      </c>
      <c r="AT676" s="234" t="s">
        <v>75</v>
      </c>
      <c r="AU676" s="234" t="s">
        <v>83</v>
      </c>
      <c r="AY676" s="233" t="s">
        <v>203</v>
      </c>
      <c r="BK676" s="235">
        <f>BK677</f>
        <v>0</v>
      </c>
    </row>
    <row r="677" spans="2:65" s="1" customFormat="1" ht="38.25" customHeight="1">
      <c r="B677" s="47"/>
      <c r="C677" s="238" t="s">
        <v>1057</v>
      </c>
      <c r="D677" s="238" t="s">
        <v>206</v>
      </c>
      <c r="E677" s="239" t="s">
        <v>2012</v>
      </c>
      <c r="F677" s="240" t="s">
        <v>2013</v>
      </c>
      <c r="G677" s="241" t="s">
        <v>241</v>
      </c>
      <c r="H677" s="242">
        <v>751.247</v>
      </c>
      <c r="I677" s="243"/>
      <c r="J677" s="244">
        <f>ROUND(I677*H677,2)</f>
        <v>0</v>
      </c>
      <c r="K677" s="240" t="s">
        <v>761</v>
      </c>
      <c r="L677" s="73"/>
      <c r="M677" s="245" t="s">
        <v>21</v>
      </c>
      <c r="N677" s="246" t="s">
        <v>47</v>
      </c>
      <c r="O677" s="48"/>
      <c r="P677" s="247">
        <f>O677*H677</f>
        <v>0</v>
      </c>
      <c r="Q677" s="247">
        <v>0</v>
      </c>
      <c r="R677" s="247">
        <f>Q677*H677</f>
        <v>0</v>
      </c>
      <c r="S677" s="247">
        <v>0</v>
      </c>
      <c r="T677" s="248">
        <f>S677*H677</f>
        <v>0</v>
      </c>
      <c r="AR677" s="25" t="s">
        <v>98</v>
      </c>
      <c r="AT677" s="25" t="s">
        <v>206</v>
      </c>
      <c r="AU677" s="25" t="s">
        <v>85</v>
      </c>
      <c r="AY677" s="25" t="s">
        <v>203</v>
      </c>
      <c r="BE677" s="249">
        <f>IF(N677="základní",J677,0)</f>
        <v>0</v>
      </c>
      <c r="BF677" s="249">
        <f>IF(N677="snížená",J677,0)</f>
        <v>0</v>
      </c>
      <c r="BG677" s="249">
        <f>IF(N677="zákl. přenesená",J677,0)</f>
        <v>0</v>
      </c>
      <c r="BH677" s="249">
        <f>IF(N677="sníž. přenesená",J677,0)</f>
        <v>0</v>
      </c>
      <c r="BI677" s="249">
        <f>IF(N677="nulová",J677,0)</f>
        <v>0</v>
      </c>
      <c r="BJ677" s="25" t="s">
        <v>83</v>
      </c>
      <c r="BK677" s="249">
        <f>ROUND(I677*H677,2)</f>
        <v>0</v>
      </c>
      <c r="BL677" s="25" t="s">
        <v>98</v>
      </c>
      <c r="BM677" s="25" t="s">
        <v>2014</v>
      </c>
    </row>
    <row r="678" spans="2:63" s="11" customFormat="1" ht="37.4" customHeight="1">
      <c r="B678" s="222"/>
      <c r="C678" s="223"/>
      <c r="D678" s="224" t="s">
        <v>75</v>
      </c>
      <c r="E678" s="225" t="s">
        <v>201</v>
      </c>
      <c r="F678" s="225" t="s">
        <v>202</v>
      </c>
      <c r="G678" s="223"/>
      <c r="H678" s="223"/>
      <c r="I678" s="226"/>
      <c r="J678" s="227">
        <f>BK678</f>
        <v>0</v>
      </c>
      <c r="K678" s="223"/>
      <c r="L678" s="228"/>
      <c r="M678" s="229"/>
      <c r="N678" s="230"/>
      <c r="O678" s="230"/>
      <c r="P678" s="231">
        <f>P679+P715+P833+P834+P839+P844+P857+P882+P950+P954+P1118+P1160+P1240+P1306+P1319+P1342+P1363+P1458</f>
        <v>0</v>
      </c>
      <c r="Q678" s="230"/>
      <c r="R678" s="231">
        <f>R679+R715+R833+R834+R839+R844+R857+R882+R950+R954+R1118+R1160+R1240+R1306+R1319+R1342+R1363+R1458</f>
        <v>276.02855494000005</v>
      </c>
      <c r="S678" s="230"/>
      <c r="T678" s="232">
        <f>T679+T715+T833+T834+T839+T844+T857+T882+T950+T954+T1118+T1160+T1240+T1306+T1319+T1342+T1363+T1458</f>
        <v>40.00540814</v>
      </c>
      <c r="AR678" s="233" t="s">
        <v>85</v>
      </c>
      <c r="AT678" s="234" t="s">
        <v>75</v>
      </c>
      <c r="AU678" s="234" t="s">
        <v>76</v>
      </c>
      <c r="AY678" s="233" t="s">
        <v>203</v>
      </c>
      <c r="BK678" s="235">
        <f>BK679+BK715+BK833+BK834+BK839+BK844+BK857+BK882+BK950+BK954+BK1118+BK1160+BK1240+BK1306+BK1319+BK1342+BK1363+BK1458</f>
        <v>0</v>
      </c>
    </row>
    <row r="679" spans="2:63" s="11" customFormat="1" ht="19.9" customHeight="1">
      <c r="B679" s="222"/>
      <c r="C679" s="223"/>
      <c r="D679" s="224" t="s">
        <v>75</v>
      </c>
      <c r="E679" s="236" t="s">
        <v>2015</v>
      </c>
      <c r="F679" s="236" t="s">
        <v>2016</v>
      </c>
      <c r="G679" s="223"/>
      <c r="H679" s="223"/>
      <c r="I679" s="226"/>
      <c r="J679" s="237">
        <f>BK679</f>
        <v>0</v>
      </c>
      <c r="K679" s="223"/>
      <c r="L679" s="228"/>
      <c r="M679" s="229"/>
      <c r="N679" s="230"/>
      <c r="O679" s="230"/>
      <c r="P679" s="231">
        <f>SUM(P680:P714)</f>
        <v>0</v>
      </c>
      <c r="Q679" s="230"/>
      <c r="R679" s="231">
        <f>SUM(R680:R714)</f>
        <v>49.22493018</v>
      </c>
      <c r="S679" s="230"/>
      <c r="T679" s="232">
        <f>SUM(T680:T714)</f>
        <v>0</v>
      </c>
      <c r="AR679" s="233" t="s">
        <v>85</v>
      </c>
      <c r="AT679" s="234" t="s">
        <v>75</v>
      </c>
      <c r="AU679" s="234" t="s">
        <v>83</v>
      </c>
      <c r="AY679" s="233" t="s">
        <v>203</v>
      </c>
      <c r="BK679" s="235">
        <f>SUM(BK680:BK714)</f>
        <v>0</v>
      </c>
    </row>
    <row r="680" spans="2:65" s="1" customFormat="1" ht="25.5" customHeight="1">
      <c r="B680" s="47"/>
      <c r="C680" s="238" t="s">
        <v>1061</v>
      </c>
      <c r="D680" s="238" t="s">
        <v>206</v>
      </c>
      <c r="E680" s="239" t="s">
        <v>2017</v>
      </c>
      <c r="F680" s="240" t="s">
        <v>2018</v>
      </c>
      <c r="G680" s="241" t="s">
        <v>463</v>
      </c>
      <c r="H680" s="242">
        <v>116.462</v>
      </c>
      <c r="I680" s="243"/>
      <c r="J680" s="244">
        <f>ROUND(I680*H680,2)</f>
        <v>0</v>
      </c>
      <c r="K680" s="240" t="s">
        <v>761</v>
      </c>
      <c r="L680" s="73"/>
      <c r="M680" s="245" t="s">
        <v>21</v>
      </c>
      <c r="N680" s="246" t="s">
        <v>47</v>
      </c>
      <c r="O680" s="48"/>
      <c r="P680" s="247">
        <f>O680*H680</f>
        <v>0</v>
      </c>
      <c r="Q680" s="247">
        <v>0</v>
      </c>
      <c r="R680" s="247">
        <f>Q680*H680</f>
        <v>0</v>
      </c>
      <c r="S680" s="247">
        <v>0</v>
      </c>
      <c r="T680" s="248">
        <f>S680*H680</f>
        <v>0</v>
      </c>
      <c r="AR680" s="25" t="s">
        <v>211</v>
      </c>
      <c r="AT680" s="25" t="s">
        <v>206</v>
      </c>
      <c r="AU680" s="25" t="s">
        <v>85</v>
      </c>
      <c r="AY680" s="25" t="s">
        <v>203</v>
      </c>
      <c r="BE680" s="249">
        <f>IF(N680="základní",J680,0)</f>
        <v>0</v>
      </c>
      <c r="BF680" s="249">
        <f>IF(N680="snížená",J680,0)</f>
        <v>0</v>
      </c>
      <c r="BG680" s="249">
        <f>IF(N680="zákl. přenesená",J680,0)</f>
        <v>0</v>
      </c>
      <c r="BH680" s="249">
        <f>IF(N680="sníž. přenesená",J680,0)</f>
        <v>0</v>
      </c>
      <c r="BI680" s="249">
        <f>IF(N680="nulová",J680,0)</f>
        <v>0</v>
      </c>
      <c r="BJ680" s="25" t="s">
        <v>83</v>
      </c>
      <c r="BK680" s="249">
        <f>ROUND(I680*H680,2)</f>
        <v>0</v>
      </c>
      <c r="BL680" s="25" t="s">
        <v>211</v>
      </c>
      <c r="BM680" s="25" t="s">
        <v>2019</v>
      </c>
    </row>
    <row r="681" spans="2:51" s="12" customFormat="1" ht="13.5">
      <c r="B681" s="265"/>
      <c r="C681" s="266"/>
      <c r="D681" s="267" t="s">
        <v>592</v>
      </c>
      <c r="E681" s="268" t="s">
        <v>21</v>
      </c>
      <c r="F681" s="269" t="s">
        <v>2020</v>
      </c>
      <c r="G681" s="266"/>
      <c r="H681" s="270">
        <v>14.062</v>
      </c>
      <c r="I681" s="271"/>
      <c r="J681" s="266"/>
      <c r="K681" s="266"/>
      <c r="L681" s="272"/>
      <c r="M681" s="273"/>
      <c r="N681" s="274"/>
      <c r="O681" s="274"/>
      <c r="P681" s="274"/>
      <c r="Q681" s="274"/>
      <c r="R681" s="274"/>
      <c r="S681" s="274"/>
      <c r="T681" s="275"/>
      <c r="AT681" s="276" t="s">
        <v>592</v>
      </c>
      <c r="AU681" s="276" t="s">
        <v>85</v>
      </c>
      <c r="AV681" s="12" t="s">
        <v>85</v>
      </c>
      <c r="AW681" s="12" t="s">
        <v>39</v>
      </c>
      <c r="AX681" s="12" t="s">
        <v>76</v>
      </c>
      <c r="AY681" s="276" t="s">
        <v>203</v>
      </c>
    </row>
    <row r="682" spans="2:51" s="12" customFormat="1" ht="13.5">
      <c r="B682" s="265"/>
      <c r="C682" s="266"/>
      <c r="D682" s="267" t="s">
        <v>592</v>
      </c>
      <c r="E682" s="268" t="s">
        <v>21</v>
      </c>
      <c r="F682" s="269" t="s">
        <v>2021</v>
      </c>
      <c r="G682" s="266"/>
      <c r="H682" s="270">
        <v>102.4</v>
      </c>
      <c r="I682" s="271"/>
      <c r="J682" s="266"/>
      <c r="K682" s="266"/>
      <c r="L682" s="272"/>
      <c r="M682" s="273"/>
      <c r="N682" s="274"/>
      <c r="O682" s="274"/>
      <c r="P682" s="274"/>
      <c r="Q682" s="274"/>
      <c r="R682" s="274"/>
      <c r="S682" s="274"/>
      <c r="T682" s="275"/>
      <c r="AT682" s="276" t="s">
        <v>592</v>
      </c>
      <c r="AU682" s="276" t="s">
        <v>85</v>
      </c>
      <c r="AV682" s="12" t="s">
        <v>85</v>
      </c>
      <c r="AW682" s="12" t="s">
        <v>39</v>
      </c>
      <c r="AX682" s="12" t="s">
        <v>76</v>
      </c>
      <c r="AY682" s="276" t="s">
        <v>203</v>
      </c>
    </row>
    <row r="683" spans="2:65" s="1" customFormat="1" ht="25.5" customHeight="1">
      <c r="B683" s="47"/>
      <c r="C683" s="238" t="s">
        <v>1065</v>
      </c>
      <c r="D683" s="238" t="s">
        <v>206</v>
      </c>
      <c r="E683" s="239" t="s">
        <v>2022</v>
      </c>
      <c r="F683" s="240" t="s">
        <v>2023</v>
      </c>
      <c r="G683" s="241" t="s">
        <v>463</v>
      </c>
      <c r="H683" s="242">
        <v>10.176</v>
      </c>
      <c r="I683" s="243"/>
      <c r="J683" s="244">
        <f>ROUND(I683*H683,2)</f>
        <v>0</v>
      </c>
      <c r="K683" s="240" t="s">
        <v>761</v>
      </c>
      <c r="L683" s="73"/>
      <c r="M683" s="245" t="s">
        <v>21</v>
      </c>
      <c r="N683" s="246" t="s">
        <v>47</v>
      </c>
      <c r="O683" s="48"/>
      <c r="P683" s="247">
        <f>O683*H683</f>
        <v>0</v>
      </c>
      <c r="Q683" s="247">
        <v>0</v>
      </c>
      <c r="R683" s="247">
        <f>Q683*H683</f>
        <v>0</v>
      </c>
      <c r="S683" s="247">
        <v>0</v>
      </c>
      <c r="T683" s="248">
        <f>S683*H683</f>
        <v>0</v>
      </c>
      <c r="AR683" s="25" t="s">
        <v>211</v>
      </c>
      <c r="AT683" s="25" t="s">
        <v>206</v>
      </c>
      <c r="AU683" s="25" t="s">
        <v>85</v>
      </c>
      <c r="AY683" s="25" t="s">
        <v>203</v>
      </c>
      <c r="BE683" s="249">
        <f>IF(N683="základní",J683,0)</f>
        <v>0</v>
      </c>
      <c r="BF683" s="249">
        <f>IF(N683="snížená",J683,0)</f>
        <v>0</v>
      </c>
      <c r="BG683" s="249">
        <f>IF(N683="zákl. přenesená",J683,0)</f>
        <v>0</v>
      </c>
      <c r="BH683" s="249">
        <f>IF(N683="sníž. přenesená",J683,0)</f>
        <v>0</v>
      </c>
      <c r="BI683" s="249">
        <f>IF(N683="nulová",J683,0)</f>
        <v>0</v>
      </c>
      <c r="BJ683" s="25" t="s">
        <v>83</v>
      </c>
      <c r="BK683" s="249">
        <f>ROUND(I683*H683,2)</f>
        <v>0</v>
      </c>
      <c r="BL683" s="25" t="s">
        <v>211</v>
      </c>
      <c r="BM683" s="25" t="s">
        <v>2024</v>
      </c>
    </row>
    <row r="684" spans="2:51" s="12" customFormat="1" ht="13.5">
      <c r="B684" s="265"/>
      <c r="C684" s="266"/>
      <c r="D684" s="267" t="s">
        <v>592</v>
      </c>
      <c r="E684" s="268" t="s">
        <v>21</v>
      </c>
      <c r="F684" s="269" t="s">
        <v>2025</v>
      </c>
      <c r="G684" s="266"/>
      <c r="H684" s="270">
        <v>10.176</v>
      </c>
      <c r="I684" s="271"/>
      <c r="J684" s="266"/>
      <c r="K684" s="266"/>
      <c r="L684" s="272"/>
      <c r="M684" s="273"/>
      <c r="N684" s="274"/>
      <c r="O684" s="274"/>
      <c r="P684" s="274"/>
      <c r="Q684" s="274"/>
      <c r="R684" s="274"/>
      <c r="S684" s="274"/>
      <c r="T684" s="275"/>
      <c r="AT684" s="276" t="s">
        <v>592</v>
      </c>
      <c r="AU684" s="276" t="s">
        <v>85</v>
      </c>
      <c r="AV684" s="12" t="s">
        <v>85</v>
      </c>
      <c r="AW684" s="12" t="s">
        <v>39</v>
      </c>
      <c r="AX684" s="12" t="s">
        <v>83</v>
      </c>
      <c r="AY684" s="276" t="s">
        <v>203</v>
      </c>
    </row>
    <row r="685" spans="2:65" s="1" customFormat="1" ht="38.25" customHeight="1">
      <c r="B685" s="47"/>
      <c r="C685" s="255" t="s">
        <v>1069</v>
      </c>
      <c r="D685" s="255" t="s">
        <v>284</v>
      </c>
      <c r="E685" s="256" t="s">
        <v>2026</v>
      </c>
      <c r="F685" s="257" t="s">
        <v>2027</v>
      </c>
      <c r="G685" s="258" t="s">
        <v>241</v>
      </c>
      <c r="H685" s="259">
        <v>0.038</v>
      </c>
      <c r="I685" s="260"/>
      <c r="J685" s="261">
        <f>ROUND(I685*H685,2)</f>
        <v>0</v>
      </c>
      <c r="K685" s="257" t="s">
        <v>761</v>
      </c>
      <c r="L685" s="262"/>
      <c r="M685" s="263" t="s">
        <v>21</v>
      </c>
      <c r="N685" s="264" t="s">
        <v>47</v>
      </c>
      <c r="O685" s="48"/>
      <c r="P685" s="247">
        <f>O685*H685</f>
        <v>0</v>
      </c>
      <c r="Q685" s="247">
        <v>1</v>
      </c>
      <c r="R685" s="247">
        <f>Q685*H685</f>
        <v>0.038</v>
      </c>
      <c r="S685" s="247">
        <v>0</v>
      </c>
      <c r="T685" s="248">
        <f>S685*H685</f>
        <v>0</v>
      </c>
      <c r="AR685" s="25" t="s">
        <v>287</v>
      </c>
      <c r="AT685" s="25" t="s">
        <v>284</v>
      </c>
      <c r="AU685" s="25" t="s">
        <v>85</v>
      </c>
      <c r="AY685" s="25" t="s">
        <v>203</v>
      </c>
      <c r="BE685" s="249">
        <f>IF(N685="základní",J685,0)</f>
        <v>0</v>
      </c>
      <c r="BF685" s="249">
        <f>IF(N685="snížená",J685,0)</f>
        <v>0</v>
      </c>
      <c r="BG685" s="249">
        <f>IF(N685="zákl. přenesená",J685,0)</f>
        <v>0</v>
      </c>
      <c r="BH685" s="249">
        <f>IF(N685="sníž. přenesená",J685,0)</f>
        <v>0</v>
      </c>
      <c r="BI685" s="249">
        <f>IF(N685="nulová",J685,0)</f>
        <v>0</v>
      </c>
      <c r="BJ685" s="25" t="s">
        <v>83</v>
      </c>
      <c r="BK685" s="249">
        <f>ROUND(I685*H685,2)</f>
        <v>0</v>
      </c>
      <c r="BL685" s="25" t="s">
        <v>211</v>
      </c>
      <c r="BM685" s="25" t="s">
        <v>2028</v>
      </c>
    </row>
    <row r="686" spans="2:51" s="12" customFormat="1" ht="13.5">
      <c r="B686" s="265"/>
      <c r="C686" s="266"/>
      <c r="D686" s="267" t="s">
        <v>592</v>
      </c>
      <c r="E686" s="268" t="s">
        <v>21</v>
      </c>
      <c r="F686" s="269" t="s">
        <v>2029</v>
      </c>
      <c r="G686" s="266"/>
      <c r="H686" s="270">
        <v>0.038</v>
      </c>
      <c r="I686" s="271"/>
      <c r="J686" s="266"/>
      <c r="K686" s="266"/>
      <c r="L686" s="272"/>
      <c r="M686" s="273"/>
      <c r="N686" s="274"/>
      <c r="O686" s="274"/>
      <c r="P686" s="274"/>
      <c r="Q686" s="274"/>
      <c r="R686" s="274"/>
      <c r="S686" s="274"/>
      <c r="T686" s="275"/>
      <c r="AT686" s="276" t="s">
        <v>592</v>
      </c>
      <c r="AU686" s="276" t="s">
        <v>85</v>
      </c>
      <c r="AV686" s="12" t="s">
        <v>85</v>
      </c>
      <c r="AW686" s="12" t="s">
        <v>39</v>
      </c>
      <c r="AX686" s="12" t="s">
        <v>83</v>
      </c>
      <c r="AY686" s="276" t="s">
        <v>203</v>
      </c>
    </row>
    <row r="687" spans="2:65" s="1" customFormat="1" ht="25.5" customHeight="1">
      <c r="B687" s="47"/>
      <c r="C687" s="238" t="s">
        <v>1073</v>
      </c>
      <c r="D687" s="238" t="s">
        <v>206</v>
      </c>
      <c r="E687" s="239" t="s">
        <v>2030</v>
      </c>
      <c r="F687" s="240" t="s">
        <v>2031</v>
      </c>
      <c r="G687" s="241" t="s">
        <v>463</v>
      </c>
      <c r="H687" s="242">
        <v>167.662</v>
      </c>
      <c r="I687" s="243"/>
      <c r="J687" s="244">
        <f>ROUND(I687*H687,2)</f>
        <v>0</v>
      </c>
      <c r="K687" s="240" t="s">
        <v>761</v>
      </c>
      <c r="L687" s="73"/>
      <c r="M687" s="245" t="s">
        <v>21</v>
      </c>
      <c r="N687" s="246" t="s">
        <v>47</v>
      </c>
      <c r="O687" s="48"/>
      <c r="P687" s="247">
        <f>O687*H687</f>
        <v>0</v>
      </c>
      <c r="Q687" s="247">
        <v>0.0004</v>
      </c>
      <c r="R687" s="247">
        <f>Q687*H687</f>
        <v>0.06706480000000001</v>
      </c>
      <c r="S687" s="247">
        <v>0</v>
      </c>
      <c r="T687" s="248">
        <f>S687*H687</f>
        <v>0</v>
      </c>
      <c r="AR687" s="25" t="s">
        <v>211</v>
      </c>
      <c r="AT687" s="25" t="s">
        <v>206</v>
      </c>
      <c r="AU687" s="25" t="s">
        <v>85</v>
      </c>
      <c r="AY687" s="25" t="s">
        <v>203</v>
      </c>
      <c r="BE687" s="249">
        <f>IF(N687="základní",J687,0)</f>
        <v>0</v>
      </c>
      <c r="BF687" s="249">
        <f>IF(N687="snížená",J687,0)</f>
        <v>0</v>
      </c>
      <c r="BG687" s="249">
        <f>IF(N687="zákl. přenesená",J687,0)</f>
        <v>0</v>
      </c>
      <c r="BH687" s="249">
        <f>IF(N687="sníž. přenesená",J687,0)</f>
        <v>0</v>
      </c>
      <c r="BI687" s="249">
        <f>IF(N687="nulová",J687,0)</f>
        <v>0</v>
      </c>
      <c r="BJ687" s="25" t="s">
        <v>83</v>
      </c>
      <c r="BK687" s="249">
        <f>ROUND(I687*H687,2)</f>
        <v>0</v>
      </c>
      <c r="BL687" s="25" t="s">
        <v>211</v>
      </c>
      <c r="BM687" s="25" t="s">
        <v>2032</v>
      </c>
    </row>
    <row r="688" spans="2:51" s="12" customFormat="1" ht="13.5">
      <c r="B688" s="265"/>
      <c r="C688" s="266"/>
      <c r="D688" s="267" t="s">
        <v>592</v>
      </c>
      <c r="E688" s="268" t="s">
        <v>21</v>
      </c>
      <c r="F688" s="269" t="s">
        <v>2020</v>
      </c>
      <c r="G688" s="266"/>
      <c r="H688" s="270">
        <v>14.062</v>
      </c>
      <c r="I688" s="271"/>
      <c r="J688" s="266"/>
      <c r="K688" s="266"/>
      <c r="L688" s="272"/>
      <c r="M688" s="273"/>
      <c r="N688" s="274"/>
      <c r="O688" s="274"/>
      <c r="P688" s="274"/>
      <c r="Q688" s="274"/>
      <c r="R688" s="274"/>
      <c r="S688" s="274"/>
      <c r="T688" s="275"/>
      <c r="AT688" s="276" t="s">
        <v>592</v>
      </c>
      <c r="AU688" s="276" t="s">
        <v>85</v>
      </c>
      <c r="AV688" s="12" t="s">
        <v>85</v>
      </c>
      <c r="AW688" s="12" t="s">
        <v>39</v>
      </c>
      <c r="AX688" s="12" t="s">
        <v>76</v>
      </c>
      <c r="AY688" s="276" t="s">
        <v>203</v>
      </c>
    </row>
    <row r="689" spans="2:51" s="12" customFormat="1" ht="13.5">
      <c r="B689" s="265"/>
      <c r="C689" s="266"/>
      <c r="D689" s="267" t="s">
        <v>592</v>
      </c>
      <c r="E689" s="268" t="s">
        <v>21</v>
      </c>
      <c r="F689" s="269" t="s">
        <v>2033</v>
      </c>
      <c r="G689" s="266"/>
      <c r="H689" s="270">
        <v>153.6</v>
      </c>
      <c r="I689" s="271"/>
      <c r="J689" s="266"/>
      <c r="K689" s="266"/>
      <c r="L689" s="272"/>
      <c r="M689" s="273"/>
      <c r="N689" s="274"/>
      <c r="O689" s="274"/>
      <c r="P689" s="274"/>
      <c r="Q689" s="274"/>
      <c r="R689" s="274"/>
      <c r="S689" s="274"/>
      <c r="T689" s="275"/>
      <c r="AT689" s="276" t="s">
        <v>592</v>
      </c>
      <c r="AU689" s="276" t="s">
        <v>85</v>
      </c>
      <c r="AV689" s="12" t="s">
        <v>85</v>
      </c>
      <c r="AW689" s="12" t="s">
        <v>39</v>
      </c>
      <c r="AX689" s="12" t="s">
        <v>76</v>
      </c>
      <c r="AY689" s="276" t="s">
        <v>203</v>
      </c>
    </row>
    <row r="690" spans="2:65" s="1" customFormat="1" ht="25.5" customHeight="1">
      <c r="B690" s="47"/>
      <c r="C690" s="238" t="s">
        <v>1077</v>
      </c>
      <c r="D690" s="238" t="s">
        <v>206</v>
      </c>
      <c r="E690" s="239" t="s">
        <v>2034</v>
      </c>
      <c r="F690" s="240" t="s">
        <v>2035</v>
      </c>
      <c r="G690" s="241" t="s">
        <v>463</v>
      </c>
      <c r="H690" s="242">
        <v>10.176</v>
      </c>
      <c r="I690" s="243"/>
      <c r="J690" s="244">
        <f>ROUND(I690*H690,2)</f>
        <v>0</v>
      </c>
      <c r="K690" s="240" t="s">
        <v>761</v>
      </c>
      <c r="L690" s="73"/>
      <c r="M690" s="245" t="s">
        <v>21</v>
      </c>
      <c r="N690" s="246" t="s">
        <v>47</v>
      </c>
      <c r="O690" s="48"/>
      <c r="P690" s="247">
        <f>O690*H690</f>
        <v>0</v>
      </c>
      <c r="Q690" s="247">
        <v>0.0004</v>
      </c>
      <c r="R690" s="247">
        <f>Q690*H690</f>
        <v>0.0040704</v>
      </c>
      <c r="S690" s="247">
        <v>0</v>
      </c>
      <c r="T690" s="248">
        <f>S690*H690</f>
        <v>0</v>
      </c>
      <c r="AR690" s="25" t="s">
        <v>211</v>
      </c>
      <c r="AT690" s="25" t="s">
        <v>206</v>
      </c>
      <c r="AU690" s="25" t="s">
        <v>85</v>
      </c>
      <c r="AY690" s="25" t="s">
        <v>203</v>
      </c>
      <c r="BE690" s="249">
        <f>IF(N690="základní",J690,0)</f>
        <v>0</v>
      </c>
      <c r="BF690" s="249">
        <f>IF(N690="snížená",J690,0)</f>
        <v>0</v>
      </c>
      <c r="BG690" s="249">
        <f>IF(N690="zákl. přenesená",J690,0)</f>
        <v>0</v>
      </c>
      <c r="BH690" s="249">
        <f>IF(N690="sníž. přenesená",J690,0)</f>
        <v>0</v>
      </c>
      <c r="BI690" s="249">
        <f>IF(N690="nulová",J690,0)</f>
        <v>0</v>
      </c>
      <c r="BJ690" s="25" t="s">
        <v>83</v>
      </c>
      <c r="BK690" s="249">
        <f>ROUND(I690*H690,2)</f>
        <v>0</v>
      </c>
      <c r="BL690" s="25" t="s">
        <v>211</v>
      </c>
      <c r="BM690" s="25" t="s">
        <v>2036</v>
      </c>
    </row>
    <row r="691" spans="2:65" s="1" customFormat="1" ht="16.5" customHeight="1">
      <c r="B691" s="47"/>
      <c r="C691" s="255" t="s">
        <v>1081</v>
      </c>
      <c r="D691" s="255" t="s">
        <v>284</v>
      </c>
      <c r="E691" s="256" t="s">
        <v>2037</v>
      </c>
      <c r="F691" s="257" t="s">
        <v>2038</v>
      </c>
      <c r="G691" s="258" t="s">
        <v>463</v>
      </c>
      <c r="H691" s="259">
        <v>28.382</v>
      </c>
      <c r="I691" s="260"/>
      <c r="J691" s="261">
        <f>ROUND(I691*H691,2)</f>
        <v>0</v>
      </c>
      <c r="K691" s="257" t="s">
        <v>761</v>
      </c>
      <c r="L691" s="262"/>
      <c r="M691" s="263" t="s">
        <v>21</v>
      </c>
      <c r="N691" s="264" t="s">
        <v>47</v>
      </c>
      <c r="O691" s="48"/>
      <c r="P691" s="247">
        <f>O691*H691</f>
        <v>0</v>
      </c>
      <c r="Q691" s="247">
        <v>0.00388</v>
      </c>
      <c r="R691" s="247">
        <f>Q691*H691</f>
        <v>0.11012216000000001</v>
      </c>
      <c r="S691" s="247">
        <v>0</v>
      </c>
      <c r="T691" s="248">
        <f>S691*H691</f>
        <v>0</v>
      </c>
      <c r="AR691" s="25" t="s">
        <v>287</v>
      </c>
      <c r="AT691" s="25" t="s">
        <v>284</v>
      </c>
      <c r="AU691" s="25" t="s">
        <v>85</v>
      </c>
      <c r="AY691" s="25" t="s">
        <v>203</v>
      </c>
      <c r="BE691" s="249">
        <f>IF(N691="základní",J691,0)</f>
        <v>0</v>
      </c>
      <c r="BF691" s="249">
        <f>IF(N691="snížená",J691,0)</f>
        <v>0</v>
      </c>
      <c r="BG691" s="249">
        <f>IF(N691="zákl. přenesená",J691,0)</f>
        <v>0</v>
      </c>
      <c r="BH691" s="249">
        <f>IF(N691="sníž. přenesená",J691,0)</f>
        <v>0</v>
      </c>
      <c r="BI691" s="249">
        <f>IF(N691="nulová",J691,0)</f>
        <v>0</v>
      </c>
      <c r="BJ691" s="25" t="s">
        <v>83</v>
      </c>
      <c r="BK691" s="249">
        <f>ROUND(I691*H691,2)</f>
        <v>0</v>
      </c>
      <c r="BL691" s="25" t="s">
        <v>211</v>
      </c>
      <c r="BM691" s="25" t="s">
        <v>2039</v>
      </c>
    </row>
    <row r="692" spans="2:51" s="12" customFormat="1" ht="13.5">
      <c r="B692" s="265"/>
      <c r="C692" s="266"/>
      <c r="D692" s="267" t="s">
        <v>592</v>
      </c>
      <c r="E692" s="268" t="s">
        <v>21</v>
      </c>
      <c r="F692" s="269" t="s">
        <v>2040</v>
      </c>
      <c r="G692" s="266"/>
      <c r="H692" s="270">
        <v>16.171</v>
      </c>
      <c r="I692" s="271"/>
      <c r="J692" s="266"/>
      <c r="K692" s="266"/>
      <c r="L692" s="272"/>
      <c r="M692" s="273"/>
      <c r="N692" s="274"/>
      <c r="O692" s="274"/>
      <c r="P692" s="274"/>
      <c r="Q692" s="274"/>
      <c r="R692" s="274"/>
      <c r="S692" s="274"/>
      <c r="T692" s="275"/>
      <c r="AT692" s="276" t="s">
        <v>592</v>
      </c>
      <c r="AU692" s="276" t="s">
        <v>85</v>
      </c>
      <c r="AV692" s="12" t="s">
        <v>85</v>
      </c>
      <c r="AW692" s="12" t="s">
        <v>39</v>
      </c>
      <c r="AX692" s="12" t="s">
        <v>76</v>
      </c>
      <c r="AY692" s="276" t="s">
        <v>203</v>
      </c>
    </row>
    <row r="693" spans="2:51" s="12" customFormat="1" ht="13.5">
      <c r="B693" s="265"/>
      <c r="C693" s="266"/>
      <c r="D693" s="267" t="s">
        <v>592</v>
      </c>
      <c r="E693" s="268" t="s">
        <v>21</v>
      </c>
      <c r="F693" s="269" t="s">
        <v>2041</v>
      </c>
      <c r="G693" s="266"/>
      <c r="H693" s="270">
        <v>12.211</v>
      </c>
      <c r="I693" s="271"/>
      <c r="J693" s="266"/>
      <c r="K693" s="266"/>
      <c r="L693" s="272"/>
      <c r="M693" s="273"/>
      <c r="N693" s="274"/>
      <c r="O693" s="274"/>
      <c r="P693" s="274"/>
      <c r="Q693" s="274"/>
      <c r="R693" s="274"/>
      <c r="S693" s="274"/>
      <c r="T693" s="275"/>
      <c r="AT693" s="276" t="s">
        <v>592</v>
      </c>
      <c r="AU693" s="276" t="s">
        <v>85</v>
      </c>
      <c r="AV693" s="12" t="s">
        <v>85</v>
      </c>
      <c r="AW693" s="12" t="s">
        <v>39</v>
      </c>
      <c r="AX693" s="12" t="s">
        <v>76</v>
      </c>
      <c r="AY693" s="276" t="s">
        <v>203</v>
      </c>
    </row>
    <row r="694" spans="2:65" s="1" customFormat="1" ht="38.25" customHeight="1">
      <c r="B694" s="47"/>
      <c r="C694" s="255" t="s">
        <v>1087</v>
      </c>
      <c r="D694" s="255" t="s">
        <v>284</v>
      </c>
      <c r="E694" s="256" t="s">
        <v>2042</v>
      </c>
      <c r="F694" s="257" t="s">
        <v>2043</v>
      </c>
      <c r="G694" s="258" t="s">
        <v>463</v>
      </c>
      <c r="H694" s="259">
        <v>176.64</v>
      </c>
      <c r="I694" s="260"/>
      <c r="J694" s="261">
        <f>ROUND(I694*H694,2)</f>
        <v>0</v>
      </c>
      <c r="K694" s="257" t="s">
        <v>761</v>
      </c>
      <c r="L694" s="262"/>
      <c r="M694" s="263" t="s">
        <v>21</v>
      </c>
      <c r="N694" s="264" t="s">
        <v>47</v>
      </c>
      <c r="O694" s="48"/>
      <c r="P694" s="247">
        <f>O694*H694</f>
        <v>0</v>
      </c>
      <c r="Q694" s="247">
        <v>0.0045</v>
      </c>
      <c r="R694" s="247">
        <f>Q694*H694</f>
        <v>0.7948799999999999</v>
      </c>
      <c r="S694" s="247">
        <v>0</v>
      </c>
      <c r="T694" s="248">
        <f>S694*H694</f>
        <v>0</v>
      </c>
      <c r="AR694" s="25" t="s">
        <v>287</v>
      </c>
      <c r="AT694" s="25" t="s">
        <v>284</v>
      </c>
      <c r="AU694" s="25" t="s">
        <v>85</v>
      </c>
      <c r="AY694" s="25" t="s">
        <v>203</v>
      </c>
      <c r="BE694" s="249">
        <f>IF(N694="základní",J694,0)</f>
        <v>0</v>
      </c>
      <c r="BF694" s="249">
        <f>IF(N694="snížená",J694,0)</f>
        <v>0</v>
      </c>
      <c r="BG694" s="249">
        <f>IF(N694="zákl. přenesená",J694,0)</f>
        <v>0</v>
      </c>
      <c r="BH694" s="249">
        <f>IF(N694="sníž. přenesená",J694,0)</f>
        <v>0</v>
      </c>
      <c r="BI694" s="249">
        <f>IF(N694="nulová",J694,0)</f>
        <v>0</v>
      </c>
      <c r="BJ694" s="25" t="s">
        <v>83</v>
      </c>
      <c r="BK694" s="249">
        <f>ROUND(I694*H694,2)</f>
        <v>0</v>
      </c>
      <c r="BL694" s="25" t="s">
        <v>211</v>
      </c>
      <c r="BM694" s="25" t="s">
        <v>2044</v>
      </c>
    </row>
    <row r="695" spans="2:51" s="12" customFormat="1" ht="13.5">
      <c r="B695" s="265"/>
      <c r="C695" s="266"/>
      <c r="D695" s="267" t="s">
        <v>592</v>
      </c>
      <c r="E695" s="268" t="s">
        <v>21</v>
      </c>
      <c r="F695" s="269" t="s">
        <v>2045</v>
      </c>
      <c r="G695" s="266"/>
      <c r="H695" s="270">
        <v>176.64</v>
      </c>
      <c r="I695" s="271"/>
      <c r="J695" s="266"/>
      <c r="K695" s="266"/>
      <c r="L695" s="272"/>
      <c r="M695" s="273"/>
      <c r="N695" s="274"/>
      <c r="O695" s="274"/>
      <c r="P695" s="274"/>
      <c r="Q695" s="274"/>
      <c r="R695" s="274"/>
      <c r="S695" s="274"/>
      <c r="T695" s="275"/>
      <c r="AT695" s="276" t="s">
        <v>592</v>
      </c>
      <c r="AU695" s="276" t="s">
        <v>85</v>
      </c>
      <c r="AV695" s="12" t="s">
        <v>85</v>
      </c>
      <c r="AW695" s="12" t="s">
        <v>39</v>
      </c>
      <c r="AX695" s="12" t="s">
        <v>76</v>
      </c>
      <c r="AY695" s="276" t="s">
        <v>203</v>
      </c>
    </row>
    <row r="696" spans="2:65" s="1" customFormat="1" ht="25.5" customHeight="1">
      <c r="B696" s="47"/>
      <c r="C696" s="238" t="s">
        <v>1092</v>
      </c>
      <c r="D696" s="238" t="s">
        <v>206</v>
      </c>
      <c r="E696" s="239" t="s">
        <v>2046</v>
      </c>
      <c r="F696" s="240" t="s">
        <v>2047</v>
      </c>
      <c r="G696" s="241" t="s">
        <v>463</v>
      </c>
      <c r="H696" s="242">
        <v>51.2</v>
      </c>
      <c r="I696" s="243"/>
      <c r="J696" s="244">
        <f>ROUND(I696*H696,2)</f>
        <v>0</v>
      </c>
      <c r="K696" s="240" t="s">
        <v>761</v>
      </c>
      <c r="L696" s="73"/>
      <c r="M696" s="245" t="s">
        <v>21</v>
      </c>
      <c r="N696" s="246" t="s">
        <v>47</v>
      </c>
      <c r="O696" s="48"/>
      <c r="P696" s="247">
        <f>O696*H696</f>
        <v>0</v>
      </c>
      <c r="Q696" s="247">
        <v>0.00084</v>
      </c>
      <c r="R696" s="247">
        <f>Q696*H696</f>
        <v>0.043008000000000005</v>
      </c>
      <c r="S696" s="247">
        <v>0</v>
      </c>
      <c r="T696" s="248">
        <f>S696*H696</f>
        <v>0</v>
      </c>
      <c r="AR696" s="25" t="s">
        <v>211</v>
      </c>
      <c r="AT696" s="25" t="s">
        <v>206</v>
      </c>
      <c r="AU696" s="25" t="s">
        <v>85</v>
      </c>
      <c r="AY696" s="25" t="s">
        <v>203</v>
      </c>
      <c r="BE696" s="249">
        <f>IF(N696="základní",J696,0)</f>
        <v>0</v>
      </c>
      <c r="BF696" s="249">
        <f>IF(N696="snížená",J696,0)</f>
        <v>0</v>
      </c>
      <c r="BG696" s="249">
        <f>IF(N696="zákl. přenesená",J696,0)</f>
        <v>0</v>
      </c>
      <c r="BH696" s="249">
        <f>IF(N696="sníž. přenesená",J696,0)</f>
        <v>0</v>
      </c>
      <c r="BI696" s="249">
        <f>IF(N696="nulová",J696,0)</f>
        <v>0</v>
      </c>
      <c r="BJ696" s="25" t="s">
        <v>83</v>
      </c>
      <c r="BK696" s="249">
        <f>ROUND(I696*H696,2)</f>
        <v>0</v>
      </c>
      <c r="BL696" s="25" t="s">
        <v>211</v>
      </c>
      <c r="BM696" s="25" t="s">
        <v>2048</v>
      </c>
    </row>
    <row r="697" spans="2:51" s="12" customFormat="1" ht="13.5">
      <c r="B697" s="265"/>
      <c r="C697" s="266"/>
      <c r="D697" s="267" t="s">
        <v>592</v>
      </c>
      <c r="E697" s="268" t="s">
        <v>21</v>
      </c>
      <c r="F697" s="269" t="s">
        <v>1948</v>
      </c>
      <c r="G697" s="266"/>
      <c r="H697" s="270">
        <v>51.2</v>
      </c>
      <c r="I697" s="271"/>
      <c r="J697" s="266"/>
      <c r="K697" s="266"/>
      <c r="L697" s="272"/>
      <c r="M697" s="273"/>
      <c r="N697" s="274"/>
      <c r="O697" s="274"/>
      <c r="P697" s="274"/>
      <c r="Q697" s="274"/>
      <c r="R697" s="274"/>
      <c r="S697" s="274"/>
      <c r="T697" s="275"/>
      <c r="AT697" s="276" t="s">
        <v>592</v>
      </c>
      <c r="AU697" s="276" t="s">
        <v>85</v>
      </c>
      <c r="AV697" s="12" t="s">
        <v>85</v>
      </c>
      <c r="AW697" s="12" t="s">
        <v>39</v>
      </c>
      <c r="AX697" s="12" t="s">
        <v>83</v>
      </c>
      <c r="AY697" s="276" t="s">
        <v>203</v>
      </c>
    </row>
    <row r="698" spans="2:65" s="1" customFormat="1" ht="38.25" customHeight="1">
      <c r="B698" s="47"/>
      <c r="C698" s="238" t="s">
        <v>1098</v>
      </c>
      <c r="D698" s="238" t="s">
        <v>206</v>
      </c>
      <c r="E698" s="239" t="s">
        <v>2049</v>
      </c>
      <c r="F698" s="240" t="s">
        <v>2050</v>
      </c>
      <c r="G698" s="241" t="s">
        <v>463</v>
      </c>
      <c r="H698" s="242">
        <v>277.6</v>
      </c>
      <c r="I698" s="243"/>
      <c r="J698" s="244">
        <f>ROUND(I698*H698,2)</f>
        <v>0</v>
      </c>
      <c r="K698" s="240" t="s">
        <v>761</v>
      </c>
      <c r="L698" s="73"/>
      <c r="M698" s="245" t="s">
        <v>21</v>
      </c>
      <c r="N698" s="246" t="s">
        <v>47</v>
      </c>
      <c r="O698" s="48"/>
      <c r="P698" s="247">
        <f>O698*H698</f>
        <v>0</v>
      </c>
      <c r="Q698" s="247">
        <v>0.17263</v>
      </c>
      <c r="R698" s="247">
        <f>Q698*H698</f>
        <v>47.922088</v>
      </c>
      <c r="S698" s="247">
        <v>0</v>
      </c>
      <c r="T698" s="248">
        <f>S698*H698</f>
        <v>0</v>
      </c>
      <c r="AR698" s="25" t="s">
        <v>211</v>
      </c>
      <c r="AT698" s="25" t="s">
        <v>206</v>
      </c>
      <c r="AU698" s="25" t="s">
        <v>85</v>
      </c>
      <c r="AY698" s="25" t="s">
        <v>203</v>
      </c>
      <c r="BE698" s="249">
        <f>IF(N698="základní",J698,0)</f>
        <v>0</v>
      </c>
      <c r="BF698" s="249">
        <f>IF(N698="snížená",J698,0)</f>
        <v>0</v>
      </c>
      <c r="BG698" s="249">
        <f>IF(N698="zákl. přenesená",J698,0)</f>
        <v>0</v>
      </c>
      <c r="BH698" s="249">
        <f>IF(N698="sníž. přenesená",J698,0)</f>
        <v>0</v>
      </c>
      <c r="BI698" s="249">
        <f>IF(N698="nulová",J698,0)</f>
        <v>0</v>
      </c>
      <c r="BJ698" s="25" t="s">
        <v>83</v>
      </c>
      <c r="BK698" s="249">
        <f>ROUND(I698*H698,2)</f>
        <v>0</v>
      </c>
      <c r="BL698" s="25" t="s">
        <v>211</v>
      </c>
      <c r="BM698" s="25" t="s">
        <v>2051</v>
      </c>
    </row>
    <row r="699" spans="2:51" s="14" customFormat="1" ht="13.5">
      <c r="B699" s="288"/>
      <c r="C699" s="289"/>
      <c r="D699" s="267" t="s">
        <v>592</v>
      </c>
      <c r="E699" s="290" t="s">
        <v>21</v>
      </c>
      <c r="F699" s="291" t="s">
        <v>1721</v>
      </c>
      <c r="G699" s="289"/>
      <c r="H699" s="290" t="s">
        <v>21</v>
      </c>
      <c r="I699" s="292"/>
      <c r="J699" s="289"/>
      <c r="K699" s="289"/>
      <c r="L699" s="293"/>
      <c r="M699" s="294"/>
      <c r="N699" s="295"/>
      <c r="O699" s="295"/>
      <c r="P699" s="295"/>
      <c r="Q699" s="295"/>
      <c r="R699" s="295"/>
      <c r="S699" s="295"/>
      <c r="T699" s="296"/>
      <c r="AT699" s="297" t="s">
        <v>592</v>
      </c>
      <c r="AU699" s="297" t="s">
        <v>85</v>
      </c>
      <c r="AV699" s="14" t="s">
        <v>83</v>
      </c>
      <c r="AW699" s="14" t="s">
        <v>39</v>
      </c>
      <c r="AX699" s="14" t="s">
        <v>76</v>
      </c>
      <c r="AY699" s="297" t="s">
        <v>203</v>
      </c>
    </row>
    <row r="700" spans="2:51" s="12" customFormat="1" ht="13.5">
      <c r="B700" s="265"/>
      <c r="C700" s="266"/>
      <c r="D700" s="267" t="s">
        <v>592</v>
      </c>
      <c r="E700" s="268" t="s">
        <v>21</v>
      </c>
      <c r="F700" s="269" t="s">
        <v>1779</v>
      </c>
      <c r="G700" s="266"/>
      <c r="H700" s="270">
        <v>117.7</v>
      </c>
      <c r="I700" s="271"/>
      <c r="J700" s="266"/>
      <c r="K700" s="266"/>
      <c r="L700" s="272"/>
      <c r="M700" s="273"/>
      <c r="N700" s="274"/>
      <c r="O700" s="274"/>
      <c r="P700" s="274"/>
      <c r="Q700" s="274"/>
      <c r="R700" s="274"/>
      <c r="S700" s="274"/>
      <c r="T700" s="275"/>
      <c r="AT700" s="276" t="s">
        <v>592</v>
      </c>
      <c r="AU700" s="276" t="s">
        <v>85</v>
      </c>
      <c r="AV700" s="12" t="s">
        <v>85</v>
      </c>
      <c r="AW700" s="12" t="s">
        <v>39</v>
      </c>
      <c r="AX700" s="12" t="s">
        <v>76</v>
      </c>
      <c r="AY700" s="276" t="s">
        <v>203</v>
      </c>
    </row>
    <row r="701" spans="2:51" s="14" customFormat="1" ht="13.5">
      <c r="B701" s="288"/>
      <c r="C701" s="289"/>
      <c r="D701" s="267" t="s">
        <v>592</v>
      </c>
      <c r="E701" s="290" t="s">
        <v>21</v>
      </c>
      <c r="F701" s="291" t="s">
        <v>1721</v>
      </c>
      <c r="G701" s="289"/>
      <c r="H701" s="290" t="s">
        <v>21</v>
      </c>
      <c r="I701" s="292"/>
      <c r="J701" s="289"/>
      <c r="K701" s="289"/>
      <c r="L701" s="293"/>
      <c r="M701" s="294"/>
      <c r="N701" s="295"/>
      <c r="O701" s="295"/>
      <c r="P701" s="295"/>
      <c r="Q701" s="295"/>
      <c r="R701" s="295"/>
      <c r="S701" s="295"/>
      <c r="T701" s="296"/>
      <c r="AT701" s="297" t="s">
        <v>592</v>
      </c>
      <c r="AU701" s="297" t="s">
        <v>85</v>
      </c>
      <c r="AV701" s="14" t="s">
        <v>83</v>
      </c>
      <c r="AW701" s="14" t="s">
        <v>39</v>
      </c>
      <c r="AX701" s="14" t="s">
        <v>76</v>
      </c>
      <c r="AY701" s="297" t="s">
        <v>203</v>
      </c>
    </row>
    <row r="702" spans="2:51" s="12" customFormat="1" ht="13.5">
      <c r="B702" s="265"/>
      <c r="C702" s="266"/>
      <c r="D702" s="267" t="s">
        <v>592</v>
      </c>
      <c r="E702" s="268" t="s">
        <v>21</v>
      </c>
      <c r="F702" s="269" t="s">
        <v>2052</v>
      </c>
      <c r="G702" s="266"/>
      <c r="H702" s="270">
        <v>114.2</v>
      </c>
      <c r="I702" s="271"/>
      <c r="J702" s="266"/>
      <c r="K702" s="266"/>
      <c r="L702" s="272"/>
      <c r="M702" s="273"/>
      <c r="N702" s="274"/>
      <c r="O702" s="274"/>
      <c r="P702" s="274"/>
      <c r="Q702" s="274"/>
      <c r="R702" s="274"/>
      <c r="S702" s="274"/>
      <c r="T702" s="275"/>
      <c r="AT702" s="276" t="s">
        <v>592</v>
      </c>
      <c r="AU702" s="276" t="s">
        <v>85</v>
      </c>
      <c r="AV702" s="12" t="s">
        <v>85</v>
      </c>
      <c r="AW702" s="12" t="s">
        <v>39</v>
      </c>
      <c r="AX702" s="12" t="s">
        <v>76</v>
      </c>
      <c r="AY702" s="276" t="s">
        <v>203</v>
      </c>
    </row>
    <row r="703" spans="2:51" s="14" customFormat="1" ht="13.5">
      <c r="B703" s="288"/>
      <c r="C703" s="289"/>
      <c r="D703" s="267" t="s">
        <v>592</v>
      </c>
      <c r="E703" s="290" t="s">
        <v>21</v>
      </c>
      <c r="F703" s="291" t="s">
        <v>1725</v>
      </c>
      <c r="G703" s="289"/>
      <c r="H703" s="290" t="s">
        <v>21</v>
      </c>
      <c r="I703" s="292"/>
      <c r="J703" s="289"/>
      <c r="K703" s="289"/>
      <c r="L703" s="293"/>
      <c r="M703" s="294"/>
      <c r="N703" s="295"/>
      <c r="O703" s="295"/>
      <c r="P703" s="295"/>
      <c r="Q703" s="295"/>
      <c r="R703" s="295"/>
      <c r="S703" s="295"/>
      <c r="T703" s="296"/>
      <c r="AT703" s="297" t="s">
        <v>592</v>
      </c>
      <c r="AU703" s="297" t="s">
        <v>85</v>
      </c>
      <c r="AV703" s="14" t="s">
        <v>83</v>
      </c>
      <c r="AW703" s="14" t="s">
        <v>39</v>
      </c>
      <c r="AX703" s="14" t="s">
        <v>76</v>
      </c>
      <c r="AY703" s="297" t="s">
        <v>203</v>
      </c>
    </row>
    <row r="704" spans="2:51" s="12" customFormat="1" ht="13.5">
      <c r="B704" s="265"/>
      <c r="C704" s="266"/>
      <c r="D704" s="267" t="s">
        <v>592</v>
      </c>
      <c r="E704" s="268" t="s">
        <v>21</v>
      </c>
      <c r="F704" s="269" t="s">
        <v>2053</v>
      </c>
      <c r="G704" s="266"/>
      <c r="H704" s="270">
        <v>45.7</v>
      </c>
      <c r="I704" s="271"/>
      <c r="J704" s="266"/>
      <c r="K704" s="266"/>
      <c r="L704" s="272"/>
      <c r="M704" s="273"/>
      <c r="N704" s="274"/>
      <c r="O704" s="274"/>
      <c r="P704" s="274"/>
      <c r="Q704" s="274"/>
      <c r="R704" s="274"/>
      <c r="S704" s="274"/>
      <c r="T704" s="275"/>
      <c r="AT704" s="276" t="s">
        <v>592</v>
      </c>
      <c r="AU704" s="276" t="s">
        <v>85</v>
      </c>
      <c r="AV704" s="12" t="s">
        <v>85</v>
      </c>
      <c r="AW704" s="12" t="s">
        <v>39</v>
      </c>
      <c r="AX704" s="12" t="s">
        <v>76</v>
      </c>
      <c r="AY704" s="276" t="s">
        <v>203</v>
      </c>
    </row>
    <row r="705" spans="2:51" s="13" customFormat="1" ht="13.5">
      <c r="B705" s="277"/>
      <c r="C705" s="278"/>
      <c r="D705" s="267" t="s">
        <v>592</v>
      </c>
      <c r="E705" s="279" t="s">
        <v>21</v>
      </c>
      <c r="F705" s="280" t="s">
        <v>618</v>
      </c>
      <c r="G705" s="278"/>
      <c r="H705" s="281">
        <v>277.6</v>
      </c>
      <c r="I705" s="282"/>
      <c r="J705" s="278"/>
      <c r="K705" s="278"/>
      <c r="L705" s="283"/>
      <c r="M705" s="284"/>
      <c r="N705" s="285"/>
      <c r="O705" s="285"/>
      <c r="P705" s="285"/>
      <c r="Q705" s="285"/>
      <c r="R705" s="285"/>
      <c r="S705" s="285"/>
      <c r="T705" s="286"/>
      <c r="AT705" s="287" t="s">
        <v>592</v>
      </c>
      <c r="AU705" s="287" t="s">
        <v>85</v>
      </c>
      <c r="AV705" s="13" t="s">
        <v>98</v>
      </c>
      <c r="AW705" s="13" t="s">
        <v>39</v>
      </c>
      <c r="AX705" s="13" t="s">
        <v>83</v>
      </c>
      <c r="AY705" s="287" t="s">
        <v>203</v>
      </c>
    </row>
    <row r="706" spans="2:65" s="1" customFormat="1" ht="25.5" customHeight="1">
      <c r="B706" s="47"/>
      <c r="C706" s="238" t="s">
        <v>1102</v>
      </c>
      <c r="D706" s="238" t="s">
        <v>206</v>
      </c>
      <c r="E706" s="239" t="s">
        <v>2054</v>
      </c>
      <c r="F706" s="240" t="s">
        <v>2055</v>
      </c>
      <c r="G706" s="241" t="s">
        <v>463</v>
      </c>
      <c r="H706" s="242">
        <v>5.34</v>
      </c>
      <c r="I706" s="243"/>
      <c r="J706" s="244">
        <f>ROUND(I706*H706,2)</f>
        <v>0</v>
      </c>
      <c r="K706" s="240" t="s">
        <v>761</v>
      </c>
      <c r="L706" s="73"/>
      <c r="M706" s="245" t="s">
        <v>21</v>
      </c>
      <c r="N706" s="246" t="s">
        <v>47</v>
      </c>
      <c r="O706" s="48"/>
      <c r="P706" s="247">
        <f>O706*H706</f>
        <v>0</v>
      </c>
      <c r="Q706" s="247">
        <v>0.006</v>
      </c>
      <c r="R706" s="247">
        <f>Q706*H706</f>
        <v>0.03204</v>
      </c>
      <c r="S706" s="247">
        <v>0</v>
      </c>
      <c r="T706" s="248">
        <f>S706*H706</f>
        <v>0</v>
      </c>
      <c r="AR706" s="25" t="s">
        <v>211</v>
      </c>
      <c r="AT706" s="25" t="s">
        <v>206</v>
      </c>
      <c r="AU706" s="25" t="s">
        <v>85</v>
      </c>
      <c r="AY706" s="25" t="s">
        <v>203</v>
      </c>
      <c r="BE706" s="249">
        <f>IF(N706="základní",J706,0)</f>
        <v>0</v>
      </c>
      <c r="BF706" s="249">
        <f>IF(N706="snížená",J706,0)</f>
        <v>0</v>
      </c>
      <c r="BG706" s="249">
        <f>IF(N706="zákl. přenesená",J706,0)</f>
        <v>0</v>
      </c>
      <c r="BH706" s="249">
        <f>IF(N706="sníž. přenesená",J706,0)</f>
        <v>0</v>
      </c>
      <c r="BI706" s="249">
        <f>IF(N706="nulová",J706,0)</f>
        <v>0</v>
      </c>
      <c r="BJ706" s="25" t="s">
        <v>83</v>
      </c>
      <c r="BK706" s="249">
        <f>ROUND(I706*H706,2)</f>
        <v>0</v>
      </c>
      <c r="BL706" s="25" t="s">
        <v>211</v>
      </c>
      <c r="BM706" s="25" t="s">
        <v>2056</v>
      </c>
    </row>
    <row r="707" spans="2:51" s="12" customFormat="1" ht="13.5">
      <c r="B707" s="265"/>
      <c r="C707" s="266"/>
      <c r="D707" s="267" t="s">
        <v>592</v>
      </c>
      <c r="E707" s="268" t="s">
        <v>21</v>
      </c>
      <c r="F707" s="269" t="s">
        <v>2057</v>
      </c>
      <c r="G707" s="266"/>
      <c r="H707" s="270">
        <v>5.34</v>
      </c>
      <c r="I707" s="271"/>
      <c r="J707" s="266"/>
      <c r="K707" s="266"/>
      <c r="L707" s="272"/>
      <c r="M707" s="273"/>
      <c r="N707" s="274"/>
      <c r="O707" s="274"/>
      <c r="P707" s="274"/>
      <c r="Q707" s="274"/>
      <c r="R707" s="274"/>
      <c r="S707" s="274"/>
      <c r="T707" s="275"/>
      <c r="AT707" s="276" t="s">
        <v>592</v>
      </c>
      <c r="AU707" s="276" t="s">
        <v>85</v>
      </c>
      <c r="AV707" s="12" t="s">
        <v>85</v>
      </c>
      <c r="AW707" s="12" t="s">
        <v>39</v>
      </c>
      <c r="AX707" s="12" t="s">
        <v>83</v>
      </c>
      <c r="AY707" s="276" t="s">
        <v>203</v>
      </c>
    </row>
    <row r="708" spans="2:65" s="1" customFormat="1" ht="25.5" customHeight="1">
      <c r="B708" s="47"/>
      <c r="C708" s="238" t="s">
        <v>1106</v>
      </c>
      <c r="D708" s="238" t="s">
        <v>206</v>
      </c>
      <c r="E708" s="239" t="s">
        <v>2058</v>
      </c>
      <c r="F708" s="240" t="s">
        <v>2059</v>
      </c>
      <c r="G708" s="241" t="s">
        <v>463</v>
      </c>
      <c r="H708" s="242">
        <v>13.062</v>
      </c>
      <c r="I708" s="243"/>
      <c r="J708" s="244">
        <f>ROUND(I708*H708,2)</f>
        <v>0</v>
      </c>
      <c r="K708" s="240" t="s">
        <v>761</v>
      </c>
      <c r="L708" s="73"/>
      <c r="M708" s="245" t="s">
        <v>21</v>
      </c>
      <c r="N708" s="246" t="s">
        <v>47</v>
      </c>
      <c r="O708" s="48"/>
      <c r="P708" s="247">
        <f>O708*H708</f>
        <v>0</v>
      </c>
      <c r="Q708" s="247">
        <v>0.00611</v>
      </c>
      <c r="R708" s="247">
        <f>Q708*H708</f>
        <v>0.07980882</v>
      </c>
      <c r="S708" s="247">
        <v>0</v>
      </c>
      <c r="T708" s="248">
        <f>S708*H708</f>
        <v>0</v>
      </c>
      <c r="AR708" s="25" t="s">
        <v>211</v>
      </c>
      <c r="AT708" s="25" t="s">
        <v>206</v>
      </c>
      <c r="AU708" s="25" t="s">
        <v>85</v>
      </c>
      <c r="AY708" s="25" t="s">
        <v>203</v>
      </c>
      <c r="BE708" s="249">
        <f>IF(N708="základní",J708,0)</f>
        <v>0</v>
      </c>
      <c r="BF708" s="249">
        <f>IF(N708="snížená",J708,0)</f>
        <v>0</v>
      </c>
      <c r="BG708" s="249">
        <f>IF(N708="zákl. přenesená",J708,0)</f>
        <v>0</v>
      </c>
      <c r="BH708" s="249">
        <f>IF(N708="sníž. přenesená",J708,0)</f>
        <v>0</v>
      </c>
      <c r="BI708" s="249">
        <f>IF(N708="nulová",J708,0)</f>
        <v>0</v>
      </c>
      <c r="BJ708" s="25" t="s">
        <v>83</v>
      </c>
      <c r="BK708" s="249">
        <f>ROUND(I708*H708,2)</f>
        <v>0</v>
      </c>
      <c r="BL708" s="25" t="s">
        <v>211</v>
      </c>
      <c r="BM708" s="25" t="s">
        <v>2060</v>
      </c>
    </row>
    <row r="709" spans="2:51" s="12" customFormat="1" ht="13.5">
      <c r="B709" s="265"/>
      <c r="C709" s="266"/>
      <c r="D709" s="267" t="s">
        <v>592</v>
      </c>
      <c r="E709" s="268" t="s">
        <v>21</v>
      </c>
      <c r="F709" s="269" t="s">
        <v>2061</v>
      </c>
      <c r="G709" s="266"/>
      <c r="H709" s="270">
        <v>13.062</v>
      </c>
      <c r="I709" s="271"/>
      <c r="J709" s="266"/>
      <c r="K709" s="266"/>
      <c r="L709" s="272"/>
      <c r="M709" s="273"/>
      <c r="N709" s="274"/>
      <c r="O709" s="274"/>
      <c r="P709" s="274"/>
      <c r="Q709" s="274"/>
      <c r="R709" s="274"/>
      <c r="S709" s="274"/>
      <c r="T709" s="275"/>
      <c r="AT709" s="276" t="s">
        <v>592</v>
      </c>
      <c r="AU709" s="276" t="s">
        <v>85</v>
      </c>
      <c r="AV709" s="12" t="s">
        <v>85</v>
      </c>
      <c r="AW709" s="12" t="s">
        <v>39</v>
      </c>
      <c r="AX709" s="12" t="s">
        <v>83</v>
      </c>
      <c r="AY709" s="276" t="s">
        <v>203</v>
      </c>
    </row>
    <row r="710" spans="2:65" s="1" customFormat="1" ht="25.5" customHeight="1">
      <c r="B710" s="47"/>
      <c r="C710" s="238" t="s">
        <v>1110</v>
      </c>
      <c r="D710" s="238" t="s">
        <v>206</v>
      </c>
      <c r="E710" s="239" t="s">
        <v>2062</v>
      </c>
      <c r="F710" s="240" t="s">
        <v>2063</v>
      </c>
      <c r="G710" s="241" t="s">
        <v>463</v>
      </c>
      <c r="H710" s="242">
        <v>19.8</v>
      </c>
      <c r="I710" s="243"/>
      <c r="J710" s="244">
        <f>ROUND(I710*H710,2)</f>
        <v>0</v>
      </c>
      <c r="K710" s="240" t="s">
        <v>761</v>
      </c>
      <c r="L710" s="73"/>
      <c r="M710" s="245" t="s">
        <v>21</v>
      </c>
      <c r="N710" s="246" t="s">
        <v>47</v>
      </c>
      <c r="O710" s="48"/>
      <c r="P710" s="247">
        <f>O710*H710</f>
        <v>0</v>
      </c>
      <c r="Q710" s="247">
        <v>0.0004</v>
      </c>
      <c r="R710" s="247">
        <f>Q710*H710</f>
        <v>0.00792</v>
      </c>
      <c r="S710" s="247">
        <v>0</v>
      </c>
      <c r="T710" s="248">
        <f>S710*H710</f>
        <v>0</v>
      </c>
      <c r="AR710" s="25" t="s">
        <v>211</v>
      </c>
      <c r="AT710" s="25" t="s">
        <v>206</v>
      </c>
      <c r="AU710" s="25" t="s">
        <v>85</v>
      </c>
      <c r="AY710" s="25" t="s">
        <v>203</v>
      </c>
      <c r="BE710" s="249">
        <f>IF(N710="základní",J710,0)</f>
        <v>0</v>
      </c>
      <c r="BF710" s="249">
        <f>IF(N710="snížená",J710,0)</f>
        <v>0</v>
      </c>
      <c r="BG710" s="249">
        <f>IF(N710="zákl. přenesená",J710,0)</f>
        <v>0</v>
      </c>
      <c r="BH710" s="249">
        <f>IF(N710="sníž. přenesená",J710,0)</f>
        <v>0</v>
      </c>
      <c r="BI710" s="249">
        <f>IF(N710="nulová",J710,0)</f>
        <v>0</v>
      </c>
      <c r="BJ710" s="25" t="s">
        <v>83</v>
      </c>
      <c r="BK710" s="249">
        <f>ROUND(I710*H710,2)</f>
        <v>0</v>
      </c>
      <c r="BL710" s="25" t="s">
        <v>211</v>
      </c>
      <c r="BM710" s="25" t="s">
        <v>2064</v>
      </c>
    </row>
    <row r="711" spans="2:65" s="1" customFormat="1" ht="38.25" customHeight="1">
      <c r="B711" s="47"/>
      <c r="C711" s="255" t="s">
        <v>1114</v>
      </c>
      <c r="D711" s="255" t="s">
        <v>284</v>
      </c>
      <c r="E711" s="256" t="s">
        <v>2065</v>
      </c>
      <c r="F711" s="257" t="s">
        <v>2066</v>
      </c>
      <c r="G711" s="258" t="s">
        <v>463</v>
      </c>
      <c r="H711" s="259">
        <v>23.76</v>
      </c>
      <c r="I711" s="260"/>
      <c r="J711" s="261">
        <f>ROUND(I711*H711,2)</f>
        <v>0</v>
      </c>
      <c r="K711" s="257" t="s">
        <v>761</v>
      </c>
      <c r="L711" s="262"/>
      <c r="M711" s="263" t="s">
        <v>21</v>
      </c>
      <c r="N711" s="264" t="s">
        <v>47</v>
      </c>
      <c r="O711" s="48"/>
      <c r="P711" s="247">
        <f>O711*H711</f>
        <v>0</v>
      </c>
      <c r="Q711" s="247">
        <v>0.0053</v>
      </c>
      <c r="R711" s="247">
        <f>Q711*H711</f>
        <v>0.125928</v>
      </c>
      <c r="S711" s="247">
        <v>0</v>
      </c>
      <c r="T711" s="248">
        <f>S711*H711</f>
        <v>0</v>
      </c>
      <c r="AR711" s="25" t="s">
        <v>287</v>
      </c>
      <c r="AT711" s="25" t="s">
        <v>284</v>
      </c>
      <c r="AU711" s="25" t="s">
        <v>85</v>
      </c>
      <c r="AY711" s="25" t="s">
        <v>203</v>
      </c>
      <c r="BE711" s="249">
        <f>IF(N711="základní",J711,0)</f>
        <v>0</v>
      </c>
      <c r="BF711" s="249">
        <f>IF(N711="snížená",J711,0)</f>
        <v>0</v>
      </c>
      <c r="BG711" s="249">
        <f>IF(N711="zákl. přenesená",J711,0)</f>
        <v>0</v>
      </c>
      <c r="BH711" s="249">
        <f>IF(N711="sníž. přenesená",J711,0)</f>
        <v>0</v>
      </c>
      <c r="BI711" s="249">
        <f>IF(N711="nulová",J711,0)</f>
        <v>0</v>
      </c>
      <c r="BJ711" s="25" t="s">
        <v>83</v>
      </c>
      <c r="BK711" s="249">
        <f>ROUND(I711*H711,2)</f>
        <v>0</v>
      </c>
      <c r="BL711" s="25" t="s">
        <v>211</v>
      </c>
      <c r="BM711" s="25" t="s">
        <v>2067</v>
      </c>
    </row>
    <row r="712" spans="2:51" s="12" customFormat="1" ht="13.5">
      <c r="B712" s="265"/>
      <c r="C712" s="266"/>
      <c r="D712" s="267" t="s">
        <v>592</v>
      </c>
      <c r="E712" s="268" t="s">
        <v>21</v>
      </c>
      <c r="F712" s="269" t="s">
        <v>2068</v>
      </c>
      <c r="G712" s="266"/>
      <c r="H712" s="270">
        <v>19.8</v>
      </c>
      <c r="I712" s="271"/>
      <c r="J712" s="266"/>
      <c r="K712" s="266"/>
      <c r="L712" s="272"/>
      <c r="M712" s="273"/>
      <c r="N712" s="274"/>
      <c r="O712" s="274"/>
      <c r="P712" s="274"/>
      <c r="Q712" s="274"/>
      <c r="R712" s="274"/>
      <c r="S712" s="274"/>
      <c r="T712" s="275"/>
      <c r="AT712" s="276" t="s">
        <v>592</v>
      </c>
      <c r="AU712" s="276" t="s">
        <v>85</v>
      </c>
      <c r="AV712" s="12" t="s">
        <v>85</v>
      </c>
      <c r="AW712" s="12" t="s">
        <v>39</v>
      </c>
      <c r="AX712" s="12" t="s">
        <v>83</v>
      </c>
      <c r="AY712" s="276" t="s">
        <v>203</v>
      </c>
    </row>
    <row r="713" spans="2:51" s="12" customFormat="1" ht="13.5">
      <c r="B713" s="265"/>
      <c r="C713" s="266"/>
      <c r="D713" s="267" t="s">
        <v>592</v>
      </c>
      <c r="E713" s="266"/>
      <c r="F713" s="269" t="s">
        <v>2069</v>
      </c>
      <c r="G713" s="266"/>
      <c r="H713" s="270">
        <v>23.76</v>
      </c>
      <c r="I713" s="271"/>
      <c r="J713" s="266"/>
      <c r="K713" s="266"/>
      <c r="L713" s="272"/>
      <c r="M713" s="273"/>
      <c r="N713" s="274"/>
      <c r="O713" s="274"/>
      <c r="P713" s="274"/>
      <c r="Q713" s="274"/>
      <c r="R713" s="274"/>
      <c r="S713" s="274"/>
      <c r="T713" s="275"/>
      <c r="AT713" s="276" t="s">
        <v>592</v>
      </c>
      <c r="AU713" s="276" t="s">
        <v>85</v>
      </c>
      <c r="AV713" s="12" t="s">
        <v>85</v>
      </c>
      <c r="AW713" s="12" t="s">
        <v>6</v>
      </c>
      <c r="AX713" s="12" t="s">
        <v>83</v>
      </c>
      <c r="AY713" s="276" t="s">
        <v>203</v>
      </c>
    </row>
    <row r="714" spans="2:65" s="1" customFormat="1" ht="38.25" customHeight="1">
      <c r="B714" s="47"/>
      <c r="C714" s="238" t="s">
        <v>1118</v>
      </c>
      <c r="D714" s="238" t="s">
        <v>206</v>
      </c>
      <c r="E714" s="239" t="s">
        <v>2070</v>
      </c>
      <c r="F714" s="240" t="s">
        <v>2071</v>
      </c>
      <c r="G714" s="241" t="s">
        <v>246</v>
      </c>
      <c r="H714" s="250"/>
      <c r="I714" s="243"/>
      <c r="J714" s="244">
        <f>ROUND(I714*H714,2)</f>
        <v>0</v>
      </c>
      <c r="K714" s="240" t="s">
        <v>761</v>
      </c>
      <c r="L714" s="73"/>
      <c r="M714" s="245" t="s">
        <v>21</v>
      </c>
      <c r="N714" s="246" t="s">
        <v>47</v>
      </c>
      <c r="O714" s="48"/>
      <c r="P714" s="247">
        <f>O714*H714</f>
        <v>0</v>
      </c>
      <c r="Q714" s="247">
        <v>0</v>
      </c>
      <c r="R714" s="247">
        <f>Q714*H714</f>
        <v>0</v>
      </c>
      <c r="S714" s="247">
        <v>0</v>
      </c>
      <c r="T714" s="248">
        <f>S714*H714</f>
        <v>0</v>
      </c>
      <c r="AR714" s="25" t="s">
        <v>211</v>
      </c>
      <c r="AT714" s="25" t="s">
        <v>206</v>
      </c>
      <c r="AU714" s="25" t="s">
        <v>85</v>
      </c>
      <c r="AY714" s="25" t="s">
        <v>203</v>
      </c>
      <c r="BE714" s="249">
        <f>IF(N714="základní",J714,0)</f>
        <v>0</v>
      </c>
      <c r="BF714" s="249">
        <f>IF(N714="snížená",J714,0)</f>
        <v>0</v>
      </c>
      <c r="BG714" s="249">
        <f>IF(N714="zákl. přenesená",J714,0)</f>
        <v>0</v>
      </c>
      <c r="BH714" s="249">
        <f>IF(N714="sníž. přenesená",J714,0)</f>
        <v>0</v>
      </c>
      <c r="BI714" s="249">
        <f>IF(N714="nulová",J714,0)</f>
        <v>0</v>
      </c>
      <c r="BJ714" s="25" t="s">
        <v>83</v>
      </c>
      <c r="BK714" s="249">
        <f>ROUND(I714*H714,2)</f>
        <v>0</v>
      </c>
      <c r="BL714" s="25" t="s">
        <v>211</v>
      </c>
      <c r="BM714" s="25" t="s">
        <v>2072</v>
      </c>
    </row>
    <row r="715" spans="2:63" s="11" customFormat="1" ht="29.85" customHeight="1">
      <c r="B715" s="222"/>
      <c r="C715" s="223"/>
      <c r="D715" s="224" t="s">
        <v>75</v>
      </c>
      <c r="E715" s="236" t="s">
        <v>279</v>
      </c>
      <c r="F715" s="236" t="s">
        <v>280</v>
      </c>
      <c r="G715" s="223"/>
      <c r="H715" s="223"/>
      <c r="I715" s="226"/>
      <c r="J715" s="237">
        <f>BK715</f>
        <v>0</v>
      </c>
      <c r="K715" s="223"/>
      <c r="L715" s="228"/>
      <c r="M715" s="229"/>
      <c r="N715" s="230"/>
      <c r="O715" s="230"/>
      <c r="P715" s="231">
        <f>SUM(P716:P832)</f>
        <v>0</v>
      </c>
      <c r="Q715" s="230"/>
      <c r="R715" s="231">
        <f>SUM(R716:R832)</f>
        <v>49.142171829999995</v>
      </c>
      <c r="S715" s="230"/>
      <c r="T715" s="232">
        <f>SUM(T716:T832)</f>
        <v>0</v>
      </c>
      <c r="AR715" s="233" t="s">
        <v>85</v>
      </c>
      <c r="AT715" s="234" t="s">
        <v>75</v>
      </c>
      <c r="AU715" s="234" t="s">
        <v>83</v>
      </c>
      <c r="AY715" s="233" t="s">
        <v>203</v>
      </c>
      <c r="BK715" s="235">
        <f>SUM(BK716:BK832)</f>
        <v>0</v>
      </c>
    </row>
    <row r="716" spans="2:65" s="1" customFormat="1" ht="25.5" customHeight="1">
      <c r="B716" s="47"/>
      <c r="C716" s="238" t="s">
        <v>1122</v>
      </c>
      <c r="D716" s="238" t="s">
        <v>206</v>
      </c>
      <c r="E716" s="239" t="s">
        <v>2073</v>
      </c>
      <c r="F716" s="240" t="s">
        <v>2074</v>
      </c>
      <c r="G716" s="241" t="s">
        <v>463</v>
      </c>
      <c r="H716" s="242">
        <v>538.03</v>
      </c>
      <c r="I716" s="243"/>
      <c r="J716" s="244">
        <f>ROUND(I716*H716,2)</f>
        <v>0</v>
      </c>
      <c r="K716" s="240" t="s">
        <v>761</v>
      </c>
      <c r="L716" s="73"/>
      <c r="M716" s="245" t="s">
        <v>21</v>
      </c>
      <c r="N716" s="246" t="s">
        <v>47</v>
      </c>
      <c r="O716" s="48"/>
      <c r="P716" s="247">
        <f>O716*H716</f>
        <v>0</v>
      </c>
      <c r="Q716" s="247">
        <v>0</v>
      </c>
      <c r="R716" s="247">
        <f>Q716*H716</f>
        <v>0</v>
      </c>
      <c r="S716" s="247">
        <v>0</v>
      </c>
      <c r="T716" s="248">
        <f>S716*H716</f>
        <v>0</v>
      </c>
      <c r="AR716" s="25" t="s">
        <v>211</v>
      </c>
      <c r="AT716" s="25" t="s">
        <v>206</v>
      </c>
      <c r="AU716" s="25" t="s">
        <v>85</v>
      </c>
      <c r="AY716" s="25" t="s">
        <v>203</v>
      </c>
      <c r="BE716" s="249">
        <f>IF(N716="základní",J716,0)</f>
        <v>0</v>
      </c>
      <c r="BF716" s="249">
        <f>IF(N716="snížená",J716,0)</f>
        <v>0</v>
      </c>
      <c r="BG716" s="249">
        <f>IF(N716="zákl. přenesená",J716,0)</f>
        <v>0</v>
      </c>
      <c r="BH716" s="249">
        <f>IF(N716="sníž. přenesená",J716,0)</f>
        <v>0</v>
      </c>
      <c r="BI716" s="249">
        <f>IF(N716="nulová",J716,0)</f>
        <v>0</v>
      </c>
      <c r="BJ716" s="25" t="s">
        <v>83</v>
      </c>
      <c r="BK716" s="249">
        <f>ROUND(I716*H716,2)</f>
        <v>0</v>
      </c>
      <c r="BL716" s="25" t="s">
        <v>211</v>
      </c>
      <c r="BM716" s="25" t="s">
        <v>2075</v>
      </c>
    </row>
    <row r="717" spans="2:51" s="12" customFormat="1" ht="13.5">
      <c r="B717" s="265"/>
      <c r="C717" s="266"/>
      <c r="D717" s="267" t="s">
        <v>592</v>
      </c>
      <c r="E717" s="268" t="s">
        <v>21</v>
      </c>
      <c r="F717" s="269" t="s">
        <v>2076</v>
      </c>
      <c r="G717" s="266"/>
      <c r="H717" s="270">
        <v>174.3</v>
      </c>
      <c r="I717" s="271"/>
      <c r="J717" s="266"/>
      <c r="K717" s="266"/>
      <c r="L717" s="272"/>
      <c r="M717" s="273"/>
      <c r="N717" s="274"/>
      <c r="O717" s="274"/>
      <c r="P717" s="274"/>
      <c r="Q717" s="274"/>
      <c r="R717" s="274"/>
      <c r="S717" s="274"/>
      <c r="T717" s="275"/>
      <c r="AT717" s="276" t="s">
        <v>592</v>
      </c>
      <c r="AU717" s="276" t="s">
        <v>85</v>
      </c>
      <c r="AV717" s="12" t="s">
        <v>85</v>
      </c>
      <c r="AW717" s="12" t="s">
        <v>39</v>
      </c>
      <c r="AX717" s="12" t="s">
        <v>76</v>
      </c>
      <c r="AY717" s="276" t="s">
        <v>203</v>
      </c>
    </row>
    <row r="718" spans="2:51" s="14" customFormat="1" ht="13.5">
      <c r="B718" s="288"/>
      <c r="C718" s="289"/>
      <c r="D718" s="267" t="s">
        <v>592</v>
      </c>
      <c r="E718" s="290" t="s">
        <v>21</v>
      </c>
      <c r="F718" s="291" t="s">
        <v>2077</v>
      </c>
      <c r="G718" s="289"/>
      <c r="H718" s="290" t="s">
        <v>21</v>
      </c>
      <c r="I718" s="292"/>
      <c r="J718" s="289"/>
      <c r="K718" s="289"/>
      <c r="L718" s="293"/>
      <c r="M718" s="294"/>
      <c r="N718" s="295"/>
      <c r="O718" s="295"/>
      <c r="P718" s="295"/>
      <c r="Q718" s="295"/>
      <c r="R718" s="295"/>
      <c r="S718" s="295"/>
      <c r="T718" s="296"/>
      <c r="AT718" s="297" t="s">
        <v>592</v>
      </c>
      <c r="AU718" s="297" t="s">
        <v>85</v>
      </c>
      <c r="AV718" s="14" t="s">
        <v>83</v>
      </c>
      <c r="AW718" s="14" t="s">
        <v>39</v>
      </c>
      <c r="AX718" s="14" t="s">
        <v>76</v>
      </c>
      <c r="AY718" s="297" t="s">
        <v>203</v>
      </c>
    </row>
    <row r="719" spans="2:51" s="12" customFormat="1" ht="13.5">
      <c r="B719" s="265"/>
      <c r="C719" s="266"/>
      <c r="D719" s="267" t="s">
        <v>592</v>
      </c>
      <c r="E719" s="268" t="s">
        <v>21</v>
      </c>
      <c r="F719" s="269" t="s">
        <v>1514</v>
      </c>
      <c r="G719" s="266"/>
      <c r="H719" s="270">
        <v>29.7</v>
      </c>
      <c r="I719" s="271"/>
      <c r="J719" s="266"/>
      <c r="K719" s="266"/>
      <c r="L719" s="272"/>
      <c r="M719" s="273"/>
      <c r="N719" s="274"/>
      <c r="O719" s="274"/>
      <c r="P719" s="274"/>
      <c r="Q719" s="274"/>
      <c r="R719" s="274"/>
      <c r="S719" s="274"/>
      <c r="T719" s="275"/>
      <c r="AT719" s="276" t="s">
        <v>592</v>
      </c>
      <c r="AU719" s="276" t="s">
        <v>85</v>
      </c>
      <c r="AV719" s="12" t="s">
        <v>85</v>
      </c>
      <c r="AW719" s="12" t="s">
        <v>39</v>
      </c>
      <c r="AX719" s="12" t="s">
        <v>76</v>
      </c>
      <c r="AY719" s="276" t="s">
        <v>203</v>
      </c>
    </row>
    <row r="720" spans="2:51" s="12" customFormat="1" ht="13.5">
      <c r="B720" s="265"/>
      <c r="C720" s="266"/>
      <c r="D720" s="267" t="s">
        <v>592</v>
      </c>
      <c r="E720" s="268" t="s">
        <v>21</v>
      </c>
      <c r="F720" s="269" t="s">
        <v>1515</v>
      </c>
      <c r="G720" s="266"/>
      <c r="H720" s="270">
        <v>20</v>
      </c>
      <c r="I720" s="271"/>
      <c r="J720" s="266"/>
      <c r="K720" s="266"/>
      <c r="L720" s="272"/>
      <c r="M720" s="273"/>
      <c r="N720" s="274"/>
      <c r="O720" s="274"/>
      <c r="P720" s="274"/>
      <c r="Q720" s="274"/>
      <c r="R720" s="274"/>
      <c r="S720" s="274"/>
      <c r="T720" s="275"/>
      <c r="AT720" s="276" t="s">
        <v>592</v>
      </c>
      <c r="AU720" s="276" t="s">
        <v>85</v>
      </c>
      <c r="AV720" s="12" t="s">
        <v>85</v>
      </c>
      <c r="AW720" s="12" t="s">
        <v>39</v>
      </c>
      <c r="AX720" s="12" t="s">
        <v>76</v>
      </c>
      <c r="AY720" s="276" t="s">
        <v>203</v>
      </c>
    </row>
    <row r="721" spans="2:51" s="12" customFormat="1" ht="13.5">
      <c r="B721" s="265"/>
      <c r="C721" s="266"/>
      <c r="D721" s="267" t="s">
        <v>592</v>
      </c>
      <c r="E721" s="268" t="s">
        <v>21</v>
      </c>
      <c r="F721" s="269" t="s">
        <v>2078</v>
      </c>
      <c r="G721" s="266"/>
      <c r="H721" s="270">
        <v>114.12</v>
      </c>
      <c r="I721" s="271"/>
      <c r="J721" s="266"/>
      <c r="K721" s="266"/>
      <c r="L721" s="272"/>
      <c r="M721" s="273"/>
      <c r="N721" s="274"/>
      <c r="O721" s="274"/>
      <c r="P721" s="274"/>
      <c r="Q721" s="274"/>
      <c r="R721" s="274"/>
      <c r="S721" s="274"/>
      <c r="T721" s="275"/>
      <c r="AT721" s="276" t="s">
        <v>592</v>
      </c>
      <c r="AU721" s="276" t="s">
        <v>85</v>
      </c>
      <c r="AV721" s="12" t="s">
        <v>85</v>
      </c>
      <c r="AW721" s="12" t="s">
        <v>39</v>
      </c>
      <c r="AX721" s="12" t="s">
        <v>76</v>
      </c>
      <c r="AY721" s="276" t="s">
        <v>203</v>
      </c>
    </row>
    <row r="722" spans="2:51" s="12" customFormat="1" ht="13.5">
      <c r="B722" s="265"/>
      <c r="C722" s="266"/>
      <c r="D722" s="267" t="s">
        <v>592</v>
      </c>
      <c r="E722" s="268" t="s">
        <v>21</v>
      </c>
      <c r="F722" s="269" t="s">
        <v>1517</v>
      </c>
      <c r="G722" s="266"/>
      <c r="H722" s="270">
        <v>92.9</v>
      </c>
      <c r="I722" s="271"/>
      <c r="J722" s="266"/>
      <c r="K722" s="266"/>
      <c r="L722" s="272"/>
      <c r="M722" s="273"/>
      <c r="N722" s="274"/>
      <c r="O722" s="274"/>
      <c r="P722" s="274"/>
      <c r="Q722" s="274"/>
      <c r="R722" s="274"/>
      <c r="S722" s="274"/>
      <c r="T722" s="275"/>
      <c r="AT722" s="276" t="s">
        <v>592</v>
      </c>
      <c r="AU722" s="276" t="s">
        <v>85</v>
      </c>
      <c r="AV722" s="12" t="s">
        <v>85</v>
      </c>
      <c r="AW722" s="12" t="s">
        <v>39</v>
      </c>
      <c r="AX722" s="12" t="s">
        <v>76</v>
      </c>
      <c r="AY722" s="276" t="s">
        <v>203</v>
      </c>
    </row>
    <row r="723" spans="2:51" s="12" customFormat="1" ht="13.5">
      <c r="B723" s="265"/>
      <c r="C723" s="266"/>
      <c r="D723" s="267" t="s">
        <v>592</v>
      </c>
      <c r="E723" s="268" t="s">
        <v>21</v>
      </c>
      <c r="F723" s="269" t="s">
        <v>2079</v>
      </c>
      <c r="G723" s="266"/>
      <c r="H723" s="270">
        <v>23.56</v>
      </c>
      <c r="I723" s="271"/>
      <c r="J723" s="266"/>
      <c r="K723" s="266"/>
      <c r="L723" s="272"/>
      <c r="M723" s="273"/>
      <c r="N723" s="274"/>
      <c r="O723" s="274"/>
      <c r="P723" s="274"/>
      <c r="Q723" s="274"/>
      <c r="R723" s="274"/>
      <c r="S723" s="274"/>
      <c r="T723" s="275"/>
      <c r="AT723" s="276" t="s">
        <v>592</v>
      </c>
      <c r="AU723" s="276" t="s">
        <v>85</v>
      </c>
      <c r="AV723" s="12" t="s">
        <v>85</v>
      </c>
      <c r="AW723" s="12" t="s">
        <v>39</v>
      </c>
      <c r="AX723" s="12" t="s">
        <v>76</v>
      </c>
      <c r="AY723" s="276" t="s">
        <v>203</v>
      </c>
    </row>
    <row r="724" spans="2:51" s="12" customFormat="1" ht="13.5">
      <c r="B724" s="265"/>
      <c r="C724" s="266"/>
      <c r="D724" s="267" t="s">
        <v>592</v>
      </c>
      <c r="E724" s="268" t="s">
        <v>21</v>
      </c>
      <c r="F724" s="269" t="s">
        <v>1520</v>
      </c>
      <c r="G724" s="266"/>
      <c r="H724" s="270">
        <v>83.45</v>
      </c>
      <c r="I724" s="271"/>
      <c r="J724" s="266"/>
      <c r="K724" s="266"/>
      <c r="L724" s="272"/>
      <c r="M724" s="273"/>
      <c r="N724" s="274"/>
      <c r="O724" s="274"/>
      <c r="P724" s="274"/>
      <c r="Q724" s="274"/>
      <c r="R724" s="274"/>
      <c r="S724" s="274"/>
      <c r="T724" s="275"/>
      <c r="AT724" s="276" t="s">
        <v>592</v>
      </c>
      <c r="AU724" s="276" t="s">
        <v>85</v>
      </c>
      <c r="AV724" s="12" t="s">
        <v>85</v>
      </c>
      <c r="AW724" s="12" t="s">
        <v>39</v>
      </c>
      <c r="AX724" s="12" t="s">
        <v>76</v>
      </c>
      <c r="AY724" s="276" t="s">
        <v>203</v>
      </c>
    </row>
    <row r="725" spans="2:65" s="1" customFormat="1" ht="16.5" customHeight="1">
      <c r="B725" s="47"/>
      <c r="C725" s="255" t="s">
        <v>1126</v>
      </c>
      <c r="D725" s="255" t="s">
        <v>284</v>
      </c>
      <c r="E725" s="256" t="s">
        <v>2080</v>
      </c>
      <c r="F725" s="257" t="s">
        <v>2081</v>
      </c>
      <c r="G725" s="258" t="s">
        <v>463</v>
      </c>
      <c r="H725" s="259">
        <v>179.529</v>
      </c>
      <c r="I725" s="260"/>
      <c r="J725" s="261">
        <f>ROUND(I725*H725,2)</f>
        <v>0</v>
      </c>
      <c r="K725" s="257" t="s">
        <v>761</v>
      </c>
      <c r="L725" s="262"/>
      <c r="M725" s="263" t="s">
        <v>21</v>
      </c>
      <c r="N725" s="264" t="s">
        <v>47</v>
      </c>
      <c r="O725" s="48"/>
      <c r="P725" s="247">
        <f>O725*H725</f>
        <v>0</v>
      </c>
      <c r="Q725" s="247">
        <v>0.0049</v>
      </c>
      <c r="R725" s="247">
        <f>Q725*H725</f>
        <v>0.8796921</v>
      </c>
      <c r="S725" s="247">
        <v>0</v>
      </c>
      <c r="T725" s="248">
        <f>S725*H725</f>
        <v>0</v>
      </c>
      <c r="AR725" s="25" t="s">
        <v>287</v>
      </c>
      <c r="AT725" s="25" t="s">
        <v>284</v>
      </c>
      <c r="AU725" s="25" t="s">
        <v>85</v>
      </c>
      <c r="AY725" s="25" t="s">
        <v>203</v>
      </c>
      <c r="BE725" s="249">
        <f>IF(N725="základní",J725,0)</f>
        <v>0</v>
      </c>
      <c r="BF725" s="249">
        <f>IF(N725="snížená",J725,0)</f>
        <v>0</v>
      </c>
      <c r="BG725" s="249">
        <f>IF(N725="zákl. přenesená",J725,0)</f>
        <v>0</v>
      </c>
      <c r="BH725" s="249">
        <f>IF(N725="sníž. přenesená",J725,0)</f>
        <v>0</v>
      </c>
      <c r="BI725" s="249">
        <f>IF(N725="nulová",J725,0)</f>
        <v>0</v>
      </c>
      <c r="BJ725" s="25" t="s">
        <v>83</v>
      </c>
      <c r="BK725" s="249">
        <f>ROUND(I725*H725,2)</f>
        <v>0</v>
      </c>
      <c r="BL725" s="25" t="s">
        <v>211</v>
      </c>
      <c r="BM725" s="25" t="s">
        <v>2082</v>
      </c>
    </row>
    <row r="726" spans="2:51" s="12" customFormat="1" ht="13.5">
      <c r="B726" s="265"/>
      <c r="C726" s="266"/>
      <c r="D726" s="267" t="s">
        <v>592</v>
      </c>
      <c r="E726" s="268" t="s">
        <v>21</v>
      </c>
      <c r="F726" s="269" t="s">
        <v>2083</v>
      </c>
      <c r="G726" s="266"/>
      <c r="H726" s="270">
        <v>179.529</v>
      </c>
      <c r="I726" s="271"/>
      <c r="J726" s="266"/>
      <c r="K726" s="266"/>
      <c r="L726" s="272"/>
      <c r="M726" s="273"/>
      <c r="N726" s="274"/>
      <c r="O726" s="274"/>
      <c r="P726" s="274"/>
      <c r="Q726" s="274"/>
      <c r="R726" s="274"/>
      <c r="S726" s="274"/>
      <c r="T726" s="275"/>
      <c r="AT726" s="276" t="s">
        <v>592</v>
      </c>
      <c r="AU726" s="276" t="s">
        <v>85</v>
      </c>
      <c r="AV726" s="12" t="s">
        <v>85</v>
      </c>
      <c r="AW726" s="12" t="s">
        <v>39</v>
      </c>
      <c r="AX726" s="12" t="s">
        <v>83</v>
      </c>
      <c r="AY726" s="276" t="s">
        <v>203</v>
      </c>
    </row>
    <row r="727" spans="2:65" s="1" customFormat="1" ht="16.5" customHeight="1">
      <c r="B727" s="47"/>
      <c r="C727" s="255" t="s">
        <v>1130</v>
      </c>
      <c r="D727" s="255" t="s">
        <v>284</v>
      </c>
      <c r="E727" s="256" t="s">
        <v>2084</v>
      </c>
      <c r="F727" s="257" t="s">
        <v>2085</v>
      </c>
      <c r="G727" s="258" t="s">
        <v>463</v>
      </c>
      <c r="H727" s="259">
        <v>179.529</v>
      </c>
      <c r="I727" s="260"/>
      <c r="J727" s="261">
        <f>ROUND(I727*H727,2)</f>
        <v>0</v>
      </c>
      <c r="K727" s="257" t="s">
        <v>761</v>
      </c>
      <c r="L727" s="262"/>
      <c r="M727" s="263" t="s">
        <v>21</v>
      </c>
      <c r="N727" s="264" t="s">
        <v>47</v>
      </c>
      <c r="O727" s="48"/>
      <c r="P727" s="247">
        <f>O727*H727</f>
        <v>0</v>
      </c>
      <c r="Q727" s="247">
        <v>0.0056</v>
      </c>
      <c r="R727" s="247">
        <f>Q727*H727</f>
        <v>1.0053623999999999</v>
      </c>
      <c r="S727" s="247">
        <v>0</v>
      </c>
      <c r="T727" s="248">
        <f>S727*H727</f>
        <v>0</v>
      </c>
      <c r="AR727" s="25" t="s">
        <v>287</v>
      </c>
      <c r="AT727" s="25" t="s">
        <v>284</v>
      </c>
      <c r="AU727" s="25" t="s">
        <v>85</v>
      </c>
      <c r="AY727" s="25" t="s">
        <v>203</v>
      </c>
      <c r="BE727" s="249">
        <f>IF(N727="základní",J727,0)</f>
        <v>0</v>
      </c>
      <c r="BF727" s="249">
        <f>IF(N727="snížená",J727,0)</f>
        <v>0</v>
      </c>
      <c r="BG727" s="249">
        <f>IF(N727="zákl. přenesená",J727,0)</f>
        <v>0</v>
      </c>
      <c r="BH727" s="249">
        <f>IF(N727="sníž. přenesená",J727,0)</f>
        <v>0</v>
      </c>
      <c r="BI727" s="249">
        <f>IF(N727="nulová",J727,0)</f>
        <v>0</v>
      </c>
      <c r="BJ727" s="25" t="s">
        <v>83</v>
      </c>
      <c r="BK727" s="249">
        <f>ROUND(I727*H727,2)</f>
        <v>0</v>
      </c>
      <c r="BL727" s="25" t="s">
        <v>211</v>
      </c>
      <c r="BM727" s="25" t="s">
        <v>2086</v>
      </c>
    </row>
    <row r="728" spans="2:51" s="12" customFormat="1" ht="13.5">
      <c r="B728" s="265"/>
      <c r="C728" s="266"/>
      <c r="D728" s="267" t="s">
        <v>592</v>
      </c>
      <c r="E728" s="268" t="s">
        <v>21</v>
      </c>
      <c r="F728" s="269" t="s">
        <v>2087</v>
      </c>
      <c r="G728" s="266"/>
      <c r="H728" s="270">
        <v>179.529</v>
      </c>
      <c r="I728" s="271"/>
      <c r="J728" s="266"/>
      <c r="K728" s="266"/>
      <c r="L728" s="272"/>
      <c r="M728" s="273"/>
      <c r="N728" s="274"/>
      <c r="O728" s="274"/>
      <c r="P728" s="274"/>
      <c r="Q728" s="274"/>
      <c r="R728" s="274"/>
      <c r="S728" s="274"/>
      <c r="T728" s="275"/>
      <c r="AT728" s="276" t="s">
        <v>592</v>
      </c>
      <c r="AU728" s="276" t="s">
        <v>85</v>
      </c>
      <c r="AV728" s="12" t="s">
        <v>85</v>
      </c>
      <c r="AW728" s="12" t="s">
        <v>39</v>
      </c>
      <c r="AX728" s="12" t="s">
        <v>83</v>
      </c>
      <c r="AY728" s="276" t="s">
        <v>203</v>
      </c>
    </row>
    <row r="729" spans="2:65" s="1" customFormat="1" ht="16.5" customHeight="1">
      <c r="B729" s="47"/>
      <c r="C729" s="255" t="s">
        <v>1134</v>
      </c>
      <c r="D729" s="255" t="s">
        <v>284</v>
      </c>
      <c r="E729" s="256" t="s">
        <v>2088</v>
      </c>
      <c r="F729" s="257" t="s">
        <v>2089</v>
      </c>
      <c r="G729" s="258" t="s">
        <v>463</v>
      </c>
      <c r="H729" s="259">
        <v>374.642</v>
      </c>
      <c r="I729" s="260"/>
      <c r="J729" s="261">
        <f>ROUND(I729*H729,2)</f>
        <v>0</v>
      </c>
      <c r="K729" s="257" t="s">
        <v>761</v>
      </c>
      <c r="L729" s="262"/>
      <c r="M729" s="263" t="s">
        <v>21</v>
      </c>
      <c r="N729" s="264" t="s">
        <v>47</v>
      </c>
      <c r="O729" s="48"/>
      <c r="P729" s="247">
        <f>O729*H729</f>
        <v>0</v>
      </c>
      <c r="Q729" s="247">
        <v>0.0028</v>
      </c>
      <c r="R729" s="247">
        <f>Q729*H729</f>
        <v>1.0489976</v>
      </c>
      <c r="S729" s="247">
        <v>0</v>
      </c>
      <c r="T729" s="248">
        <f>S729*H729</f>
        <v>0</v>
      </c>
      <c r="AR729" s="25" t="s">
        <v>287</v>
      </c>
      <c r="AT729" s="25" t="s">
        <v>284</v>
      </c>
      <c r="AU729" s="25" t="s">
        <v>85</v>
      </c>
      <c r="AY729" s="25" t="s">
        <v>203</v>
      </c>
      <c r="BE729" s="249">
        <f>IF(N729="základní",J729,0)</f>
        <v>0</v>
      </c>
      <c r="BF729" s="249">
        <f>IF(N729="snížená",J729,0)</f>
        <v>0</v>
      </c>
      <c r="BG729" s="249">
        <f>IF(N729="zákl. přenesená",J729,0)</f>
        <v>0</v>
      </c>
      <c r="BH729" s="249">
        <f>IF(N729="sníž. přenesená",J729,0)</f>
        <v>0</v>
      </c>
      <c r="BI729" s="249">
        <f>IF(N729="nulová",J729,0)</f>
        <v>0</v>
      </c>
      <c r="BJ729" s="25" t="s">
        <v>83</v>
      </c>
      <c r="BK729" s="249">
        <f>ROUND(I729*H729,2)</f>
        <v>0</v>
      </c>
      <c r="BL729" s="25" t="s">
        <v>211</v>
      </c>
      <c r="BM729" s="25" t="s">
        <v>2090</v>
      </c>
    </row>
    <row r="730" spans="2:51" s="12" customFormat="1" ht="13.5">
      <c r="B730" s="265"/>
      <c r="C730" s="266"/>
      <c r="D730" s="267" t="s">
        <v>592</v>
      </c>
      <c r="E730" s="268" t="s">
        <v>21</v>
      </c>
      <c r="F730" s="269" t="s">
        <v>2091</v>
      </c>
      <c r="G730" s="266"/>
      <c r="H730" s="270">
        <v>374.642</v>
      </c>
      <c r="I730" s="271"/>
      <c r="J730" s="266"/>
      <c r="K730" s="266"/>
      <c r="L730" s="272"/>
      <c r="M730" s="273"/>
      <c r="N730" s="274"/>
      <c r="O730" s="274"/>
      <c r="P730" s="274"/>
      <c r="Q730" s="274"/>
      <c r="R730" s="274"/>
      <c r="S730" s="274"/>
      <c r="T730" s="275"/>
      <c r="AT730" s="276" t="s">
        <v>592</v>
      </c>
      <c r="AU730" s="276" t="s">
        <v>85</v>
      </c>
      <c r="AV730" s="12" t="s">
        <v>85</v>
      </c>
      <c r="AW730" s="12" t="s">
        <v>39</v>
      </c>
      <c r="AX730" s="12" t="s">
        <v>83</v>
      </c>
      <c r="AY730" s="276" t="s">
        <v>203</v>
      </c>
    </row>
    <row r="731" spans="2:65" s="1" customFormat="1" ht="16.5" customHeight="1">
      <c r="B731" s="47"/>
      <c r="C731" s="255" t="s">
        <v>1138</v>
      </c>
      <c r="D731" s="255" t="s">
        <v>284</v>
      </c>
      <c r="E731" s="256" t="s">
        <v>2092</v>
      </c>
      <c r="F731" s="257" t="s">
        <v>2093</v>
      </c>
      <c r="G731" s="258" t="s">
        <v>463</v>
      </c>
      <c r="H731" s="259">
        <v>374.642</v>
      </c>
      <c r="I731" s="260"/>
      <c r="J731" s="261">
        <f>ROUND(I731*H731,2)</f>
        <v>0</v>
      </c>
      <c r="K731" s="257" t="s">
        <v>761</v>
      </c>
      <c r="L731" s="262"/>
      <c r="M731" s="263" t="s">
        <v>21</v>
      </c>
      <c r="N731" s="264" t="s">
        <v>47</v>
      </c>
      <c r="O731" s="48"/>
      <c r="P731" s="247">
        <f>O731*H731</f>
        <v>0</v>
      </c>
      <c r="Q731" s="247">
        <v>0.0042</v>
      </c>
      <c r="R731" s="247">
        <f>Q731*H731</f>
        <v>1.5734963999999998</v>
      </c>
      <c r="S731" s="247">
        <v>0</v>
      </c>
      <c r="T731" s="248">
        <f>S731*H731</f>
        <v>0</v>
      </c>
      <c r="AR731" s="25" t="s">
        <v>287</v>
      </c>
      <c r="AT731" s="25" t="s">
        <v>284</v>
      </c>
      <c r="AU731" s="25" t="s">
        <v>85</v>
      </c>
      <c r="AY731" s="25" t="s">
        <v>203</v>
      </c>
      <c r="BE731" s="249">
        <f>IF(N731="základní",J731,0)</f>
        <v>0</v>
      </c>
      <c r="BF731" s="249">
        <f>IF(N731="snížená",J731,0)</f>
        <v>0</v>
      </c>
      <c r="BG731" s="249">
        <f>IF(N731="zákl. přenesená",J731,0)</f>
        <v>0</v>
      </c>
      <c r="BH731" s="249">
        <f>IF(N731="sníž. přenesená",J731,0)</f>
        <v>0</v>
      </c>
      <c r="BI731" s="249">
        <f>IF(N731="nulová",J731,0)</f>
        <v>0</v>
      </c>
      <c r="BJ731" s="25" t="s">
        <v>83</v>
      </c>
      <c r="BK731" s="249">
        <f>ROUND(I731*H731,2)</f>
        <v>0</v>
      </c>
      <c r="BL731" s="25" t="s">
        <v>211</v>
      </c>
      <c r="BM731" s="25" t="s">
        <v>2094</v>
      </c>
    </row>
    <row r="732" spans="2:51" s="12" customFormat="1" ht="13.5">
      <c r="B732" s="265"/>
      <c r="C732" s="266"/>
      <c r="D732" s="267" t="s">
        <v>592</v>
      </c>
      <c r="E732" s="268" t="s">
        <v>21</v>
      </c>
      <c r="F732" s="269" t="s">
        <v>2091</v>
      </c>
      <c r="G732" s="266"/>
      <c r="H732" s="270">
        <v>374.642</v>
      </c>
      <c r="I732" s="271"/>
      <c r="J732" s="266"/>
      <c r="K732" s="266"/>
      <c r="L732" s="272"/>
      <c r="M732" s="273"/>
      <c r="N732" s="274"/>
      <c r="O732" s="274"/>
      <c r="P732" s="274"/>
      <c r="Q732" s="274"/>
      <c r="R732" s="274"/>
      <c r="S732" s="274"/>
      <c r="T732" s="275"/>
      <c r="AT732" s="276" t="s">
        <v>592</v>
      </c>
      <c r="AU732" s="276" t="s">
        <v>85</v>
      </c>
      <c r="AV732" s="12" t="s">
        <v>85</v>
      </c>
      <c r="AW732" s="12" t="s">
        <v>39</v>
      </c>
      <c r="AX732" s="12" t="s">
        <v>83</v>
      </c>
      <c r="AY732" s="276" t="s">
        <v>203</v>
      </c>
    </row>
    <row r="733" spans="2:65" s="1" customFormat="1" ht="25.5" customHeight="1">
      <c r="B733" s="47"/>
      <c r="C733" s="238" t="s">
        <v>1142</v>
      </c>
      <c r="D733" s="238" t="s">
        <v>206</v>
      </c>
      <c r="E733" s="239" t="s">
        <v>2095</v>
      </c>
      <c r="F733" s="240" t="s">
        <v>2096</v>
      </c>
      <c r="G733" s="241" t="s">
        <v>463</v>
      </c>
      <c r="H733" s="242">
        <v>350.74</v>
      </c>
      <c r="I733" s="243"/>
      <c r="J733" s="244">
        <f>ROUND(I733*H733,2)</f>
        <v>0</v>
      </c>
      <c r="K733" s="240" t="s">
        <v>761</v>
      </c>
      <c r="L733" s="73"/>
      <c r="M733" s="245" t="s">
        <v>21</v>
      </c>
      <c r="N733" s="246" t="s">
        <v>47</v>
      </c>
      <c r="O733" s="48"/>
      <c r="P733" s="247">
        <f>O733*H733</f>
        <v>0</v>
      </c>
      <c r="Q733" s="247">
        <v>0</v>
      </c>
      <c r="R733" s="247">
        <f>Q733*H733</f>
        <v>0</v>
      </c>
      <c r="S733" s="247">
        <v>0</v>
      </c>
      <c r="T733" s="248">
        <f>S733*H733</f>
        <v>0</v>
      </c>
      <c r="AR733" s="25" t="s">
        <v>211</v>
      </c>
      <c r="AT733" s="25" t="s">
        <v>206</v>
      </c>
      <c r="AU733" s="25" t="s">
        <v>85</v>
      </c>
      <c r="AY733" s="25" t="s">
        <v>203</v>
      </c>
      <c r="BE733" s="249">
        <f>IF(N733="základní",J733,0)</f>
        <v>0</v>
      </c>
      <c r="BF733" s="249">
        <f>IF(N733="snížená",J733,0)</f>
        <v>0</v>
      </c>
      <c r="BG733" s="249">
        <f>IF(N733="zákl. přenesená",J733,0)</f>
        <v>0</v>
      </c>
      <c r="BH733" s="249">
        <f>IF(N733="sníž. přenesená",J733,0)</f>
        <v>0</v>
      </c>
      <c r="BI733" s="249">
        <f>IF(N733="nulová",J733,0)</f>
        <v>0</v>
      </c>
      <c r="BJ733" s="25" t="s">
        <v>83</v>
      </c>
      <c r="BK733" s="249">
        <f>ROUND(I733*H733,2)</f>
        <v>0</v>
      </c>
      <c r="BL733" s="25" t="s">
        <v>211</v>
      </c>
      <c r="BM733" s="25" t="s">
        <v>2097</v>
      </c>
    </row>
    <row r="734" spans="2:51" s="14" customFormat="1" ht="13.5">
      <c r="B734" s="288"/>
      <c r="C734" s="289"/>
      <c r="D734" s="267" t="s">
        <v>592</v>
      </c>
      <c r="E734" s="290" t="s">
        <v>21</v>
      </c>
      <c r="F734" s="291" t="s">
        <v>1826</v>
      </c>
      <c r="G734" s="289"/>
      <c r="H734" s="290" t="s">
        <v>21</v>
      </c>
      <c r="I734" s="292"/>
      <c r="J734" s="289"/>
      <c r="K734" s="289"/>
      <c r="L734" s="293"/>
      <c r="M734" s="294"/>
      <c r="N734" s="295"/>
      <c r="O734" s="295"/>
      <c r="P734" s="295"/>
      <c r="Q734" s="295"/>
      <c r="R734" s="295"/>
      <c r="S734" s="295"/>
      <c r="T734" s="296"/>
      <c r="AT734" s="297" t="s">
        <v>592</v>
      </c>
      <c r="AU734" s="297" t="s">
        <v>85</v>
      </c>
      <c r="AV734" s="14" t="s">
        <v>83</v>
      </c>
      <c r="AW734" s="14" t="s">
        <v>39</v>
      </c>
      <c r="AX734" s="14" t="s">
        <v>76</v>
      </c>
      <c r="AY734" s="297" t="s">
        <v>203</v>
      </c>
    </row>
    <row r="735" spans="2:51" s="12" customFormat="1" ht="13.5">
      <c r="B735" s="265"/>
      <c r="C735" s="266"/>
      <c r="D735" s="267" t="s">
        <v>592</v>
      </c>
      <c r="E735" s="268" t="s">
        <v>21</v>
      </c>
      <c r="F735" s="269" t="s">
        <v>2098</v>
      </c>
      <c r="G735" s="266"/>
      <c r="H735" s="270">
        <v>350.74</v>
      </c>
      <c r="I735" s="271"/>
      <c r="J735" s="266"/>
      <c r="K735" s="266"/>
      <c r="L735" s="272"/>
      <c r="M735" s="273"/>
      <c r="N735" s="274"/>
      <c r="O735" s="274"/>
      <c r="P735" s="274"/>
      <c r="Q735" s="274"/>
      <c r="R735" s="274"/>
      <c r="S735" s="274"/>
      <c r="T735" s="275"/>
      <c r="AT735" s="276" t="s">
        <v>592</v>
      </c>
      <c r="AU735" s="276" t="s">
        <v>85</v>
      </c>
      <c r="AV735" s="12" t="s">
        <v>85</v>
      </c>
      <c r="AW735" s="12" t="s">
        <v>39</v>
      </c>
      <c r="AX735" s="12" t="s">
        <v>83</v>
      </c>
      <c r="AY735" s="276" t="s">
        <v>203</v>
      </c>
    </row>
    <row r="736" spans="2:65" s="1" customFormat="1" ht="25.5" customHeight="1">
      <c r="B736" s="47"/>
      <c r="C736" s="238" t="s">
        <v>2099</v>
      </c>
      <c r="D736" s="238" t="s">
        <v>206</v>
      </c>
      <c r="E736" s="239" t="s">
        <v>2100</v>
      </c>
      <c r="F736" s="240" t="s">
        <v>2101</v>
      </c>
      <c r="G736" s="241" t="s">
        <v>463</v>
      </c>
      <c r="H736" s="242">
        <v>1138.1</v>
      </c>
      <c r="I736" s="243"/>
      <c r="J736" s="244">
        <f>ROUND(I736*H736,2)</f>
        <v>0</v>
      </c>
      <c r="K736" s="240" t="s">
        <v>761</v>
      </c>
      <c r="L736" s="73"/>
      <c r="M736" s="245" t="s">
        <v>21</v>
      </c>
      <c r="N736" s="246" t="s">
        <v>47</v>
      </c>
      <c r="O736" s="48"/>
      <c r="P736" s="247">
        <f>O736*H736</f>
        <v>0</v>
      </c>
      <c r="Q736" s="247">
        <v>0</v>
      </c>
      <c r="R736" s="247">
        <f>Q736*H736</f>
        <v>0</v>
      </c>
      <c r="S736" s="247">
        <v>0</v>
      </c>
      <c r="T736" s="248">
        <f>S736*H736</f>
        <v>0</v>
      </c>
      <c r="AR736" s="25" t="s">
        <v>211</v>
      </c>
      <c r="AT736" s="25" t="s">
        <v>206</v>
      </c>
      <c r="AU736" s="25" t="s">
        <v>85</v>
      </c>
      <c r="AY736" s="25" t="s">
        <v>203</v>
      </c>
      <c r="BE736" s="249">
        <f>IF(N736="základní",J736,0)</f>
        <v>0</v>
      </c>
      <c r="BF736" s="249">
        <f>IF(N736="snížená",J736,0)</f>
        <v>0</v>
      </c>
      <c r="BG736" s="249">
        <f>IF(N736="zákl. přenesená",J736,0)</f>
        <v>0</v>
      </c>
      <c r="BH736" s="249">
        <f>IF(N736="sníž. přenesená",J736,0)</f>
        <v>0</v>
      </c>
      <c r="BI736" s="249">
        <f>IF(N736="nulová",J736,0)</f>
        <v>0</v>
      </c>
      <c r="BJ736" s="25" t="s">
        <v>83</v>
      </c>
      <c r="BK736" s="249">
        <f>ROUND(I736*H736,2)</f>
        <v>0</v>
      </c>
      <c r="BL736" s="25" t="s">
        <v>211</v>
      </c>
      <c r="BM736" s="25" t="s">
        <v>2102</v>
      </c>
    </row>
    <row r="737" spans="2:51" s="12" customFormat="1" ht="13.5">
      <c r="B737" s="265"/>
      <c r="C737" s="266"/>
      <c r="D737" s="267" t="s">
        <v>592</v>
      </c>
      <c r="E737" s="268" t="s">
        <v>21</v>
      </c>
      <c r="F737" s="269" t="s">
        <v>21</v>
      </c>
      <c r="G737" s="266"/>
      <c r="H737" s="270">
        <v>0</v>
      </c>
      <c r="I737" s="271"/>
      <c r="J737" s="266"/>
      <c r="K737" s="266"/>
      <c r="L737" s="272"/>
      <c r="M737" s="273"/>
      <c r="N737" s="274"/>
      <c r="O737" s="274"/>
      <c r="P737" s="274"/>
      <c r="Q737" s="274"/>
      <c r="R737" s="274"/>
      <c r="S737" s="274"/>
      <c r="T737" s="275"/>
      <c r="AT737" s="276" t="s">
        <v>592</v>
      </c>
      <c r="AU737" s="276" t="s">
        <v>85</v>
      </c>
      <c r="AV737" s="12" t="s">
        <v>85</v>
      </c>
      <c r="AW737" s="12" t="s">
        <v>39</v>
      </c>
      <c r="AX737" s="12" t="s">
        <v>76</v>
      </c>
      <c r="AY737" s="276" t="s">
        <v>203</v>
      </c>
    </row>
    <row r="738" spans="2:51" s="12" customFormat="1" ht="13.5">
      <c r="B738" s="265"/>
      <c r="C738" s="266"/>
      <c r="D738" s="267" t="s">
        <v>592</v>
      </c>
      <c r="E738" s="268" t="s">
        <v>21</v>
      </c>
      <c r="F738" s="269" t="s">
        <v>21</v>
      </c>
      <c r="G738" s="266"/>
      <c r="H738" s="270">
        <v>0</v>
      </c>
      <c r="I738" s="271"/>
      <c r="J738" s="266"/>
      <c r="K738" s="266"/>
      <c r="L738" s="272"/>
      <c r="M738" s="273"/>
      <c r="N738" s="274"/>
      <c r="O738" s="274"/>
      <c r="P738" s="274"/>
      <c r="Q738" s="274"/>
      <c r="R738" s="274"/>
      <c r="S738" s="274"/>
      <c r="T738" s="275"/>
      <c r="AT738" s="276" t="s">
        <v>592</v>
      </c>
      <c r="AU738" s="276" t="s">
        <v>85</v>
      </c>
      <c r="AV738" s="12" t="s">
        <v>85</v>
      </c>
      <c r="AW738" s="12" t="s">
        <v>39</v>
      </c>
      <c r="AX738" s="12" t="s">
        <v>76</v>
      </c>
      <c r="AY738" s="276" t="s">
        <v>203</v>
      </c>
    </row>
    <row r="739" spans="2:51" s="12" customFormat="1" ht="13.5">
      <c r="B739" s="265"/>
      <c r="C739" s="266"/>
      <c r="D739" s="267" t="s">
        <v>592</v>
      </c>
      <c r="E739" s="268" t="s">
        <v>21</v>
      </c>
      <c r="F739" s="269" t="s">
        <v>21</v>
      </c>
      <c r="G739" s="266"/>
      <c r="H739" s="270">
        <v>0</v>
      </c>
      <c r="I739" s="271"/>
      <c r="J739" s="266"/>
      <c r="K739" s="266"/>
      <c r="L739" s="272"/>
      <c r="M739" s="273"/>
      <c r="N739" s="274"/>
      <c r="O739" s="274"/>
      <c r="P739" s="274"/>
      <c r="Q739" s="274"/>
      <c r="R739" s="274"/>
      <c r="S739" s="274"/>
      <c r="T739" s="275"/>
      <c r="AT739" s="276" t="s">
        <v>592</v>
      </c>
      <c r="AU739" s="276" t="s">
        <v>85</v>
      </c>
      <c r="AV739" s="12" t="s">
        <v>85</v>
      </c>
      <c r="AW739" s="12" t="s">
        <v>39</v>
      </c>
      <c r="AX739" s="12" t="s">
        <v>76</v>
      </c>
      <c r="AY739" s="276" t="s">
        <v>203</v>
      </c>
    </row>
    <row r="740" spans="2:51" s="12" customFormat="1" ht="13.5">
      <c r="B740" s="265"/>
      <c r="C740" s="266"/>
      <c r="D740" s="267" t="s">
        <v>592</v>
      </c>
      <c r="E740" s="268" t="s">
        <v>21</v>
      </c>
      <c r="F740" s="269" t="s">
        <v>21</v>
      </c>
      <c r="G740" s="266"/>
      <c r="H740" s="270">
        <v>0</v>
      </c>
      <c r="I740" s="271"/>
      <c r="J740" s="266"/>
      <c r="K740" s="266"/>
      <c r="L740" s="272"/>
      <c r="M740" s="273"/>
      <c r="N740" s="274"/>
      <c r="O740" s="274"/>
      <c r="P740" s="274"/>
      <c r="Q740" s="274"/>
      <c r="R740" s="274"/>
      <c r="S740" s="274"/>
      <c r="T740" s="275"/>
      <c r="AT740" s="276" t="s">
        <v>592</v>
      </c>
      <c r="AU740" s="276" t="s">
        <v>85</v>
      </c>
      <c r="AV740" s="12" t="s">
        <v>85</v>
      </c>
      <c r="AW740" s="12" t="s">
        <v>39</v>
      </c>
      <c r="AX740" s="12" t="s">
        <v>76</v>
      </c>
      <c r="AY740" s="276" t="s">
        <v>203</v>
      </c>
    </row>
    <row r="741" spans="2:51" s="12" customFormat="1" ht="13.5">
      <c r="B741" s="265"/>
      <c r="C741" s="266"/>
      <c r="D741" s="267" t="s">
        <v>592</v>
      </c>
      <c r="E741" s="268" t="s">
        <v>21</v>
      </c>
      <c r="F741" s="269" t="s">
        <v>21</v>
      </c>
      <c r="G741" s="266"/>
      <c r="H741" s="270">
        <v>0</v>
      </c>
      <c r="I741" s="271"/>
      <c r="J741" s="266"/>
      <c r="K741" s="266"/>
      <c r="L741" s="272"/>
      <c r="M741" s="273"/>
      <c r="N741" s="274"/>
      <c r="O741" s="274"/>
      <c r="P741" s="274"/>
      <c r="Q741" s="274"/>
      <c r="R741" s="274"/>
      <c r="S741" s="274"/>
      <c r="T741" s="275"/>
      <c r="AT741" s="276" t="s">
        <v>592</v>
      </c>
      <c r="AU741" s="276" t="s">
        <v>85</v>
      </c>
      <c r="AV741" s="12" t="s">
        <v>85</v>
      </c>
      <c r="AW741" s="12" t="s">
        <v>39</v>
      </c>
      <c r="AX741" s="12" t="s">
        <v>76</v>
      </c>
      <c r="AY741" s="276" t="s">
        <v>203</v>
      </c>
    </row>
    <row r="742" spans="2:51" s="12" customFormat="1" ht="13.5">
      <c r="B742" s="265"/>
      <c r="C742" s="266"/>
      <c r="D742" s="267" t="s">
        <v>592</v>
      </c>
      <c r="E742" s="268" t="s">
        <v>21</v>
      </c>
      <c r="F742" s="269" t="s">
        <v>21</v>
      </c>
      <c r="G742" s="266"/>
      <c r="H742" s="270">
        <v>0</v>
      </c>
      <c r="I742" s="271"/>
      <c r="J742" s="266"/>
      <c r="K742" s="266"/>
      <c r="L742" s="272"/>
      <c r="M742" s="273"/>
      <c r="N742" s="274"/>
      <c r="O742" s="274"/>
      <c r="P742" s="274"/>
      <c r="Q742" s="274"/>
      <c r="R742" s="274"/>
      <c r="S742" s="274"/>
      <c r="T742" s="275"/>
      <c r="AT742" s="276" t="s">
        <v>592</v>
      </c>
      <c r="AU742" s="276" t="s">
        <v>85</v>
      </c>
      <c r="AV742" s="12" t="s">
        <v>85</v>
      </c>
      <c r="AW742" s="12" t="s">
        <v>39</v>
      </c>
      <c r="AX742" s="12" t="s">
        <v>76</v>
      </c>
      <c r="AY742" s="276" t="s">
        <v>203</v>
      </c>
    </row>
    <row r="743" spans="2:51" s="12" customFormat="1" ht="13.5">
      <c r="B743" s="265"/>
      <c r="C743" s="266"/>
      <c r="D743" s="267" t="s">
        <v>592</v>
      </c>
      <c r="E743" s="268" t="s">
        <v>21</v>
      </c>
      <c r="F743" s="269" t="s">
        <v>21</v>
      </c>
      <c r="G743" s="266"/>
      <c r="H743" s="270">
        <v>0</v>
      </c>
      <c r="I743" s="271"/>
      <c r="J743" s="266"/>
      <c r="K743" s="266"/>
      <c r="L743" s="272"/>
      <c r="M743" s="273"/>
      <c r="N743" s="274"/>
      <c r="O743" s="274"/>
      <c r="P743" s="274"/>
      <c r="Q743" s="274"/>
      <c r="R743" s="274"/>
      <c r="S743" s="274"/>
      <c r="T743" s="275"/>
      <c r="AT743" s="276" t="s">
        <v>592</v>
      </c>
      <c r="AU743" s="276" t="s">
        <v>85</v>
      </c>
      <c r="AV743" s="12" t="s">
        <v>85</v>
      </c>
      <c r="AW743" s="12" t="s">
        <v>39</v>
      </c>
      <c r="AX743" s="12" t="s">
        <v>76</v>
      </c>
      <c r="AY743" s="276" t="s">
        <v>203</v>
      </c>
    </row>
    <row r="744" spans="2:51" s="14" customFormat="1" ht="13.5">
      <c r="B744" s="288"/>
      <c r="C744" s="289"/>
      <c r="D744" s="267" t="s">
        <v>592</v>
      </c>
      <c r="E744" s="290" t="s">
        <v>21</v>
      </c>
      <c r="F744" s="291" t="s">
        <v>1826</v>
      </c>
      <c r="G744" s="289"/>
      <c r="H744" s="290" t="s">
        <v>21</v>
      </c>
      <c r="I744" s="292"/>
      <c r="J744" s="289"/>
      <c r="K744" s="289"/>
      <c r="L744" s="293"/>
      <c r="M744" s="294"/>
      <c r="N744" s="295"/>
      <c r="O744" s="295"/>
      <c r="P744" s="295"/>
      <c r="Q744" s="295"/>
      <c r="R744" s="295"/>
      <c r="S744" s="295"/>
      <c r="T744" s="296"/>
      <c r="AT744" s="297" t="s">
        <v>592</v>
      </c>
      <c r="AU744" s="297" t="s">
        <v>85</v>
      </c>
      <c r="AV744" s="14" t="s">
        <v>83</v>
      </c>
      <c r="AW744" s="14" t="s">
        <v>39</v>
      </c>
      <c r="AX744" s="14" t="s">
        <v>76</v>
      </c>
      <c r="AY744" s="297" t="s">
        <v>203</v>
      </c>
    </row>
    <row r="745" spans="2:51" s="12" customFormat="1" ht="13.5">
      <c r="B745" s="265"/>
      <c r="C745" s="266"/>
      <c r="D745" s="267" t="s">
        <v>592</v>
      </c>
      <c r="E745" s="268" t="s">
        <v>21</v>
      </c>
      <c r="F745" s="269" t="s">
        <v>2103</v>
      </c>
      <c r="G745" s="266"/>
      <c r="H745" s="270">
        <v>1138.1</v>
      </c>
      <c r="I745" s="271"/>
      <c r="J745" s="266"/>
      <c r="K745" s="266"/>
      <c r="L745" s="272"/>
      <c r="M745" s="273"/>
      <c r="N745" s="274"/>
      <c r="O745" s="274"/>
      <c r="P745" s="274"/>
      <c r="Q745" s="274"/>
      <c r="R745" s="274"/>
      <c r="S745" s="274"/>
      <c r="T745" s="275"/>
      <c r="AT745" s="276" t="s">
        <v>592</v>
      </c>
      <c r="AU745" s="276" t="s">
        <v>85</v>
      </c>
      <c r="AV745" s="12" t="s">
        <v>85</v>
      </c>
      <c r="AW745" s="12" t="s">
        <v>39</v>
      </c>
      <c r="AX745" s="12" t="s">
        <v>83</v>
      </c>
      <c r="AY745" s="276" t="s">
        <v>203</v>
      </c>
    </row>
    <row r="746" spans="2:65" s="1" customFormat="1" ht="25.5" customHeight="1">
      <c r="B746" s="47"/>
      <c r="C746" s="255" t="s">
        <v>2104</v>
      </c>
      <c r="D746" s="255" t="s">
        <v>284</v>
      </c>
      <c r="E746" s="256" t="s">
        <v>2105</v>
      </c>
      <c r="F746" s="257" t="s">
        <v>2106</v>
      </c>
      <c r="G746" s="258" t="s">
        <v>596</v>
      </c>
      <c r="H746" s="259">
        <v>358.219</v>
      </c>
      <c r="I746" s="260"/>
      <c r="J746" s="261">
        <f>ROUND(I746*H746,2)</f>
        <v>0</v>
      </c>
      <c r="K746" s="257" t="s">
        <v>761</v>
      </c>
      <c r="L746" s="262"/>
      <c r="M746" s="263" t="s">
        <v>21</v>
      </c>
      <c r="N746" s="264" t="s">
        <v>47</v>
      </c>
      <c r="O746" s="48"/>
      <c r="P746" s="247">
        <f>O746*H746</f>
        <v>0</v>
      </c>
      <c r="Q746" s="247">
        <v>0.065</v>
      </c>
      <c r="R746" s="247">
        <f>Q746*H746</f>
        <v>23.284235</v>
      </c>
      <c r="S746" s="247">
        <v>0</v>
      </c>
      <c r="T746" s="248">
        <f>S746*H746</f>
        <v>0</v>
      </c>
      <c r="AR746" s="25" t="s">
        <v>287</v>
      </c>
      <c r="AT746" s="25" t="s">
        <v>284</v>
      </c>
      <c r="AU746" s="25" t="s">
        <v>85</v>
      </c>
      <c r="AY746" s="25" t="s">
        <v>203</v>
      </c>
      <c r="BE746" s="249">
        <f>IF(N746="základní",J746,0)</f>
        <v>0</v>
      </c>
      <c r="BF746" s="249">
        <f>IF(N746="snížená",J746,0)</f>
        <v>0</v>
      </c>
      <c r="BG746" s="249">
        <f>IF(N746="zákl. přenesená",J746,0)</f>
        <v>0</v>
      </c>
      <c r="BH746" s="249">
        <f>IF(N746="sníž. přenesená",J746,0)</f>
        <v>0</v>
      </c>
      <c r="BI746" s="249">
        <f>IF(N746="nulová",J746,0)</f>
        <v>0</v>
      </c>
      <c r="BJ746" s="25" t="s">
        <v>83</v>
      </c>
      <c r="BK746" s="249">
        <f>ROUND(I746*H746,2)</f>
        <v>0</v>
      </c>
      <c r="BL746" s="25" t="s">
        <v>211</v>
      </c>
      <c r="BM746" s="25" t="s">
        <v>2107</v>
      </c>
    </row>
    <row r="747" spans="2:51" s="14" customFormat="1" ht="13.5">
      <c r="B747" s="288"/>
      <c r="C747" s="289"/>
      <c r="D747" s="267" t="s">
        <v>592</v>
      </c>
      <c r="E747" s="290" t="s">
        <v>21</v>
      </c>
      <c r="F747" s="291" t="s">
        <v>1826</v>
      </c>
      <c r="G747" s="289"/>
      <c r="H747" s="290" t="s">
        <v>21</v>
      </c>
      <c r="I747" s="292"/>
      <c r="J747" s="289"/>
      <c r="K747" s="289"/>
      <c r="L747" s="293"/>
      <c r="M747" s="294"/>
      <c r="N747" s="295"/>
      <c r="O747" s="295"/>
      <c r="P747" s="295"/>
      <c r="Q747" s="295"/>
      <c r="R747" s="295"/>
      <c r="S747" s="295"/>
      <c r="T747" s="296"/>
      <c r="AT747" s="297" t="s">
        <v>592</v>
      </c>
      <c r="AU747" s="297" t="s">
        <v>85</v>
      </c>
      <c r="AV747" s="14" t="s">
        <v>83</v>
      </c>
      <c r="AW747" s="14" t="s">
        <v>39</v>
      </c>
      <c r="AX747" s="14" t="s">
        <v>76</v>
      </c>
      <c r="AY747" s="297" t="s">
        <v>203</v>
      </c>
    </row>
    <row r="748" spans="2:51" s="12" customFormat="1" ht="13.5">
      <c r="B748" s="265"/>
      <c r="C748" s="266"/>
      <c r="D748" s="267" t="s">
        <v>592</v>
      </c>
      <c r="E748" s="268" t="s">
        <v>21</v>
      </c>
      <c r="F748" s="269" t="s">
        <v>2108</v>
      </c>
      <c r="G748" s="266"/>
      <c r="H748" s="270">
        <v>70.849</v>
      </c>
      <c r="I748" s="271"/>
      <c r="J748" s="266"/>
      <c r="K748" s="266"/>
      <c r="L748" s="272"/>
      <c r="M748" s="273"/>
      <c r="N748" s="274"/>
      <c r="O748" s="274"/>
      <c r="P748" s="274"/>
      <c r="Q748" s="274"/>
      <c r="R748" s="274"/>
      <c r="S748" s="274"/>
      <c r="T748" s="275"/>
      <c r="AT748" s="276" t="s">
        <v>592</v>
      </c>
      <c r="AU748" s="276" t="s">
        <v>85</v>
      </c>
      <c r="AV748" s="12" t="s">
        <v>85</v>
      </c>
      <c r="AW748" s="12" t="s">
        <v>39</v>
      </c>
      <c r="AX748" s="12" t="s">
        <v>76</v>
      </c>
      <c r="AY748" s="276" t="s">
        <v>203</v>
      </c>
    </row>
    <row r="749" spans="2:51" s="12" customFormat="1" ht="13.5">
      <c r="B749" s="265"/>
      <c r="C749" s="266"/>
      <c r="D749" s="267" t="s">
        <v>592</v>
      </c>
      <c r="E749" s="268" t="s">
        <v>21</v>
      </c>
      <c r="F749" s="269" t="s">
        <v>2109</v>
      </c>
      <c r="G749" s="266"/>
      <c r="H749" s="270">
        <v>287.37</v>
      </c>
      <c r="I749" s="271"/>
      <c r="J749" s="266"/>
      <c r="K749" s="266"/>
      <c r="L749" s="272"/>
      <c r="M749" s="273"/>
      <c r="N749" s="274"/>
      <c r="O749" s="274"/>
      <c r="P749" s="274"/>
      <c r="Q749" s="274"/>
      <c r="R749" s="274"/>
      <c r="S749" s="274"/>
      <c r="T749" s="275"/>
      <c r="AT749" s="276" t="s">
        <v>592</v>
      </c>
      <c r="AU749" s="276" t="s">
        <v>85</v>
      </c>
      <c r="AV749" s="12" t="s">
        <v>85</v>
      </c>
      <c r="AW749" s="12" t="s">
        <v>39</v>
      </c>
      <c r="AX749" s="12" t="s">
        <v>76</v>
      </c>
      <c r="AY749" s="276" t="s">
        <v>203</v>
      </c>
    </row>
    <row r="750" spans="2:51" s="13" customFormat="1" ht="13.5">
      <c r="B750" s="277"/>
      <c r="C750" s="278"/>
      <c r="D750" s="267" t="s">
        <v>592</v>
      </c>
      <c r="E750" s="279" t="s">
        <v>21</v>
      </c>
      <c r="F750" s="280" t="s">
        <v>618</v>
      </c>
      <c r="G750" s="278"/>
      <c r="H750" s="281">
        <v>358.219</v>
      </c>
      <c r="I750" s="282"/>
      <c r="J750" s="278"/>
      <c r="K750" s="278"/>
      <c r="L750" s="283"/>
      <c r="M750" s="284"/>
      <c r="N750" s="285"/>
      <c r="O750" s="285"/>
      <c r="P750" s="285"/>
      <c r="Q750" s="285"/>
      <c r="R750" s="285"/>
      <c r="S750" s="285"/>
      <c r="T750" s="286"/>
      <c r="AT750" s="287" t="s">
        <v>592</v>
      </c>
      <c r="AU750" s="287" t="s">
        <v>85</v>
      </c>
      <c r="AV750" s="13" t="s">
        <v>98</v>
      </c>
      <c r="AW750" s="13" t="s">
        <v>39</v>
      </c>
      <c r="AX750" s="13" t="s">
        <v>83</v>
      </c>
      <c r="AY750" s="287" t="s">
        <v>203</v>
      </c>
    </row>
    <row r="751" spans="2:65" s="1" customFormat="1" ht="16.5" customHeight="1">
      <c r="B751" s="47"/>
      <c r="C751" s="238" t="s">
        <v>2110</v>
      </c>
      <c r="D751" s="238" t="s">
        <v>206</v>
      </c>
      <c r="E751" s="239" t="s">
        <v>2111</v>
      </c>
      <c r="F751" s="240" t="s">
        <v>2112</v>
      </c>
      <c r="G751" s="241" t="s">
        <v>463</v>
      </c>
      <c r="H751" s="242">
        <v>148.884</v>
      </c>
      <c r="I751" s="243"/>
      <c r="J751" s="244">
        <f>ROUND(I751*H751,2)</f>
        <v>0</v>
      </c>
      <c r="K751" s="240" t="s">
        <v>761</v>
      </c>
      <c r="L751" s="73"/>
      <c r="M751" s="245" t="s">
        <v>21</v>
      </c>
      <c r="N751" s="246" t="s">
        <v>47</v>
      </c>
      <c r="O751" s="48"/>
      <c r="P751" s="247">
        <f>O751*H751</f>
        <v>0</v>
      </c>
      <c r="Q751" s="247">
        <v>0</v>
      </c>
      <c r="R751" s="247">
        <f>Q751*H751</f>
        <v>0</v>
      </c>
      <c r="S751" s="247">
        <v>0</v>
      </c>
      <c r="T751" s="248">
        <f>S751*H751</f>
        <v>0</v>
      </c>
      <c r="AR751" s="25" t="s">
        <v>211</v>
      </c>
      <c r="AT751" s="25" t="s">
        <v>206</v>
      </c>
      <c r="AU751" s="25" t="s">
        <v>85</v>
      </c>
      <c r="AY751" s="25" t="s">
        <v>203</v>
      </c>
      <c r="BE751" s="249">
        <f>IF(N751="základní",J751,0)</f>
        <v>0</v>
      </c>
      <c r="BF751" s="249">
        <f>IF(N751="snížená",J751,0)</f>
        <v>0</v>
      </c>
      <c r="BG751" s="249">
        <f>IF(N751="zákl. přenesená",J751,0)</f>
        <v>0</v>
      </c>
      <c r="BH751" s="249">
        <f>IF(N751="sníž. přenesená",J751,0)</f>
        <v>0</v>
      </c>
      <c r="BI751" s="249">
        <f>IF(N751="nulová",J751,0)</f>
        <v>0</v>
      </c>
      <c r="BJ751" s="25" t="s">
        <v>83</v>
      </c>
      <c r="BK751" s="249">
        <f>ROUND(I751*H751,2)</f>
        <v>0</v>
      </c>
      <c r="BL751" s="25" t="s">
        <v>211</v>
      </c>
      <c r="BM751" s="25" t="s">
        <v>2113</v>
      </c>
    </row>
    <row r="752" spans="2:51" s="12" customFormat="1" ht="13.5">
      <c r="B752" s="265"/>
      <c r="C752" s="266"/>
      <c r="D752" s="267" t="s">
        <v>592</v>
      </c>
      <c r="E752" s="268" t="s">
        <v>21</v>
      </c>
      <c r="F752" s="269" t="s">
        <v>2114</v>
      </c>
      <c r="G752" s="266"/>
      <c r="H752" s="270">
        <v>148.884</v>
      </c>
      <c r="I752" s="271"/>
      <c r="J752" s="266"/>
      <c r="K752" s="266"/>
      <c r="L752" s="272"/>
      <c r="M752" s="273"/>
      <c r="N752" s="274"/>
      <c r="O752" s="274"/>
      <c r="P752" s="274"/>
      <c r="Q752" s="274"/>
      <c r="R752" s="274"/>
      <c r="S752" s="274"/>
      <c r="T752" s="275"/>
      <c r="AT752" s="276" t="s">
        <v>592</v>
      </c>
      <c r="AU752" s="276" t="s">
        <v>85</v>
      </c>
      <c r="AV752" s="12" t="s">
        <v>85</v>
      </c>
      <c r="AW752" s="12" t="s">
        <v>39</v>
      </c>
      <c r="AX752" s="12" t="s">
        <v>83</v>
      </c>
      <c r="AY752" s="276" t="s">
        <v>203</v>
      </c>
    </row>
    <row r="753" spans="2:65" s="1" customFormat="1" ht="25.5" customHeight="1">
      <c r="B753" s="47"/>
      <c r="C753" s="238" t="s">
        <v>2115</v>
      </c>
      <c r="D753" s="238" t="s">
        <v>206</v>
      </c>
      <c r="E753" s="239" t="s">
        <v>2116</v>
      </c>
      <c r="F753" s="240" t="s">
        <v>2117</v>
      </c>
      <c r="G753" s="241" t="s">
        <v>596</v>
      </c>
      <c r="H753" s="242">
        <v>14.88</v>
      </c>
      <c r="I753" s="243"/>
      <c r="J753" s="244">
        <f>ROUND(I753*H753,2)</f>
        <v>0</v>
      </c>
      <c r="K753" s="240" t="s">
        <v>761</v>
      </c>
      <c r="L753" s="73"/>
      <c r="M753" s="245" t="s">
        <v>21</v>
      </c>
      <c r="N753" s="246" t="s">
        <v>47</v>
      </c>
      <c r="O753" s="48"/>
      <c r="P753" s="247">
        <f>O753*H753</f>
        <v>0</v>
      </c>
      <c r="Q753" s="247">
        <v>0</v>
      </c>
      <c r="R753" s="247">
        <f>Q753*H753</f>
        <v>0</v>
      </c>
      <c r="S753" s="247">
        <v>0</v>
      </c>
      <c r="T753" s="248">
        <f>S753*H753</f>
        <v>0</v>
      </c>
      <c r="AR753" s="25" t="s">
        <v>98</v>
      </c>
      <c r="AT753" s="25" t="s">
        <v>206</v>
      </c>
      <c r="AU753" s="25" t="s">
        <v>85</v>
      </c>
      <c r="AY753" s="25" t="s">
        <v>203</v>
      </c>
      <c r="BE753" s="249">
        <f>IF(N753="základní",J753,0)</f>
        <v>0</v>
      </c>
      <c r="BF753" s="249">
        <f>IF(N753="snížená",J753,0)</f>
        <v>0</v>
      </c>
      <c r="BG753" s="249">
        <f>IF(N753="zákl. přenesená",J753,0)</f>
        <v>0</v>
      </c>
      <c r="BH753" s="249">
        <f>IF(N753="sníž. přenesená",J753,0)</f>
        <v>0</v>
      </c>
      <c r="BI753" s="249">
        <f>IF(N753="nulová",J753,0)</f>
        <v>0</v>
      </c>
      <c r="BJ753" s="25" t="s">
        <v>83</v>
      </c>
      <c r="BK753" s="249">
        <f>ROUND(I753*H753,2)</f>
        <v>0</v>
      </c>
      <c r="BL753" s="25" t="s">
        <v>98</v>
      </c>
      <c r="BM753" s="25" t="s">
        <v>2118</v>
      </c>
    </row>
    <row r="754" spans="2:51" s="12" customFormat="1" ht="13.5">
      <c r="B754" s="265"/>
      <c r="C754" s="266"/>
      <c r="D754" s="267" t="s">
        <v>592</v>
      </c>
      <c r="E754" s="268" t="s">
        <v>21</v>
      </c>
      <c r="F754" s="269" t="s">
        <v>2119</v>
      </c>
      <c r="G754" s="266"/>
      <c r="H754" s="270">
        <v>14.88</v>
      </c>
      <c r="I754" s="271"/>
      <c r="J754" s="266"/>
      <c r="K754" s="266"/>
      <c r="L754" s="272"/>
      <c r="M754" s="273"/>
      <c r="N754" s="274"/>
      <c r="O754" s="274"/>
      <c r="P754" s="274"/>
      <c r="Q754" s="274"/>
      <c r="R754" s="274"/>
      <c r="S754" s="274"/>
      <c r="T754" s="275"/>
      <c r="AT754" s="276" t="s">
        <v>592</v>
      </c>
      <c r="AU754" s="276" t="s">
        <v>85</v>
      </c>
      <c r="AV754" s="12" t="s">
        <v>85</v>
      </c>
      <c r="AW754" s="12" t="s">
        <v>39</v>
      </c>
      <c r="AX754" s="12" t="s">
        <v>83</v>
      </c>
      <c r="AY754" s="276" t="s">
        <v>203</v>
      </c>
    </row>
    <row r="755" spans="2:65" s="1" customFormat="1" ht="25.5" customHeight="1">
      <c r="B755" s="47"/>
      <c r="C755" s="238" t="s">
        <v>2120</v>
      </c>
      <c r="D755" s="238" t="s">
        <v>206</v>
      </c>
      <c r="E755" s="239" t="s">
        <v>2121</v>
      </c>
      <c r="F755" s="240" t="s">
        <v>2122</v>
      </c>
      <c r="G755" s="241" t="s">
        <v>215</v>
      </c>
      <c r="H755" s="242">
        <v>595.36</v>
      </c>
      <c r="I755" s="243"/>
      <c r="J755" s="244">
        <f>ROUND(I755*H755,2)</f>
        <v>0</v>
      </c>
      <c r="K755" s="240" t="s">
        <v>761</v>
      </c>
      <c r="L755" s="73"/>
      <c r="M755" s="245" t="s">
        <v>21</v>
      </c>
      <c r="N755" s="246" t="s">
        <v>47</v>
      </c>
      <c r="O755" s="48"/>
      <c r="P755" s="247">
        <f>O755*H755</f>
        <v>0</v>
      </c>
      <c r="Q755" s="247">
        <v>0</v>
      </c>
      <c r="R755" s="247">
        <f>Q755*H755</f>
        <v>0</v>
      </c>
      <c r="S755" s="247">
        <v>0</v>
      </c>
      <c r="T755" s="248">
        <f>S755*H755</f>
        <v>0</v>
      </c>
      <c r="AR755" s="25" t="s">
        <v>211</v>
      </c>
      <c r="AT755" s="25" t="s">
        <v>206</v>
      </c>
      <c r="AU755" s="25" t="s">
        <v>85</v>
      </c>
      <c r="AY755" s="25" t="s">
        <v>203</v>
      </c>
      <c r="BE755" s="249">
        <f>IF(N755="základní",J755,0)</f>
        <v>0</v>
      </c>
      <c r="BF755" s="249">
        <f>IF(N755="snížená",J755,0)</f>
        <v>0</v>
      </c>
      <c r="BG755" s="249">
        <f>IF(N755="zákl. přenesená",J755,0)</f>
        <v>0</v>
      </c>
      <c r="BH755" s="249">
        <f>IF(N755="sníž. přenesená",J755,0)</f>
        <v>0</v>
      </c>
      <c r="BI755" s="249">
        <f>IF(N755="nulová",J755,0)</f>
        <v>0</v>
      </c>
      <c r="BJ755" s="25" t="s">
        <v>83</v>
      </c>
      <c r="BK755" s="249">
        <f>ROUND(I755*H755,2)</f>
        <v>0</v>
      </c>
      <c r="BL755" s="25" t="s">
        <v>211</v>
      </c>
      <c r="BM755" s="25" t="s">
        <v>2123</v>
      </c>
    </row>
    <row r="756" spans="2:51" s="12" customFormat="1" ht="13.5">
      <c r="B756" s="265"/>
      <c r="C756" s="266"/>
      <c r="D756" s="267" t="s">
        <v>592</v>
      </c>
      <c r="E756" s="268" t="s">
        <v>21</v>
      </c>
      <c r="F756" s="269" t="s">
        <v>2124</v>
      </c>
      <c r="G756" s="266"/>
      <c r="H756" s="270">
        <v>595.36</v>
      </c>
      <c r="I756" s="271"/>
      <c r="J756" s="266"/>
      <c r="K756" s="266"/>
      <c r="L756" s="272"/>
      <c r="M756" s="273"/>
      <c r="N756" s="274"/>
      <c r="O756" s="274"/>
      <c r="P756" s="274"/>
      <c r="Q756" s="274"/>
      <c r="R756" s="274"/>
      <c r="S756" s="274"/>
      <c r="T756" s="275"/>
      <c r="AT756" s="276" t="s">
        <v>592</v>
      </c>
      <c r="AU756" s="276" t="s">
        <v>85</v>
      </c>
      <c r="AV756" s="12" t="s">
        <v>85</v>
      </c>
      <c r="AW756" s="12" t="s">
        <v>39</v>
      </c>
      <c r="AX756" s="12" t="s">
        <v>83</v>
      </c>
      <c r="AY756" s="276" t="s">
        <v>203</v>
      </c>
    </row>
    <row r="757" spans="2:65" s="1" customFormat="1" ht="25.5" customHeight="1">
      <c r="B757" s="47"/>
      <c r="C757" s="238" t="s">
        <v>2125</v>
      </c>
      <c r="D757" s="238" t="s">
        <v>206</v>
      </c>
      <c r="E757" s="239" t="s">
        <v>2126</v>
      </c>
      <c r="F757" s="240" t="s">
        <v>2127</v>
      </c>
      <c r="G757" s="241" t="s">
        <v>463</v>
      </c>
      <c r="H757" s="242">
        <v>148.84</v>
      </c>
      <c r="I757" s="243"/>
      <c r="J757" s="244">
        <f>ROUND(I757*H757,2)</f>
        <v>0</v>
      </c>
      <c r="K757" s="240" t="s">
        <v>761</v>
      </c>
      <c r="L757" s="73"/>
      <c r="M757" s="245" t="s">
        <v>21</v>
      </c>
      <c r="N757" s="246" t="s">
        <v>47</v>
      </c>
      <c r="O757" s="48"/>
      <c r="P757" s="247">
        <f>O757*H757</f>
        <v>0</v>
      </c>
      <c r="Q757" s="247">
        <v>0.02982</v>
      </c>
      <c r="R757" s="247">
        <f>Q757*H757</f>
        <v>4.4384088</v>
      </c>
      <c r="S757" s="247">
        <v>0</v>
      </c>
      <c r="T757" s="248">
        <f>S757*H757</f>
        <v>0</v>
      </c>
      <c r="AR757" s="25" t="s">
        <v>211</v>
      </c>
      <c r="AT757" s="25" t="s">
        <v>206</v>
      </c>
      <c r="AU757" s="25" t="s">
        <v>85</v>
      </c>
      <c r="AY757" s="25" t="s">
        <v>203</v>
      </c>
      <c r="BE757" s="249">
        <f>IF(N757="základní",J757,0)</f>
        <v>0</v>
      </c>
      <c r="BF757" s="249">
        <f>IF(N757="snížená",J757,0)</f>
        <v>0</v>
      </c>
      <c r="BG757" s="249">
        <f>IF(N757="zákl. přenesená",J757,0)</f>
        <v>0</v>
      </c>
      <c r="BH757" s="249">
        <f>IF(N757="sníž. přenesená",J757,0)</f>
        <v>0</v>
      </c>
      <c r="BI757" s="249">
        <f>IF(N757="nulová",J757,0)</f>
        <v>0</v>
      </c>
      <c r="BJ757" s="25" t="s">
        <v>83</v>
      </c>
      <c r="BK757" s="249">
        <f>ROUND(I757*H757,2)</f>
        <v>0</v>
      </c>
      <c r="BL757" s="25" t="s">
        <v>211</v>
      </c>
      <c r="BM757" s="25" t="s">
        <v>2128</v>
      </c>
    </row>
    <row r="758" spans="2:65" s="1" customFormat="1" ht="25.5" customHeight="1">
      <c r="B758" s="47"/>
      <c r="C758" s="238" t="s">
        <v>2129</v>
      </c>
      <c r="D758" s="238" t="s">
        <v>206</v>
      </c>
      <c r="E758" s="239" t="s">
        <v>2130</v>
      </c>
      <c r="F758" s="240" t="s">
        <v>2131</v>
      </c>
      <c r="G758" s="241" t="s">
        <v>463</v>
      </c>
      <c r="H758" s="242">
        <v>148.84</v>
      </c>
      <c r="I758" s="243"/>
      <c r="J758" s="244">
        <f>ROUND(I758*H758,2)</f>
        <v>0</v>
      </c>
      <c r="K758" s="240" t="s">
        <v>761</v>
      </c>
      <c r="L758" s="73"/>
      <c r="M758" s="245" t="s">
        <v>21</v>
      </c>
      <c r="N758" s="246" t="s">
        <v>47</v>
      </c>
      <c r="O758" s="48"/>
      <c r="P758" s="247">
        <f>O758*H758</f>
        <v>0</v>
      </c>
      <c r="Q758" s="247">
        <v>0.03879</v>
      </c>
      <c r="R758" s="247">
        <f>Q758*H758</f>
        <v>5.7735036</v>
      </c>
      <c r="S758" s="247">
        <v>0</v>
      </c>
      <c r="T758" s="248">
        <f>S758*H758</f>
        <v>0</v>
      </c>
      <c r="AR758" s="25" t="s">
        <v>211</v>
      </c>
      <c r="AT758" s="25" t="s">
        <v>206</v>
      </c>
      <c r="AU758" s="25" t="s">
        <v>85</v>
      </c>
      <c r="AY758" s="25" t="s">
        <v>203</v>
      </c>
      <c r="BE758" s="249">
        <f>IF(N758="základní",J758,0)</f>
        <v>0</v>
      </c>
      <c r="BF758" s="249">
        <f>IF(N758="snížená",J758,0)</f>
        <v>0</v>
      </c>
      <c r="BG758" s="249">
        <f>IF(N758="zákl. přenesená",J758,0)</f>
        <v>0</v>
      </c>
      <c r="BH758" s="249">
        <f>IF(N758="sníž. přenesená",J758,0)</f>
        <v>0</v>
      </c>
      <c r="BI758" s="249">
        <f>IF(N758="nulová",J758,0)</f>
        <v>0</v>
      </c>
      <c r="BJ758" s="25" t="s">
        <v>83</v>
      </c>
      <c r="BK758" s="249">
        <f>ROUND(I758*H758,2)</f>
        <v>0</v>
      </c>
      <c r="BL758" s="25" t="s">
        <v>211</v>
      </c>
      <c r="BM758" s="25" t="s">
        <v>2132</v>
      </c>
    </row>
    <row r="759" spans="2:65" s="1" customFormat="1" ht="16.5" customHeight="1">
      <c r="B759" s="47"/>
      <c r="C759" s="255" t="s">
        <v>2133</v>
      </c>
      <c r="D759" s="255" t="s">
        <v>284</v>
      </c>
      <c r="E759" s="256" t="s">
        <v>2134</v>
      </c>
      <c r="F759" s="257" t="s">
        <v>2135</v>
      </c>
      <c r="G759" s="258" t="s">
        <v>209</v>
      </c>
      <c r="H759" s="259">
        <v>2511.675</v>
      </c>
      <c r="I759" s="260"/>
      <c r="J759" s="261">
        <f>ROUND(I759*H759,2)</f>
        <v>0</v>
      </c>
      <c r="K759" s="257" t="s">
        <v>761</v>
      </c>
      <c r="L759" s="262"/>
      <c r="M759" s="263" t="s">
        <v>21</v>
      </c>
      <c r="N759" s="264" t="s">
        <v>47</v>
      </c>
      <c r="O759" s="48"/>
      <c r="P759" s="247">
        <f>O759*H759</f>
        <v>0</v>
      </c>
      <c r="Q759" s="247">
        <v>0.00236</v>
      </c>
      <c r="R759" s="247">
        <f>Q759*H759</f>
        <v>5.9275530000000005</v>
      </c>
      <c r="S759" s="247">
        <v>0</v>
      </c>
      <c r="T759" s="248">
        <f>S759*H759</f>
        <v>0</v>
      </c>
      <c r="AR759" s="25" t="s">
        <v>287</v>
      </c>
      <c r="AT759" s="25" t="s">
        <v>284</v>
      </c>
      <c r="AU759" s="25" t="s">
        <v>85</v>
      </c>
      <c r="AY759" s="25" t="s">
        <v>203</v>
      </c>
      <c r="BE759" s="249">
        <f>IF(N759="základní",J759,0)</f>
        <v>0</v>
      </c>
      <c r="BF759" s="249">
        <f>IF(N759="snížená",J759,0)</f>
        <v>0</v>
      </c>
      <c r="BG759" s="249">
        <f>IF(N759="zákl. přenesená",J759,0)</f>
        <v>0</v>
      </c>
      <c r="BH759" s="249">
        <f>IF(N759="sníž. přenesená",J759,0)</f>
        <v>0</v>
      </c>
      <c r="BI759" s="249">
        <f>IF(N759="nulová",J759,0)</f>
        <v>0</v>
      </c>
      <c r="BJ759" s="25" t="s">
        <v>83</v>
      </c>
      <c r="BK759" s="249">
        <f>ROUND(I759*H759,2)</f>
        <v>0</v>
      </c>
      <c r="BL759" s="25" t="s">
        <v>211</v>
      </c>
      <c r="BM759" s="25" t="s">
        <v>2136</v>
      </c>
    </row>
    <row r="760" spans="2:51" s="12" customFormat="1" ht="13.5">
      <c r="B760" s="265"/>
      <c r="C760" s="266"/>
      <c r="D760" s="267" t="s">
        <v>592</v>
      </c>
      <c r="E760" s="268" t="s">
        <v>21</v>
      </c>
      <c r="F760" s="269" t="s">
        <v>2137</v>
      </c>
      <c r="G760" s="266"/>
      <c r="H760" s="270">
        <v>2511.675</v>
      </c>
      <c r="I760" s="271"/>
      <c r="J760" s="266"/>
      <c r="K760" s="266"/>
      <c r="L760" s="272"/>
      <c r="M760" s="273"/>
      <c r="N760" s="274"/>
      <c r="O760" s="274"/>
      <c r="P760" s="274"/>
      <c r="Q760" s="274"/>
      <c r="R760" s="274"/>
      <c r="S760" s="274"/>
      <c r="T760" s="275"/>
      <c r="AT760" s="276" t="s">
        <v>592</v>
      </c>
      <c r="AU760" s="276" t="s">
        <v>85</v>
      </c>
      <c r="AV760" s="12" t="s">
        <v>85</v>
      </c>
      <c r="AW760" s="12" t="s">
        <v>39</v>
      </c>
      <c r="AX760" s="12" t="s">
        <v>83</v>
      </c>
      <c r="AY760" s="276" t="s">
        <v>203</v>
      </c>
    </row>
    <row r="761" spans="2:65" s="1" customFormat="1" ht="25.5" customHeight="1">
      <c r="B761" s="47"/>
      <c r="C761" s="238" t="s">
        <v>1154</v>
      </c>
      <c r="D761" s="238" t="s">
        <v>206</v>
      </c>
      <c r="E761" s="239" t="s">
        <v>2138</v>
      </c>
      <c r="F761" s="240" t="s">
        <v>2139</v>
      </c>
      <c r="G761" s="241" t="s">
        <v>463</v>
      </c>
      <c r="H761" s="242">
        <v>459.32</v>
      </c>
      <c r="I761" s="243"/>
      <c r="J761" s="244">
        <f>ROUND(I761*H761,2)</f>
        <v>0</v>
      </c>
      <c r="K761" s="240" t="s">
        <v>761</v>
      </c>
      <c r="L761" s="73"/>
      <c r="M761" s="245" t="s">
        <v>21</v>
      </c>
      <c r="N761" s="246" t="s">
        <v>47</v>
      </c>
      <c r="O761" s="48"/>
      <c r="P761" s="247">
        <f>O761*H761</f>
        <v>0</v>
      </c>
      <c r="Q761" s="247">
        <v>0</v>
      </c>
      <c r="R761" s="247">
        <f>Q761*H761</f>
        <v>0</v>
      </c>
      <c r="S761" s="247">
        <v>0</v>
      </c>
      <c r="T761" s="248">
        <f>S761*H761</f>
        <v>0</v>
      </c>
      <c r="AR761" s="25" t="s">
        <v>211</v>
      </c>
      <c r="AT761" s="25" t="s">
        <v>206</v>
      </c>
      <c r="AU761" s="25" t="s">
        <v>85</v>
      </c>
      <c r="AY761" s="25" t="s">
        <v>203</v>
      </c>
      <c r="BE761" s="249">
        <f>IF(N761="základní",J761,0)</f>
        <v>0</v>
      </c>
      <c r="BF761" s="249">
        <f>IF(N761="snížená",J761,0)</f>
        <v>0</v>
      </c>
      <c r="BG761" s="249">
        <f>IF(N761="zákl. přenesená",J761,0)</f>
        <v>0</v>
      </c>
      <c r="BH761" s="249">
        <f>IF(N761="sníž. přenesená",J761,0)</f>
        <v>0</v>
      </c>
      <c r="BI761" s="249">
        <f>IF(N761="nulová",J761,0)</f>
        <v>0</v>
      </c>
      <c r="BJ761" s="25" t="s">
        <v>83</v>
      </c>
      <c r="BK761" s="249">
        <f>ROUND(I761*H761,2)</f>
        <v>0</v>
      </c>
      <c r="BL761" s="25" t="s">
        <v>211</v>
      </c>
      <c r="BM761" s="25" t="s">
        <v>2140</v>
      </c>
    </row>
    <row r="762" spans="2:51" s="14" customFormat="1" ht="13.5">
      <c r="B762" s="288"/>
      <c r="C762" s="289"/>
      <c r="D762" s="267" t="s">
        <v>592</v>
      </c>
      <c r="E762" s="290" t="s">
        <v>21</v>
      </c>
      <c r="F762" s="291" t="s">
        <v>1740</v>
      </c>
      <c r="G762" s="289"/>
      <c r="H762" s="290" t="s">
        <v>21</v>
      </c>
      <c r="I762" s="292"/>
      <c r="J762" s="289"/>
      <c r="K762" s="289"/>
      <c r="L762" s="293"/>
      <c r="M762" s="294"/>
      <c r="N762" s="295"/>
      <c r="O762" s="295"/>
      <c r="P762" s="295"/>
      <c r="Q762" s="295"/>
      <c r="R762" s="295"/>
      <c r="S762" s="295"/>
      <c r="T762" s="296"/>
      <c r="AT762" s="297" t="s">
        <v>592</v>
      </c>
      <c r="AU762" s="297" t="s">
        <v>85</v>
      </c>
      <c r="AV762" s="14" t="s">
        <v>83</v>
      </c>
      <c r="AW762" s="14" t="s">
        <v>39</v>
      </c>
      <c r="AX762" s="14" t="s">
        <v>76</v>
      </c>
      <c r="AY762" s="297" t="s">
        <v>203</v>
      </c>
    </row>
    <row r="763" spans="2:51" s="12" customFormat="1" ht="13.5">
      <c r="B763" s="265"/>
      <c r="C763" s="266"/>
      <c r="D763" s="267" t="s">
        <v>592</v>
      </c>
      <c r="E763" s="268" t="s">
        <v>21</v>
      </c>
      <c r="F763" s="269" t="s">
        <v>1754</v>
      </c>
      <c r="G763" s="266"/>
      <c r="H763" s="270">
        <v>22.2</v>
      </c>
      <c r="I763" s="271"/>
      <c r="J763" s="266"/>
      <c r="K763" s="266"/>
      <c r="L763" s="272"/>
      <c r="M763" s="273"/>
      <c r="N763" s="274"/>
      <c r="O763" s="274"/>
      <c r="P763" s="274"/>
      <c r="Q763" s="274"/>
      <c r="R763" s="274"/>
      <c r="S763" s="274"/>
      <c r="T763" s="275"/>
      <c r="AT763" s="276" t="s">
        <v>592</v>
      </c>
      <c r="AU763" s="276" t="s">
        <v>85</v>
      </c>
      <c r="AV763" s="12" t="s">
        <v>85</v>
      </c>
      <c r="AW763" s="12" t="s">
        <v>39</v>
      </c>
      <c r="AX763" s="12" t="s">
        <v>76</v>
      </c>
      <c r="AY763" s="276" t="s">
        <v>203</v>
      </c>
    </row>
    <row r="764" spans="2:51" s="14" customFormat="1" ht="13.5">
      <c r="B764" s="288"/>
      <c r="C764" s="289"/>
      <c r="D764" s="267" t="s">
        <v>592</v>
      </c>
      <c r="E764" s="290" t="s">
        <v>21</v>
      </c>
      <c r="F764" s="291" t="s">
        <v>1719</v>
      </c>
      <c r="G764" s="289"/>
      <c r="H764" s="290" t="s">
        <v>21</v>
      </c>
      <c r="I764" s="292"/>
      <c r="J764" s="289"/>
      <c r="K764" s="289"/>
      <c r="L764" s="293"/>
      <c r="M764" s="294"/>
      <c r="N764" s="295"/>
      <c r="O764" s="295"/>
      <c r="P764" s="295"/>
      <c r="Q764" s="295"/>
      <c r="R764" s="295"/>
      <c r="S764" s="295"/>
      <c r="T764" s="296"/>
      <c r="AT764" s="297" t="s">
        <v>592</v>
      </c>
      <c r="AU764" s="297" t="s">
        <v>85</v>
      </c>
      <c r="AV764" s="14" t="s">
        <v>83</v>
      </c>
      <c r="AW764" s="14" t="s">
        <v>39</v>
      </c>
      <c r="AX764" s="14" t="s">
        <v>76</v>
      </c>
      <c r="AY764" s="297" t="s">
        <v>203</v>
      </c>
    </row>
    <row r="765" spans="2:51" s="12" customFormat="1" ht="13.5">
      <c r="B765" s="265"/>
      <c r="C765" s="266"/>
      <c r="D765" s="267" t="s">
        <v>592</v>
      </c>
      <c r="E765" s="268" t="s">
        <v>21</v>
      </c>
      <c r="F765" s="269" t="s">
        <v>1755</v>
      </c>
      <c r="G765" s="266"/>
      <c r="H765" s="270">
        <v>53</v>
      </c>
      <c r="I765" s="271"/>
      <c r="J765" s="266"/>
      <c r="K765" s="266"/>
      <c r="L765" s="272"/>
      <c r="M765" s="273"/>
      <c r="N765" s="274"/>
      <c r="O765" s="274"/>
      <c r="P765" s="274"/>
      <c r="Q765" s="274"/>
      <c r="R765" s="274"/>
      <c r="S765" s="274"/>
      <c r="T765" s="275"/>
      <c r="AT765" s="276" t="s">
        <v>592</v>
      </c>
      <c r="AU765" s="276" t="s">
        <v>85</v>
      </c>
      <c r="AV765" s="12" t="s">
        <v>85</v>
      </c>
      <c r="AW765" s="12" t="s">
        <v>39</v>
      </c>
      <c r="AX765" s="12" t="s">
        <v>76</v>
      </c>
      <c r="AY765" s="276" t="s">
        <v>203</v>
      </c>
    </row>
    <row r="766" spans="2:51" s="14" customFormat="1" ht="13.5">
      <c r="B766" s="288"/>
      <c r="C766" s="289"/>
      <c r="D766" s="267" t="s">
        <v>592</v>
      </c>
      <c r="E766" s="290" t="s">
        <v>21</v>
      </c>
      <c r="F766" s="291" t="s">
        <v>1721</v>
      </c>
      <c r="G766" s="289"/>
      <c r="H766" s="290" t="s">
        <v>21</v>
      </c>
      <c r="I766" s="292"/>
      <c r="J766" s="289"/>
      <c r="K766" s="289"/>
      <c r="L766" s="293"/>
      <c r="M766" s="294"/>
      <c r="N766" s="295"/>
      <c r="O766" s="295"/>
      <c r="P766" s="295"/>
      <c r="Q766" s="295"/>
      <c r="R766" s="295"/>
      <c r="S766" s="295"/>
      <c r="T766" s="296"/>
      <c r="AT766" s="297" t="s">
        <v>592</v>
      </c>
      <c r="AU766" s="297" t="s">
        <v>85</v>
      </c>
      <c r="AV766" s="14" t="s">
        <v>83</v>
      </c>
      <c r="AW766" s="14" t="s">
        <v>39</v>
      </c>
      <c r="AX766" s="14" t="s">
        <v>76</v>
      </c>
      <c r="AY766" s="297" t="s">
        <v>203</v>
      </c>
    </row>
    <row r="767" spans="2:51" s="12" customFormat="1" ht="13.5">
      <c r="B767" s="265"/>
      <c r="C767" s="266"/>
      <c r="D767" s="267" t="s">
        <v>592</v>
      </c>
      <c r="E767" s="268" t="s">
        <v>21</v>
      </c>
      <c r="F767" s="269" t="s">
        <v>1779</v>
      </c>
      <c r="G767" s="266"/>
      <c r="H767" s="270">
        <v>117.7</v>
      </c>
      <c r="I767" s="271"/>
      <c r="J767" s="266"/>
      <c r="K767" s="266"/>
      <c r="L767" s="272"/>
      <c r="M767" s="273"/>
      <c r="N767" s="274"/>
      <c r="O767" s="274"/>
      <c r="P767" s="274"/>
      <c r="Q767" s="274"/>
      <c r="R767" s="274"/>
      <c r="S767" s="274"/>
      <c r="T767" s="275"/>
      <c r="AT767" s="276" t="s">
        <v>592</v>
      </c>
      <c r="AU767" s="276" t="s">
        <v>85</v>
      </c>
      <c r="AV767" s="12" t="s">
        <v>85</v>
      </c>
      <c r="AW767" s="12" t="s">
        <v>39</v>
      </c>
      <c r="AX767" s="12" t="s">
        <v>76</v>
      </c>
      <c r="AY767" s="276" t="s">
        <v>203</v>
      </c>
    </row>
    <row r="768" spans="2:51" s="14" customFormat="1" ht="13.5">
      <c r="B768" s="288"/>
      <c r="C768" s="289"/>
      <c r="D768" s="267" t="s">
        <v>592</v>
      </c>
      <c r="E768" s="290" t="s">
        <v>21</v>
      </c>
      <c r="F768" s="291" t="s">
        <v>1725</v>
      </c>
      <c r="G768" s="289"/>
      <c r="H768" s="290" t="s">
        <v>21</v>
      </c>
      <c r="I768" s="292"/>
      <c r="J768" s="289"/>
      <c r="K768" s="289"/>
      <c r="L768" s="293"/>
      <c r="M768" s="294"/>
      <c r="N768" s="295"/>
      <c r="O768" s="295"/>
      <c r="P768" s="295"/>
      <c r="Q768" s="295"/>
      <c r="R768" s="295"/>
      <c r="S768" s="295"/>
      <c r="T768" s="296"/>
      <c r="AT768" s="297" t="s">
        <v>592</v>
      </c>
      <c r="AU768" s="297" t="s">
        <v>85</v>
      </c>
      <c r="AV768" s="14" t="s">
        <v>83</v>
      </c>
      <c r="AW768" s="14" t="s">
        <v>39</v>
      </c>
      <c r="AX768" s="14" t="s">
        <v>76</v>
      </c>
      <c r="AY768" s="297" t="s">
        <v>203</v>
      </c>
    </row>
    <row r="769" spans="2:51" s="12" customFormat="1" ht="13.5">
      <c r="B769" s="265"/>
      <c r="C769" s="266"/>
      <c r="D769" s="267" t="s">
        <v>592</v>
      </c>
      <c r="E769" s="268" t="s">
        <v>21</v>
      </c>
      <c r="F769" s="269" t="s">
        <v>2053</v>
      </c>
      <c r="G769" s="266"/>
      <c r="H769" s="270">
        <v>45.7</v>
      </c>
      <c r="I769" s="271"/>
      <c r="J769" s="266"/>
      <c r="K769" s="266"/>
      <c r="L769" s="272"/>
      <c r="M769" s="273"/>
      <c r="N769" s="274"/>
      <c r="O769" s="274"/>
      <c r="P769" s="274"/>
      <c r="Q769" s="274"/>
      <c r="R769" s="274"/>
      <c r="S769" s="274"/>
      <c r="T769" s="275"/>
      <c r="AT769" s="276" t="s">
        <v>592</v>
      </c>
      <c r="AU769" s="276" t="s">
        <v>85</v>
      </c>
      <c r="AV769" s="12" t="s">
        <v>85</v>
      </c>
      <c r="AW769" s="12" t="s">
        <v>39</v>
      </c>
      <c r="AX769" s="12" t="s">
        <v>76</v>
      </c>
      <c r="AY769" s="276" t="s">
        <v>203</v>
      </c>
    </row>
    <row r="770" spans="2:51" s="14" customFormat="1" ht="13.5">
      <c r="B770" s="288"/>
      <c r="C770" s="289"/>
      <c r="D770" s="267" t="s">
        <v>592</v>
      </c>
      <c r="E770" s="290" t="s">
        <v>21</v>
      </c>
      <c r="F770" s="291" t="s">
        <v>1733</v>
      </c>
      <c r="G770" s="289"/>
      <c r="H770" s="290" t="s">
        <v>21</v>
      </c>
      <c r="I770" s="292"/>
      <c r="J770" s="289"/>
      <c r="K770" s="289"/>
      <c r="L770" s="293"/>
      <c r="M770" s="294"/>
      <c r="N770" s="295"/>
      <c r="O770" s="295"/>
      <c r="P770" s="295"/>
      <c r="Q770" s="295"/>
      <c r="R770" s="295"/>
      <c r="S770" s="295"/>
      <c r="T770" s="296"/>
      <c r="AT770" s="297" t="s">
        <v>592</v>
      </c>
      <c r="AU770" s="297" t="s">
        <v>85</v>
      </c>
      <c r="AV770" s="14" t="s">
        <v>83</v>
      </c>
      <c r="AW770" s="14" t="s">
        <v>39</v>
      </c>
      <c r="AX770" s="14" t="s">
        <v>76</v>
      </c>
      <c r="AY770" s="297" t="s">
        <v>203</v>
      </c>
    </row>
    <row r="771" spans="2:51" s="12" customFormat="1" ht="13.5">
      <c r="B771" s="265"/>
      <c r="C771" s="266"/>
      <c r="D771" s="267" t="s">
        <v>592</v>
      </c>
      <c r="E771" s="268" t="s">
        <v>21</v>
      </c>
      <c r="F771" s="269" t="s">
        <v>2141</v>
      </c>
      <c r="G771" s="266"/>
      <c r="H771" s="270">
        <v>50.6</v>
      </c>
      <c r="I771" s="271"/>
      <c r="J771" s="266"/>
      <c r="K771" s="266"/>
      <c r="L771" s="272"/>
      <c r="M771" s="273"/>
      <c r="N771" s="274"/>
      <c r="O771" s="274"/>
      <c r="P771" s="274"/>
      <c r="Q771" s="274"/>
      <c r="R771" s="274"/>
      <c r="S771" s="274"/>
      <c r="T771" s="275"/>
      <c r="AT771" s="276" t="s">
        <v>592</v>
      </c>
      <c r="AU771" s="276" t="s">
        <v>85</v>
      </c>
      <c r="AV771" s="12" t="s">
        <v>85</v>
      </c>
      <c r="AW771" s="12" t="s">
        <v>39</v>
      </c>
      <c r="AX771" s="12" t="s">
        <v>76</v>
      </c>
      <c r="AY771" s="276" t="s">
        <v>203</v>
      </c>
    </row>
    <row r="772" spans="2:51" s="14" customFormat="1" ht="13.5">
      <c r="B772" s="288"/>
      <c r="C772" s="289"/>
      <c r="D772" s="267" t="s">
        <v>592</v>
      </c>
      <c r="E772" s="290" t="s">
        <v>21</v>
      </c>
      <c r="F772" s="291" t="s">
        <v>1721</v>
      </c>
      <c r="G772" s="289"/>
      <c r="H772" s="290" t="s">
        <v>21</v>
      </c>
      <c r="I772" s="292"/>
      <c r="J772" s="289"/>
      <c r="K772" s="289"/>
      <c r="L772" s="293"/>
      <c r="M772" s="294"/>
      <c r="N772" s="295"/>
      <c r="O772" s="295"/>
      <c r="P772" s="295"/>
      <c r="Q772" s="295"/>
      <c r="R772" s="295"/>
      <c r="S772" s="295"/>
      <c r="T772" s="296"/>
      <c r="AT772" s="297" t="s">
        <v>592</v>
      </c>
      <c r="AU772" s="297" t="s">
        <v>85</v>
      </c>
      <c r="AV772" s="14" t="s">
        <v>83</v>
      </c>
      <c r="AW772" s="14" t="s">
        <v>39</v>
      </c>
      <c r="AX772" s="14" t="s">
        <v>76</v>
      </c>
      <c r="AY772" s="297" t="s">
        <v>203</v>
      </c>
    </row>
    <row r="773" spans="2:51" s="12" customFormat="1" ht="13.5">
      <c r="B773" s="265"/>
      <c r="C773" s="266"/>
      <c r="D773" s="267" t="s">
        <v>592</v>
      </c>
      <c r="E773" s="268" t="s">
        <v>21</v>
      </c>
      <c r="F773" s="269" t="s">
        <v>2052</v>
      </c>
      <c r="G773" s="266"/>
      <c r="H773" s="270">
        <v>114.2</v>
      </c>
      <c r="I773" s="271"/>
      <c r="J773" s="266"/>
      <c r="K773" s="266"/>
      <c r="L773" s="272"/>
      <c r="M773" s="273"/>
      <c r="N773" s="274"/>
      <c r="O773" s="274"/>
      <c r="P773" s="274"/>
      <c r="Q773" s="274"/>
      <c r="R773" s="274"/>
      <c r="S773" s="274"/>
      <c r="T773" s="275"/>
      <c r="AT773" s="276" t="s">
        <v>592</v>
      </c>
      <c r="AU773" s="276" t="s">
        <v>85</v>
      </c>
      <c r="AV773" s="12" t="s">
        <v>85</v>
      </c>
      <c r="AW773" s="12" t="s">
        <v>39</v>
      </c>
      <c r="AX773" s="12" t="s">
        <v>76</v>
      </c>
      <c r="AY773" s="276" t="s">
        <v>203</v>
      </c>
    </row>
    <row r="774" spans="2:51" s="14" customFormat="1" ht="13.5">
      <c r="B774" s="288"/>
      <c r="C774" s="289"/>
      <c r="D774" s="267" t="s">
        <v>592</v>
      </c>
      <c r="E774" s="290" t="s">
        <v>21</v>
      </c>
      <c r="F774" s="291" t="s">
        <v>1731</v>
      </c>
      <c r="G774" s="289"/>
      <c r="H774" s="290" t="s">
        <v>21</v>
      </c>
      <c r="I774" s="292"/>
      <c r="J774" s="289"/>
      <c r="K774" s="289"/>
      <c r="L774" s="293"/>
      <c r="M774" s="294"/>
      <c r="N774" s="295"/>
      <c r="O774" s="295"/>
      <c r="P774" s="295"/>
      <c r="Q774" s="295"/>
      <c r="R774" s="295"/>
      <c r="S774" s="295"/>
      <c r="T774" s="296"/>
      <c r="AT774" s="297" t="s">
        <v>592</v>
      </c>
      <c r="AU774" s="297" t="s">
        <v>85</v>
      </c>
      <c r="AV774" s="14" t="s">
        <v>83</v>
      </c>
      <c r="AW774" s="14" t="s">
        <v>39</v>
      </c>
      <c r="AX774" s="14" t="s">
        <v>76</v>
      </c>
      <c r="AY774" s="297" t="s">
        <v>203</v>
      </c>
    </row>
    <row r="775" spans="2:51" s="12" customFormat="1" ht="13.5">
      <c r="B775" s="265"/>
      <c r="C775" s="266"/>
      <c r="D775" s="267" t="s">
        <v>592</v>
      </c>
      <c r="E775" s="268" t="s">
        <v>21</v>
      </c>
      <c r="F775" s="269" t="s">
        <v>1782</v>
      </c>
      <c r="G775" s="266"/>
      <c r="H775" s="270">
        <v>27.6</v>
      </c>
      <c r="I775" s="271"/>
      <c r="J775" s="266"/>
      <c r="K775" s="266"/>
      <c r="L775" s="272"/>
      <c r="M775" s="273"/>
      <c r="N775" s="274"/>
      <c r="O775" s="274"/>
      <c r="P775" s="274"/>
      <c r="Q775" s="274"/>
      <c r="R775" s="274"/>
      <c r="S775" s="274"/>
      <c r="T775" s="275"/>
      <c r="AT775" s="276" t="s">
        <v>592</v>
      </c>
      <c r="AU775" s="276" t="s">
        <v>85</v>
      </c>
      <c r="AV775" s="12" t="s">
        <v>85</v>
      </c>
      <c r="AW775" s="12" t="s">
        <v>39</v>
      </c>
      <c r="AX775" s="12" t="s">
        <v>76</v>
      </c>
      <c r="AY775" s="276" t="s">
        <v>203</v>
      </c>
    </row>
    <row r="776" spans="2:51" s="14" customFormat="1" ht="13.5">
      <c r="B776" s="288"/>
      <c r="C776" s="289"/>
      <c r="D776" s="267" t="s">
        <v>592</v>
      </c>
      <c r="E776" s="290" t="s">
        <v>21</v>
      </c>
      <c r="F776" s="291" t="s">
        <v>1727</v>
      </c>
      <c r="G776" s="289"/>
      <c r="H776" s="290" t="s">
        <v>21</v>
      </c>
      <c r="I776" s="292"/>
      <c r="J776" s="289"/>
      <c r="K776" s="289"/>
      <c r="L776" s="293"/>
      <c r="M776" s="294"/>
      <c r="N776" s="295"/>
      <c r="O776" s="295"/>
      <c r="P776" s="295"/>
      <c r="Q776" s="295"/>
      <c r="R776" s="295"/>
      <c r="S776" s="295"/>
      <c r="T776" s="296"/>
      <c r="AT776" s="297" t="s">
        <v>592</v>
      </c>
      <c r="AU776" s="297" t="s">
        <v>85</v>
      </c>
      <c r="AV776" s="14" t="s">
        <v>83</v>
      </c>
      <c r="AW776" s="14" t="s">
        <v>39</v>
      </c>
      <c r="AX776" s="14" t="s">
        <v>76</v>
      </c>
      <c r="AY776" s="297" t="s">
        <v>203</v>
      </c>
    </row>
    <row r="777" spans="2:51" s="12" customFormat="1" ht="13.5">
      <c r="B777" s="265"/>
      <c r="C777" s="266"/>
      <c r="D777" s="267" t="s">
        <v>592</v>
      </c>
      <c r="E777" s="268" t="s">
        <v>21</v>
      </c>
      <c r="F777" s="269" t="s">
        <v>1762</v>
      </c>
      <c r="G777" s="266"/>
      <c r="H777" s="270">
        <v>1.5</v>
      </c>
      <c r="I777" s="271"/>
      <c r="J777" s="266"/>
      <c r="K777" s="266"/>
      <c r="L777" s="272"/>
      <c r="M777" s="273"/>
      <c r="N777" s="274"/>
      <c r="O777" s="274"/>
      <c r="P777" s="274"/>
      <c r="Q777" s="274"/>
      <c r="R777" s="274"/>
      <c r="S777" s="274"/>
      <c r="T777" s="275"/>
      <c r="AT777" s="276" t="s">
        <v>592</v>
      </c>
      <c r="AU777" s="276" t="s">
        <v>85</v>
      </c>
      <c r="AV777" s="12" t="s">
        <v>85</v>
      </c>
      <c r="AW777" s="12" t="s">
        <v>39</v>
      </c>
      <c r="AX777" s="12" t="s">
        <v>76</v>
      </c>
      <c r="AY777" s="276" t="s">
        <v>203</v>
      </c>
    </row>
    <row r="778" spans="2:51" s="14" customFormat="1" ht="13.5">
      <c r="B778" s="288"/>
      <c r="C778" s="289"/>
      <c r="D778" s="267" t="s">
        <v>592</v>
      </c>
      <c r="E778" s="290" t="s">
        <v>21</v>
      </c>
      <c r="F778" s="291" t="s">
        <v>1729</v>
      </c>
      <c r="G778" s="289"/>
      <c r="H778" s="290" t="s">
        <v>21</v>
      </c>
      <c r="I778" s="292"/>
      <c r="J778" s="289"/>
      <c r="K778" s="289"/>
      <c r="L778" s="293"/>
      <c r="M778" s="294"/>
      <c r="N778" s="295"/>
      <c r="O778" s="295"/>
      <c r="P778" s="295"/>
      <c r="Q778" s="295"/>
      <c r="R778" s="295"/>
      <c r="S778" s="295"/>
      <c r="T778" s="296"/>
      <c r="AT778" s="297" t="s">
        <v>592</v>
      </c>
      <c r="AU778" s="297" t="s">
        <v>85</v>
      </c>
      <c r="AV778" s="14" t="s">
        <v>83</v>
      </c>
      <c r="AW778" s="14" t="s">
        <v>39</v>
      </c>
      <c r="AX778" s="14" t="s">
        <v>76</v>
      </c>
      <c r="AY778" s="297" t="s">
        <v>203</v>
      </c>
    </row>
    <row r="779" spans="2:51" s="12" customFormat="1" ht="13.5">
      <c r="B779" s="265"/>
      <c r="C779" s="266"/>
      <c r="D779" s="267" t="s">
        <v>592</v>
      </c>
      <c r="E779" s="268" t="s">
        <v>21</v>
      </c>
      <c r="F779" s="269" t="s">
        <v>1763</v>
      </c>
      <c r="G779" s="266"/>
      <c r="H779" s="270">
        <v>6.02</v>
      </c>
      <c r="I779" s="271"/>
      <c r="J779" s="266"/>
      <c r="K779" s="266"/>
      <c r="L779" s="272"/>
      <c r="M779" s="273"/>
      <c r="N779" s="274"/>
      <c r="O779" s="274"/>
      <c r="P779" s="274"/>
      <c r="Q779" s="274"/>
      <c r="R779" s="274"/>
      <c r="S779" s="274"/>
      <c r="T779" s="275"/>
      <c r="AT779" s="276" t="s">
        <v>592</v>
      </c>
      <c r="AU779" s="276" t="s">
        <v>85</v>
      </c>
      <c r="AV779" s="12" t="s">
        <v>85</v>
      </c>
      <c r="AW779" s="12" t="s">
        <v>39</v>
      </c>
      <c r="AX779" s="12" t="s">
        <v>76</v>
      </c>
      <c r="AY779" s="276" t="s">
        <v>203</v>
      </c>
    </row>
    <row r="780" spans="2:51" s="14" customFormat="1" ht="13.5">
      <c r="B780" s="288"/>
      <c r="C780" s="289"/>
      <c r="D780" s="267" t="s">
        <v>592</v>
      </c>
      <c r="E780" s="290" t="s">
        <v>21</v>
      </c>
      <c r="F780" s="291" t="s">
        <v>1733</v>
      </c>
      <c r="G780" s="289"/>
      <c r="H780" s="290" t="s">
        <v>21</v>
      </c>
      <c r="I780" s="292"/>
      <c r="J780" s="289"/>
      <c r="K780" s="289"/>
      <c r="L780" s="293"/>
      <c r="M780" s="294"/>
      <c r="N780" s="295"/>
      <c r="O780" s="295"/>
      <c r="P780" s="295"/>
      <c r="Q780" s="295"/>
      <c r="R780" s="295"/>
      <c r="S780" s="295"/>
      <c r="T780" s="296"/>
      <c r="AT780" s="297" t="s">
        <v>592</v>
      </c>
      <c r="AU780" s="297" t="s">
        <v>85</v>
      </c>
      <c r="AV780" s="14" t="s">
        <v>83</v>
      </c>
      <c r="AW780" s="14" t="s">
        <v>39</v>
      </c>
      <c r="AX780" s="14" t="s">
        <v>76</v>
      </c>
      <c r="AY780" s="297" t="s">
        <v>203</v>
      </c>
    </row>
    <row r="781" spans="2:51" s="12" customFormat="1" ht="13.5">
      <c r="B781" s="265"/>
      <c r="C781" s="266"/>
      <c r="D781" s="267" t="s">
        <v>592</v>
      </c>
      <c r="E781" s="268" t="s">
        <v>21</v>
      </c>
      <c r="F781" s="269" t="s">
        <v>2142</v>
      </c>
      <c r="G781" s="266"/>
      <c r="H781" s="270">
        <v>20.8</v>
      </c>
      <c r="I781" s="271"/>
      <c r="J781" s="266"/>
      <c r="K781" s="266"/>
      <c r="L781" s="272"/>
      <c r="M781" s="273"/>
      <c r="N781" s="274"/>
      <c r="O781" s="274"/>
      <c r="P781" s="274"/>
      <c r="Q781" s="274"/>
      <c r="R781" s="274"/>
      <c r="S781" s="274"/>
      <c r="T781" s="275"/>
      <c r="AT781" s="276" t="s">
        <v>592</v>
      </c>
      <c r="AU781" s="276" t="s">
        <v>85</v>
      </c>
      <c r="AV781" s="12" t="s">
        <v>85</v>
      </c>
      <c r="AW781" s="12" t="s">
        <v>39</v>
      </c>
      <c r="AX781" s="12" t="s">
        <v>76</v>
      </c>
      <c r="AY781" s="276" t="s">
        <v>203</v>
      </c>
    </row>
    <row r="782" spans="2:51" s="13" customFormat="1" ht="13.5">
      <c r="B782" s="277"/>
      <c r="C782" s="278"/>
      <c r="D782" s="267" t="s">
        <v>592</v>
      </c>
      <c r="E782" s="279" t="s">
        <v>21</v>
      </c>
      <c r="F782" s="280" t="s">
        <v>618</v>
      </c>
      <c r="G782" s="278"/>
      <c r="H782" s="281">
        <v>459.32</v>
      </c>
      <c r="I782" s="282"/>
      <c r="J782" s="278"/>
      <c r="K782" s="278"/>
      <c r="L782" s="283"/>
      <c r="M782" s="284"/>
      <c r="N782" s="285"/>
      <c r="O782" s="285"/>
      <c r="P782" s="285"/>
      <c r="Q782" s="285"/>
      <c r="R782" s="285"/>
      <c r="S782" s="285"/>
      <c r="T782" s="286"/>
      <c r="AT782" s="287" t="s">
        <v>592</v>
      </c>
      <c r="AU782" s="287" t="s">
        <v>85</v>
      </c>
      <c r="AV782" s="13" t="s">
        <v>98</v>
      </c>
      <c r="AW782" s="13" t="s">
        <v>39</v>
      </c>
      <c r="AX782" s="13" t="s">
        <v>83</v>
      </c>
      <c r="AY782" s="287" t="s">
        <v>203</v>
      </c>
    </row>
    <row r="783" spans="2:65" s="1" customFormat="1" ht="16.5" customHeight="1">
      <c r="B783" s="47"/>
      <c r="C783" s="255" t="s">
        <v>1158</v>
      </c>
      <c r="D783" s="255" t="s">
        <v>284</v>
      </c>
      <c r="E783" s="256" t="s">
        <v>2143</v>
      </c>
      <c r="F783" s="257" t="s">
        <v>2144</v>
      </c>
      <c r="G783" s="258" t="s">
        <v>463</v>
      </c>
      <c r="H783" s="259">
        <v>89.882</v>
      </c>
      <c r="I783" s="260"/>
      <c r="J783" s="261">
        <f>ROUND(I783*H783,2)</f>
        <v>0</v>
      </c>
      <c r="K783" s="257" t="s">
        <v>761</v>
      </c>
      <c r="L783" s="262"/>
      <c r="M783" s="263" t="s">
        <v>21</v>
      </c>
      <c r="N783" s="264" t="s">
        <v>47</v>
      </c>
      <c r="O783" s="48"/>
      <c r="P783" s="247">
        <f>O783*H783</f>
        <v>0</v>
      </c>
      <c r="Q783" s="247">
        <v>0.0025</v>
      </c>
      <c r="R783" s="247">
        <f>Q783*H783</f>
        <v>0.22470500000000002</v>
      </c>
      <c r="S783" s="247">
        <v>0</v>
      </c>
      <c r="T783" s="248">
        <f>S783*H783</f>
        <v>0</v>
      </c>
      <c r="AR783" s="25" t="s">
        <v>287</v>
      </c>
      <c r="AT783" s="25" t="s">
        <v>284</v>
      </c>
      <c r="AU783" s="25" t="s">
        <v>85</v>
      </c>
      <c r="AY783" s="25" t="s">
        <v>203</v>
      </c>
      <c r="BE783" s="249">
        <f>IF(N783="základní",J783,0)</f>
        <v>0</v>
      </c>
      <c r="BF783" s="249">
        <f>IF(N783="snížená",J783,0)</f>
        <v>0</v>
      </c>
      <c r="BG783" s="249">
        <f>IF(N783="zákl. přenesená",J783,0)</f>
        <v>0</v>
      </c>
      <c r="BH783" s="249">
        <f>IF(N783="sníž. přenesená",J783,0)</f>
        <v>0</v>
      </c>
      <c r="BI783" s="249">
        <f>IF(N783="nulová",J783,0)</f>
        <v>0</v>
      </c>
      <c r="BJ783" s="25" t="s">
        <v>83</v>
      </c>
      <c r="BK783" s="249">
        <f>ROUND(I783*H783,2)</f>
        <v>0</v>
      </c>
      <c r="BL783" s="25" t="s">
        <v>211</v>
      </c>
      <c r="BM783" s="25" t="s">
        <v>2145</v>
      </c>
    </row>
    <row r="784" spans="2:51" s="14" customFormat="1" ht="13.5">
      <c r="B784" s="288"/>
      <c r="C784" s="289"/>
      <c r="D784" s="267" t="s">
        <v>592</v>
      </c>
      <c r="E784" s="290" t="s">
        <v>21</v>
      </c>
      <c r="F784" s="291" t="s">
        <v>1719</v>
      </c>
      <c r="G784" s="289"/>
      <c r="H784" s="290" t="s">
        <v>21</v>
      </c>
      <c r="I784" s="292"/>
      <c r="J784" s="289"/>
      <c r="K784" s="289"/>
      <c r="L784" s="293"/>
      <c r="M784" s="294"/>
      <c r="N784" s="295"/>
      <c r="O784" s="295"/>
      <c r="P784" s="295"/>
      <c r="Q784" s="295"/>
      <c r="R784" s="295"/>
      <c r="S784" s="295"/>
      <c r="T784" s="296"/>
      <c r="AT784" s="297" t="s">
        <v>592</v>
      </c>
      <c r="AU784" s="297" t="s">
        <v>85</v>
      </c>
      <c r="AV784" s="14" t="s">
        <v>83</v>
      </c>
      <c r="AW784" s="14" t="s">
        <v>39</v>
      </c>
      <c r="AX784" s="14" t="s">
        <v>76</v>
      </c>
      <c r="AY784" s="297" t="s">
        <v>203</v>
      </c>
    </row>
    <row r="785" spans="2:51" s="12" customFormat="1" ht="13.5">
      <c r="B785" s="265"/>
      <c r="C785" s="266"/>
      <c r="D785" s="267" t="s">
        <v>592</v>
      </c>
      <c r="E785" s="268" t="s">
        <v>21</v>
      </c>
      <c r="F785" s="269" t="s">
        <v>2146</v>
      </c>
      <c r="G785" s="266"/>
      <c r="H785" s="270">
        <v>54.06</v>
      </c>
      <c r="I785" s="271"/>
      <c r="J785" s="266"/>
      <c r="K785" s="266"/>
      <c r="L785" s="272"/>
      <c r="M785" s="273"/>
      <c r="N785" s="274"/>
      <c r="O785" s="274"/>
      <c r="P785" s="274"/>
      <c r="Q785" s="274"/>
      <c r="R785" s="274"/>
      <c r="S785" s="274"/>
      <c r="T785" s="275"/>
      <c r="AT785" s="276" t="s">
        <v>592</v>
      </c>
      <c r="AU785" s="276" t="s">
        <v>85</v>
      </c>
      <c r="AV785" s="12" t="s">
        <v>85</v>
      </c>
      <c r="AW785" s="12" t="s">
        <v>39</v>
      </c>
      <c r="AX785" s="12" t="s">
        <v>76</v>
      </c>
      <c r="AY785" s="276" t="s">
        <v>203</v>
      </c>
    </row>
    <row r="786" spans="2:51" s="14" customFormat="1" ht="13.5">
      <c r="B786" s="288"/>
      <c r="C786" s="289"/>
      <c r="D786" s="267" t="s">
        <v>592</v>
      </c>
      <c r="E786" s="290" t="s">
        <v>21</v>
      </c>
      <c r="F786" s="291" t="s">
        <v>1731</v>
      </c>
      <c r="G786" s="289"/>
      <c r="H786" s="290" t="s">
        <v>21</v>
      </c>
      <c r="I786" s="292"/>
      <c r="J786" s="289"/>
      <c r="K786" s="289"/>
      <c r="L786" s="293"/>
      <c r="M786" s="294"/>
      <c r="N786" s="295"/>
      <c r="O786" s="295"/>
      <c r="P786" s="295"/>
      <c r="Q786" s="295"/>
      <c r="R786" s="295"/>
      <c r="S786" s="295"/>
      <c r="T786" s="296"/>
      <c r="AT786" s="297" t="s">
        <v>592</v>
      </c>
      <c r="AU786" s="297" t="s">
        <v>85</v>
      </c>
      <c r="AV786" s="14" t="s">
        <v>83</v>
      </c>
      <c r="AW786" s="14" t="s">
        <v>39</v>
      </c>
      <c r="AX786" s="14" t="s">
        <v>76</v>
      </c>
      <c r="AY786" s="297" t="s">
        <v>203</v>
      </c>
    </row>
    <row r="787" spans="2:51" s="12" customFormat="1" ht="13.5">
      <c r="B787" s="265"/>
      <c r="C787" s="266"/>
      <c r="D787" s="267" t="s">
        <v>592</v>
      </c>
      <c r="E787" s="268" t="s">
        <v>21</v>
      </c>
      <c r="F787" s="269" t="s">
        <v>2147</v>
      </c>
      <c r="G787" s="266"/>
      <c r="H787" s="270">
        <v>28.152</v>
      </c>
      <c r="I787" s="271"/>
      <c r="J787" s="266"/>
      <c r="K787" s="266"/>
      <c r="L787" s="272"/>
      <c r="M787" s="273"/>
      <c r="N787" s="274"/>
      <c r="O787" s="274"/>
      <c r="P787" s="274"/>
      <c r="Q787" s="274"/>
      <c r="R787" s="274"/>
      <c r="S787" s="274"/>
      <c r="T787" s="275"/>
      <c r="AT787" s="276" t="s">
        <v>592</v>
      </c>
      <c r="AU787" s="276" t="s">
        <v>85</v>
      </c>
      <c r="AV787" s="12" t="s">
        <v>85</v>
      </c>
      <c r="AW787" s="12" t="s">
        <v>39</v>
      </c>
      <c r="AX787" s="12" t="s">
        <v>76</v>
      </c>
      <c r="AY787" s="276" t="s">
        <v>203</v>
      </c>
    </row>
    <row r="788" spans="2:51" s="14" customFormat="1" ht="13.5">
      <c r="B788" s="288"/>
      <c r="C788" s="289"/>
      <c r="D788" s="267" t="s">
        <v>592</v>
      </c>
      <c r="E788" s="290" t="s">
        <v>21</v>
      </c>
      <c r="F788" s="291" t="s">
        <v>1727</v>
      </c>
      <c r="G788" s="289"/>
      <c r="H788" s="290" t="s">
        <v>21</v>
      </c>
      <c r="I788" s="292"/>
      <c r="J788" s="289"/>
      <c r="K788" s="289"/>
      <c r="L788" s="293"/>
      <c r="M788" s="294"/>
      <c r="N788" s="295"/>
      <c r="O788" s="295"/>
      <c r="P788" s="295"/>
      <c r="Q788" s="295"/>
      <c r="R788" s="295"/>
      <c r="S788" s="295"/>
      <c r="T788" s="296"/>
      <c r="AT788" s="297" t="s">
        <v>592</v>
      </c>
      <c r="AU788" s="297" t="s">
        <v>85</v>
      </c>
      <c r="AV788" s="14" t="s">
        <v>83</v>
      </c>
      <c r="AW788" s="14" t="s">
        <v>39</v>
      </c>
      <c r="AX788" s="14" t="s">
        <v>76</v>
      </c>
      <c r="AY788" s="297" t="s">
        <v>203</v>
      </c>
    </row>
    <row r="789" spans="2:51" s="12" customFormat="1" ht="13.5">
      <c r="B789" s="265"/>
      <c r="C789" s="266"/>
      <c r="D789" s="267" t="s">
        <v>592</v>
      </c>
      <c r="E789" s="268" t="s">
        <v>21</v>
      </c>
      <c r="F789" s="269" t="s">
        <v>2148</v>
      </c>
      <c r="G789" s="266"/>
      <c r="H789" s="270">
        <v>1.53</v>
      </c>
      <c r="I789" s="271"/>
      <c r="J789" s="266"/>
      <c r="K789" s="266"/>
      <c r="L789" s="272"/>
      <c r="M789" s="273"/>
      <c r="N789" s="274"/>
      <c r="O789" s="274"/>
      <c r="P789" s="274"/>
      <c r="Q789" s="274"/>
      <c r="R789" s="274"/>
      <c r="S789" s="274"/>
      <c r="T789" s="275"/>
      <c r="AT789" s="276" t="s">
        <v>592</v>
      </c>
      <c r="AU789" s="276" t="s">
        <v>85</v>
      </c>
      <c r="AV789" s="12" t="s">
        <v>85</v>
      </c>
      <c r="AW789" s="12" t="s">
        <v>39</v>
      </c>
      <c r="AX789" s="12" t="s">
        <v>76</v>
      </c>
      <c r="AY789" s="276" t="s">
        <v>203</v>
      </c>
    </row>
    <row r="790" spans="2:51" s="14" customFormat="1" ht="13.5">
      <c r="B790" s="288"/>
      <c r="C790" s="289"/>
      <c r="D790" s="267" t="s">
        <v>592</v>
      </c>
      <c r="E790" s="290" t="s">
        <v>21</v>
      </c>
      <c r="F790" s="291" t="s">
        <v>1729</v>
      </c>
      <c r="G790" s="289"/>
      <c r="H790" s="290" t="s">
        <v>21</v>
      </c>
      <c r="I790" s="292"/>
      <c r="J790" s="289"/>
      <c r="K790" s="289"/>
      <c r="L790" s="293"/>
      <c r="M790" s="294"/>
      <c r="N790" s="295"/>
      <c r="O790" s="295"/>
      <c r="P790" s="295"/>
      <c r="Q790" s="295"/>
      <c r="R790" s="295"/>
      <c r="S790" s="295"/>
      <c r="T790" s="296"/>
      <c r="AT790" s="297" t="s">
        <v>592</v>
      </c>
      <c r="AU790" s="297" t="s">
        <v>85</v>
      </c>
      <c r="AV790" s="14" t="s">
        <v>83</v>
      </c>
      <c r="AW790" s="14" t="s">
        <v>39</v>
      </c>
      <c r="AX790" s="14" t="s">
        <v>76</v>
      </c>
      <c r="AY790" s="297" t="s">
        <v>203</v>
      </c>
    </row>
    <row r="791" spans="2:51" s="12" customFormat="1" ht="13.5">
      <c r="B791" s="265"/>
      <c r="C791" s="266"/>
      <c r="D791" s="267" t="s">
        <v>592</v>
      </c>
      <c r="E791" s="268" t="s">
        <v>21</v>
      </c>
      <c r="F791" s="269" t="s">
        <v>2149</v>
      </c>
      <c r="G791" s="266"/>
      <c r="H791" s="270">
        <v>6.14</v>
      </c>
      <c r="I791" s="271"/>
      <c r="J791" s="266"/>
      <c r="K791" s="266"/>
      <c r="L791" s="272"/>
      <c r="M791" s="273"/>
      <c r="N791" s="274"/>
      <c r="O791" s="274"/>
      <c r="P791" s="274"/>
      <c r="Q791" s="274"/>
      <c r="R791" s="274"/>
      <c r="S791" s="274"/>
      <c r="T791" s="275"/>
      <c r="AT791" s="276" t="s">
        <v>592</v>
      </c>
      <c r="AU791" s="276" t="s">
        <v>85</v>
      </c>
      <c r="AV791" s="12" t="s">
        <v>85</v>
      </c>
      <c r="AW791" s="12" t="s">
        <v>39</v>
      </c>
      <c r="AX791" s="12" t="s">
        <v>76</v>
      </c>
      <c r="AY791" s="276" t="s">
        <v>203</v>
      </c>
    </row>
    <row r="792" spans="2:65" s="1" customFormat="1" ht="38.25" customHeight="1">
      <c r="B792" s="47"/>
      <c r="C792" s="255" t="s">
        <v>1162</v>
      </c>
      <c r="D792" s="255" t="s">
        <v>284</v>
      </c>
      <c r="E792" s="256" t="s">
        <v>2150</v>
      </c>
      <c r="F792" s="257" t="s">
        <v>2151</v>
      </c>
      <c r="G792" s="258" t="s">
        <v>463</v>
      </c>
      <c r="H792" s="259">
        <v>378.624</v>
      </c>
      <c r="I792" s="260"/>
      <c r="J792" s="261">
        <f>ROUND(I792*H792,2)</f>
        <v>0</v>
      </c>
      <c r="K792" s="257" t="s">
        <v>761</v>
      </c>
      <c r="L792" s="262"/>
      <c r="M792" s="263" t="s">
        <v>21</v>
      </c>
      <c r="N792" s="264" t="s">
        <v>47</v>
      </c>
      <c r="O792" s="48"/>
      <c r="P792" s="247">
        <f>O792*H792</f>
        <v>0</v>
      </c>
      <c r="Q792" s="247">
        <v>0.0036</v>
      </c>
      <c r="R792" s="247">
        <f>Q792*H792</f>
        <v>1.3630464</v>
      </c>
      <c r="S792" s="247">
        <v>0</v>
      </c>
      <c r="T792" s="248">
        <f>S792*H792</f>
        <v>0</v>
      </c>
      <c r="AR792" s="25" t="s">
        <v>287</v>
      </c>
      <c r="AT792" s="25" t="s">
        <v>284</v>
      </c>
      <c r="AU792" s="25" t="s">
        <v>85</v>
      </c>
      <c r="AY792" s="25" t="s">
        <v>203</v>
      </c>
      <c r="BE792" s="249">
        <f>IF(N792="základní",J792,0)</f>
        <v>0</v>
      </c>
      <c r="BF792" s="249">
        <f>IF(N792="snížená",J792,0)</f>
        <v>0</v>
      </c>
      <c r="BG792" s="249">
        <f>IF(N792="zákl. přenesená",J792,0)</f>
        <v>0</v>
      </c>
      <c r="BH792" s="249">
        <f>IF(N792="sníž. přenesená",J792,0)</f>
        <v>0</v>
      </c>
      <c r="BI792" s="249">
        <f>IF(N792="nulová",J792,0)</f>
        <v>0</v>
      </c>
      <c r="BJ792" s="25" t="s">
        <v>83</v>
      </c>
      <c r="BK792" s="249">
        <f>ROUND(I792*H792,2)</f>
        <v>0</v>
      </c>
      <c r="BL792" s="25" t="s">
        <v>211</v>
      </c>
      <c r="BM792" s="25" t="s">
        <v>2152</v>
      </c>
    </row>
    <row r="793" spans="2:51" s="14" customFormat="1" ht="13.5">
      <c r="B793" s="288"/>
      <c r="C793" s="289"/>
      <c r="D793" s="267" t="s">
        <v>592</v>
      </c>
      <c r="E793" s="290" t="s">
        <v>21</v>
      </c>
      <c r="F793" s="291" t="s">
        <v>1740</v>
      </c>
      <c r="G793" s="289"/>
      <c r="H793" s="290" t="s">
        <v>21</v>
      </c>
      <c r="I793" s="292"/>
      <c r="J793" s="289"/>
      <c r="K793" s="289"/>
      <c r="L793" s="293"/>
      <c r="M793" s="294"/>
      <c r="N793" s="295"/>
      <c r="O793" s="295"/>
      <c r="P793" s="295"/>
      <c r="Q793" s="295"/>
      <c r="R793" s="295"/>
      <c r="S793" s="295"/>
      <c r="T793" s="296"/>
      <c r="AT793" s="297" t="s">
        <v>592</v>
      </c>
      <c r="AU793" s="297" t="s">
        <v>85</v>
      </c>
      <c r="AV793" s="14" t="s">
        <v>83</v>
      </c>
      <c r="AW793" s="14" t="s">
        <v>39</v>
      </c>
      <c r="AX793" s="14" t="s">
        <v>76</v>
      </c>
      <c r="AY793" s="297" t="s">
        <v>203</v>
      </c>
    </row>
    <row r="794" spans="2:51" s="12" customFormat="1" ht="13.5">
      <c r="B794" s="265"/>
      <c r="C794" s="266"/>
      <c r="D794" s="267" t="s">
        <v>592</v>
      </c>
      <c r="E794" s="268" t="s">
        <v>21</v>
      </c>
      <c r="F794" s="269" t="s">
        <v>2153</v>
      </c>
      <c r="G794" s="266"/>
      <c r="H794" s="270">
        <v>22.644</v>
      </c>
      <c r="I794" s="271"/>
      <c r="J794" s="266"/>
      <c r="K794" s="266"/>
      <c r="L794" s="272"/>
      <c r="M794" s="273"/>
      <c r="N794" s="274"/>
      <c r="O794" s="274"/>
      <c r="P794" s="274"/>
      <c r="Q794" s="274"/>
      <c r="R794" s="274"/>
      <c r="S794" s="274"/>
      <c r="T794" s="275"/>
      <c r="AT794" s="276" t="s">
        <v>592</v>
      </c>
      <c r="AU794" s="276" t="s">
        <v>85</v>
      </c>
      <c r="AV794" s="12" t="s">
        <v>85</v>
      </c>
      <c r="AW794" s="12" t="s">
        <v>39</v>
      </c>
      <c r="AX794" s="12" t="s">
        <v>76</v>
      </c>
      <c r="AY794" s="276" t="s">
        <v>203</v>
      </c>
    </row>
    <row r="795" spans="2:51" s="14" customFormat="1" ht="13.5">
      <c r="B795" s="288"/>
      <c r="C795" s="289"/>
      <c r="D795" s="267" t="s">
        <v>592</v>
      </c>
      <c r="E795" s="290" t="s">
        <v>21</v>
      </c>
      <c r="F795" s="291" t="s">
        <v>1721</v>
      </c>
      <c r="G795" s="289"/>
      <c r="H795" s="290" t="s">
        <v>21</v>
      </c>
      <c r="I795" s="292"/>
      <c r="J795" s="289"/>
      <c r="K795" s="289"/>
      <c r="L795" s="293"/>
      <c r="M795" s="294"/>
      <c r="N795" s="295"/>
      <c r="O795" s="295"/>
      <c r="P795" s="295"/>
      <c r="Q795" s="295"/>
      <c r="R795" s="295"/>
      <c r="S795" s="295"/>
      <c r="T795" s="296"/>
      <c r="AT795" s="297" t="s">
        <v>592</v>
      </c>
      <c r="AU795" s="297" t="s">
        <v>85</v>
      </c>
      <c r="AV795" s="14" t="s">
        <v>83</v>
      </c>
      <c r="AW795" s="14" t="s">
        <v>39</v>
      </c>
      <c r="AX795" s="14" t="s">
        <v>76</v>
      </c>
      <c r="AY795" s="297" t="s">
        <v>203</v>
      </c>
    </row>
    <row r="796" spans="2:51" s="12" customFormat="1" ht="13.5">
      <c r="B796" s="265"/>
      <c r="C796" s="266"/>
      <c r="D796" s="267" t="s">
        <v>592</v>
      </c>
      <c r="E796" s="268" t="s">
        <v>21</v>
      </c>
      <c r="F796" s="269" t="s">
        <v>2154</v>
      </c>
      <c r="G796" s="266"/>
      <c r="H796" s="270">
        <v>120.054</v>
      </c>
      <c r="I796" s="271"/>
      <c r="J796" s="266"/>
      <c r="K796" s="266"/>
      <c r="L796" s="272"/>
      <c r="M796" s="273"/>
      <c r="N796" s="274"/>
      <c r="O796" s="274"/>
      <c r="P796" s="274"/>
      <c r="Q796" s="274"/>
      <c r="R796" s="274"/>
      <c r="S796" s="274"/>
      <c r="T796" s="275"/>
      <c r="AT796" s="276" t="s">
        <v>592</v>
      </c>
      <c r="AU796" s="276" t="s">
        <v>85</v>
      </c>
      <c r="AV796" s="12" t="s">
        <v>85</v>
      </c>
      <c r="AW796" s="12" t="s">
        <v>39</v>
      </c>
      <c r="AX796" s="12" t="s">
        <v>76</v>
      </c>
      <c r="AY796" s="276" t="s">
        <v>203</v>
      </c>
    </row>
    <row r="797" spans="2:51" s="14" customFormat="1" ht="13.5">
      <c r="B797" s="288"/>
      <c r="C797" s="289"/>
      <c r="D797" s="267" t="s">
        <v>592</v>
      </c>
      <c r="E797" s="290" t="s">
        <v>21</v>
      </c>
      <c r="F797" s="291" t="s">
        <v>1725</v>
      </c>
      <c r="G797" s="289"/>
      <c r="H797" s="290" t="s">
        <v>21</v>
      </c>
      <c r="I797" s="292"/>
      <c r="J797" s="289"/>
      <c r="K797" s="289"/>
      <c r="L797" s="293"/>
      <c r="M797" s="294"/>
      <c r="N797" s="295"/>
      <c r="O797" s="295"/>
      <c r="P797" s="295"/>
      <c r="Q797" s="295"/>
      <c r="R797" s="295"/>
      <c r="S797" s="295"/>
      <c r="T797" s="296"/>
      <c r="AT797" s="297" t="s">
        <v>592</v>
      </c>
      <c r="AU797" s="297" t="s">
        <v>85</v>
      </c>
      <c r="AV797" s="14" t="s">
        <v>83</v>
      </c>
      <c r="AW797" s="14" t="s">
        <v>39</v>
      </c>
      <c r="AX797" s="14" t="s">
        <v>76</v>
      </c>
      <c r="AY797" s="297" t="s">
        <v>203</v>
      </c>
    </row>
    <row r="798" spans="2:51" s="12" customFormat="1" ht="13.5">
      <c r="B798" s="265"/>
      <c r="C798" s="266"/>
      <c r="D798" s="267" t="s">
        <v>592</v>
      </c>
      <c r="E798" s="268" t="s">
        <v>21</v>
      </c>
      <c r="F798" s="269" t="s">
        <v>2155</v>
      </c>
      <c r="G798" s="266"/>
      <c r="H798" s="270">
        <v>46.614</v>
      </c>
      <c r="I798" s="271"/>
      <c r="J798" s="266"/>
      <c r="K798" s="266"/>
      <c r="L798" s="272"/>
      <c r="M798" s="273"/>
      <c r="N798" s="274"/>
      <c r="O798" s="274"/>
      <c r="P798" s="274"/>
      <c r="Q798" s="274"/>
      <c r="R798" s="274"/>
      <c r="S798" s="274"/>
      <c r="T798" s="275"/>
      <c r="AT798" s="276" t="s">
        <v>592</v>
      </c>
      <c r="AU798" s="276" t="s">
        <v>85</v>
      </c>
      <c r="AV798" s="12" t="s">
        <v>85</v>
      </c>
      <c r="AW798" s="12" t="s">
        <v>39</v>
      </c>
      <c r="AX798" s="12" t="s">
        <v>76</v>
      </c>
      <c r="AY798" s="276" t="s">
        <v>203</v>
      </c>
    </row>
    <row r="799" spans="2:51" s="14" customFormat="1" ht="13.5">
      <c r="B799" s="288"/>
      <c r="C799" s="289"/>
      <c r="D799" s="267" t="s">
        <v>592</v>
      </c>
      <c r="E799" s="290" t="s">
        <v>21</v>
      </c>
      <c r="F799" s="291" t="s">
        <v>1733</v>
      </c>
      <c r="G799" s="289"/>
      <c r="H799" s="290" t="s">
        <v>21</v>
      </c>
      <c r="I799" s="292"/>
      <c r="J799" s="289"/>
      <c r="K799" s="289"/>
      <c r="L799" s="293"/>
      <c r="M799" s="294"/>
      <c r="N799" s="295"/>
      <c r="O799" s="295"/>
      <c r="P799" s="295"/>
      <c r="Q799" s="295"/>
      <c r="R799" s="295"/>
      <c r="S799" s="295"/>
      <c r="T799" s="296"/>
      <c r="AT799" s="297" t="s">
        <v>592</v>
      </c>
      <c r="AU799" s="297" t="s">
        <v>85</v>
      </c>
      <c r="AV799" s="14" t="s">
        <v>83</v>
      </c>
      <c r="AW799" s="14" t="s">
        <v>39</v>
      </c>
      <c r="AX799" s="14" t="s">
        <v>76</v>
      </c>
      <c r="AY799" s="297" t="s">
        <v>203</v>
      </c>
    </row>
    <row r="800" spans="2:51" s="12" customFormat="1" ht="13.5">
      <c r="B800" s="265"/>
      <c r="C800" s="266"/>
      <c r="D800" s="267" t="s">
        <v>592</v>
      </c>
      <c r="E800" s="268" t="s">
        <v>21</v>
      </c>
      <c r="F800" s="269" t="s">
        <v>2156</v>
      </c>
      <c r="G800" s="266"/>
      <c r="H800" s="270">
        <v>51.612</v>
      </c>
      <c r="I800" s="271"/>
      <c r="J800" s="266"/>
      <c r="K800" s="266"/>
      <c r="L800" s="272"/>
      <c r="M800" s="273"/>
      <c r="N800" s="274"/>
      <c r="O800" s="274"/>
      <c r="P800" s="274"/>
      <c r="Q800" s="274"/>
      <c r="R800" s="274"/>
      <c r="S800" s="274"/>
      <c r="T800" s="275"/>
      <c r="AT800" s="276" t="s">
        <v>592</v>
      </c>
      <c r="AU800" s="276" t="s">
        <v>85</v>
      </c>
      <c r="AV800" s="12" t="s">
        <v>85</v>
      </c>
      <c r="AW800" s="12" t="s">
        <v>39</v>
      </c>
      <c r="AX800" s="12" t="s">
        <v>76</v>
      </c>
      <c r="AY800" s="276" t="s">
        <v>203</v>
      </c>
    </row>
    <row r="801" spans="2:51" s="14" customFormat="1" ht="13.5">
      <c r="B801" s="288"/>
      <c r="C801" s="289"/>
      <c r="D801" s="267" t="s">
        <v>592</v>
      </c>
      <c r="E801" s="290" t="s">
        <v>21</v>
      </c>
      <c r="F801" s="291" t="s">
        <v>1721</v>
      </c>
      <c r="G801" s="289"/>
      <c r="H801" s="290" t="s">
        <v>21</v>
      </c>
      <c r="I801" s="292"/>
      <c r="J801" s="289"/>
      <c r="K801" s="289"/>
      <c r="L801" s="293"/>
      <c r="M801" s="294"/>
      <c r="N801" s="295"/>
      <c r="O801" s="295"/>
      <c r="P801" s="295"/>
      <c r="Q801" s="295"/>
      <c r="R801" s="295"/>
      <c r="S801" s="295"/>
      <c r="T801" s="296"/>
      <c r="AT801" s="297" t="s">
        <v>592</v>
      </c>
      <c r="AU801" s="297" t="s">
        <v>85</v>
      </c>
      <c r="AV801" s="14" t="s">
        <v>83</v>
      </c>
      <c r="AW801" s="14" t="s">
        <v>39</v>
      </c>
      <c r="AX801" s="14" t="s">
        <v>76</v>
      </c>
      <c r="AY801" s="297" t="s">
        <v>203</v>
      </c>
    </row>
    <row r="802" spans="2:51" s="12" customFormat="1" ht="13.5">
      <c r="B802" s="265"/>
      <c r="C802" s="266"/>
      <c r="D802" s="267" t="s">
        <v>592</v>
      </c>
      <c r="E802" s="268" t="s">
        <v>21</v>
      </c>
      <c r="F802" s="269" t="s">
        <v>2157</v>
      </c>
      <c r="G802" s="266"/>
      <c r="H802" s="270">
        <v>116.484</v>
      </c>
      <c r="I802" s="271"/>
      <c r="J802" s="266"/>
      <c r="K802" s="266"/>
      <c r="L802" s="272"/>
      <c r="M802" s="273"/>
      <c r="N802" s="274"/>
      <c r="O802" s="274"/>
      <c r="P802" s="274"/>
      <c r="Q802" s="274"/>
      <c r="R802" s="274"/>
      <c r="S802" s="274"/>
      <c r="T802" s="275"/>
      <c r="AT802" s="276" t="s">
        <v>592</v>
      </c>
      <c r="AU802" s="276" t="s">
        <v>85</v>
      </c>
      <c r="AV802" s="12" t="s">
        <v>85</v>
      </c>
      <c r="AW802" s="12" t="s">
        <v>39</v>
      </c>
      <c r="AX802" s="12" t="s">
        <v>76</v>
      </c>
      <c r="AY802" s="276" t="s">
        <v>203</v>
      </c>
    </row>
    <row r="803" spans="2:51" s="14" customFormat="1" ht="13.5">
      <c r="B803" s="288"/>
      <c r="C803" s="289"/>
      <c r="D803" s="267" t="s">
        <v>592</v>
      </c>
      <c r="E803" s="290" t="s">
        <v>21</v>
      </c>
      <c r="F803" s="291" t="s">
        <v>1733</v>
      </c>
      <c r="G803" s="289"/>
      <c r="H803" s="290" t="s">
        <v>21</v>
      </c>
      <c r="I803" s="292"/>
      <c r="J803" s="289"/>
      <c r="K803" s="289"/>
      <c r="L803" s="293"/>
      <c r="M803" s="294"/>
      <c r="N803" s="295"/>
      <c r="O803" s="295"/>
      <c r="P803" s="295"/>
      <c r="Q803" s="295"/>
      <c r="R803" s="295"/>
      <c r="S803" s="295"/>
      <c r="T803" s="296"/>
      <c r="AT803" s="297" t="s">
        <v>592</v>
      </c>
      <c r="AU803" s="297" t="s">
        <v>85</v>
      </c>
      <c r="AV803" s="14" t="s">
        <v>83</v>
      </c>
      <c r="AW803" s="14" t="s">
        <v>39</v>
      </c>
      <c r="AX803" s="14" t="s">
        <v>76</v>
      </c>
      <c r="AY803" s="297" t="s">
        <v>203</v>
      </c>
    </row>
    <row r="804" spans="2:51" s="12" customFormat="1" ht="13.5">
      <c r="B804" s="265"/>
      <c r="C804" s="266"/>
      <c r="D804" s="267" t="s">
        <v>592</v>
      </c>
      <c r="E804" s="268" t="s">
        <v>21</v>
      </c>
      <c r="F804" s="269" t="s">
        <v>2158</v>
      </c>
      <c r="G804" s="266"/>
      <c r="H804" s="270">
        <v>21.216</v>
      </c>
      <c r="I804" s="271"/>
      <c r="J804" s="266"/>
      <c r="K804" s="266"/>
      <c r="L804" s="272"/>
      <c r="M804" s="273"/>
      <c r="N804" s="274"/>
      <c r="O804" s="274"/>
      <c r="P804" s="274"/>
      <c r="Q804" s="274"/>
      <c r="R804" s="274"/>
      <c r="S804" s="274"/>
      <c r="T804" s="275"/>
      <c r="AT804" s="276" t="s">
        <v>592</v>
      </c>
      <c r="AU804" s="276" t="s">
        <v>85</v>
      </c>
      <c r="AV804" s="12" t="s">
        <v>85</v>
      </c>
      <c r="AW804" s="12" t="s">
        <v>39</v>
      </c>
      <c r="AX804" s="12" t="s">
        <v>76</v>
      </c>
      <c r="AY804" s="276" t="s">
        <v>203</v>
      </c>
    </row>
    <row r="805" spans="2:65" s="1" customFormat="1" ht="38.25" customHeight="1">
      <c r="B805" s="47"/>
      <c r="C805" s="238" t="s">
        <v>1166</v>
      </c>
      <c r="D805" s="238" t="s">
        <v>206</v>
      </c>
      <c r="E805" s="239" t="s">
        <v>2159</v>
      </c>
      <c r="F805" s="240" t="s">
        <v>2160</v>
      </c>
      <c r="G805" s="241" t="s">
        <v>463</v>
      </c>
      <c r="H805" s="242">
        <v>9.9</v>
      </c>
      <c r="I805" s="243"/>
      <c r="J805" s="244">
        <f>ROUND(I805*H805,2)</f>
        <v>0</v>
      </c>
      <c r="K805" s="240" t="s">
        <v>761</v>
      </c>
      <c r="L805" s="73"/>
      <c r="M805" s="245" t="s">
        <v>21</v>
      </c>
      <c r="N805" s="246" t="s">
        <v>47</v>
      </c>
      <c r="O805" s="48"/>
      <c r="P805" s="247">
        <f>O805*H805</f>
        <v>0</v>
      </c>
      <c r="Q805" s="247">
        <v>0.0003</v>
      </c>
      <c r="R805" s="247">
        <f>Q805*H805</f>
        <v>0.00297</v>
      </c>
      <c r="S805" s="247">
        <v>0</v>
      </c>
      <c r="T805" s="248">
        <f>S805*H805</f>
        <v>0</v>
      </c>
      <c r="AR805" s="25" t="s">
        <v>211</v>
      </c>
      <c r="AT805" s="25" t="s">
        <v>206</v>
      </c>
      <c r="AU805" s="25" t="s">
        <v>85</v>
      </c>
      <c r="AY805" s="25" t="s">
        <v>203</v>
      </c>
      <c r="BE805" s="249">
        <f>IF(N805="základní",J805,0)</f>
        <v>0</v>
      </c>
      <c r="BF805" s="249">
        <f>IF(N805="snížená",J805,0)</f>
        <v>0</v>
      </c>
      <c r="BG805" s="249">
        <f>IF(N805="zákl. přenesená",J805,0)</f>
        <v>0</v>
      </c>
      <c r="BH805" s="249">
        <f>IF(N805="sníž. přenesená",J805,0)</f>
        <v>0</v>
      </c>
      <c r="BI805" s="249">
        <f>IF(N805="nulová",J805,0)</f>
        <v>0</v>
      </c>
      <c r="BJ805" s="25" t="s">
        <v>83</v>
      </c>
      <c r="BK805" s="249">
        <f>ROUND(I805*H805,2)</f>
        <v>0</v>
      </c>
      <c r="BL805" s="25" t="s">
        <v>211</v>
      </c>
      <c r="BM805" s="25" t="s">
        <v>2161</v>
      </c>
    </row>
    <row r="806" spans="2:65" s="1" customFormat="1" ht="25.5" customHeight="1">
      <c r="B806" s="47"/>
      <c r="C806" s="255" t="s">
        <v>1170</v>
      </c>
      <c r="D806" s="255" t="s">
        <v>284</v>
      </c>
      <c r="E806" s="256" t="s">
        <v>2162</v>
      </c>
      <c r="F806" s="257" t="s">
        <v>2163</v>
      </c>
      <c r="G806" s="258" t="s">
        <v>463</v>
      </c>
      <c r="H806" s="259">
        <v>10.098</v>
      </c>
      <c r="I806" s="260"/>
      <c r="J806" s="261">
        <f>ROUND(I806*H806,2)</f>
        <v>0</v>
      </c>
      <c r="K806" s="257" t="s">
        <v>761</v>
      </c>
      <c r="L806" s="262"/>
      <c r="M806" s="263" t="s">
        <v>21</v>
      </c>
      <c r="N806" s="264" t="s">
        <v>47</v>
      </c>
      <c r="O806" s="48"/>
      <c r="P806" s="247">
        <f>O806*H806</f>
        <v>0</v>
      </c>
      <c r="Q806" s="247">
        <v>0.0011</v>
      </c>
      <c r="R806" s="247">
        <f>Q806*H806</f>
        <v>0.011107800000000001</v>
      </c>
      <c r="S806" s="247">
        <v>0</v>
      </c>
      <c r="T806" s="248">
        <f>S806*H806</f>
        <v>0</v>
      </c>
      <c r="AR806" s="25" t="s">
        <v>287</v>
      </c>
      <c r="AT806" s="25" t="s">
        <v>284</v>
      </c>
      <c r="AU806" s="25" t="s">
        <v>85</v>
      </c>
      <c r="AY806" s="25" t="s">
        <v>203</v>
      </c>
      <c r="BE806" s="249">
        <f>IF(N806="základní",J806,0)</f>
        <v>0</v>
      </c>
      <c r="BF806" s="249">
        <f>IF(N806="snížená",J806,0)</f>
        <v>0</v>
      </c>
      <c r="BG806" s="249">
        <f>IF(N806="zákl. přenesená",J806,0)</f>
        <v>0</v>
      </c>
      <c r="BH806" s="249">
        <f>IF(N806="sníž. přenesená",J806,0)</f>
        <v>0</v>
      </c>
      <c r="BI806" s="249">
        <f>IF(N806="nulová",J806,0)</f>
        <v>0</v>
      </c>
      <c r="BJ806" s="25" t="s">
        <v>83</v>
      </c>
      <c r="BK806" s="249">
        <f>ROUND(I806*H806,2)</f>
        <v>0</v>
      </c>
      <c r="BL806" s="25" t="s">
        <v>211</v>
      </c>
      <c r="BM806" s="25" t="s">
        <v>2164</v>
      </c>
    </row>
    <row r="807" spans="2:51" s="12" customFormat="1" ht="13.5">
      <c r="B807" s="265"/>
      <c r="C807" s="266"/>
      <c r="D807" s="267" t="s">
        <v>592</v>
      </c>
      <c r="E807" s="266"/>
      <c r="F807" s="269" t="s">
        <v>2165</v>
      </c>
      <c r="G807" s="266"/>
      <c r="H807" s="270">
        <v>10.098</v>
      </c>
      <c r="I807" s="271"/>
      <c r="J807" s="266"/>
      <c r="K807" s="266"/>
      <c r="L807" s="272"/>
      <c r="M807" s="273"/>
      <c r="N807" s="274"/>
      <c r="O807" s="274"/>
      <c r="P807" s="274"/>
      <c r="Q807" s="274"/>
      <c r="R807" s="274"/>
      <c r="S807" s="274"/>
      <c r="T807" s="275"/>
      <c r="AT807" s="276" t="s">
        <v>592</v>
      </c>
      <c r="AU807" s="276" t="s">
        <v>85</v>
      </c>
      <c r="AV807" s="12" t="s">
        <v>85</v>
      </c>
      <c r="AW807" s="12" t="s">
        <v>6</v>
      </c>
      <c r="AX807" s="12" t="s">
        <v>83</v>
      </c>
      <c r="AY807" s="276" t="s">
        <v>203</v>
      </c>
    </row>
    <row r="808" spans="2:65" s="1" customFormat="1" ht="25.5" customHeight="1">
      <c r="B808" s="47"/>
      <c r="C808" s="238" t="s">
        <v>1174</v>
      </c>
      <c r="D808" s="238" t="s">
        <v>206</v>
      </c>
      <c r="E808" s="239" t="s">
        <v>2166</v>
      </c>
      <c r="F808" s="240" t="s">
        <v>2167</v>
      </c>
      <c r="G808" s="241" t="s">
        <v>463</v>
      </c>
      <c r="H808" s="242">
        <v>633.62</v>
      </c>
      <c r="I808" s="243"/>
      <c r="J808" s="244">
        <f>ROUND(I808*H808,2)</f>
        <v>0</v>
      </c>
      <c r="K808" s="240" t="s">
        <v>761</v>
      </c>
      <c r="L808" s="73"/>
      <c r="M808" s="245" t="s">
        <v>21</v>
      </c>
      <c r="N808" s="246" t="s">
        <v>47</v>
      </c>
      <c r="O808" s="48"/>
      <c r="P808" s="247">
        <f>O808*H808</f>
        <v>0</v>
      </c>
      <c r="Q808" s="247">
        <v>0</v>
      </c>
      <c r="R808" s="247">
        <f>Q808*H808</f>
        <v>0</v>
      </c>
      <c r="S808" s="247">
        <v>0</v>
      </c>
      <c r="T808" s="248">
        <f>S808*H808</f>
        <v>0</v>
      </c>
      <c r="AR808" s="25" t="s">
        <v>98</v>
      </c>
      <c r="AT808" s="25" t="s">
        <v>206</v>
      </c>
      <c r="AU808" s="25" t="s">
        <v>85</v>
      </c>
      <c r="AY808" s="25" t="s">
        <v>203</v>
      </c>
      <c r="BE808" s="249">
        <f>IF(N808="základní",J808,0)</f>
        <v>0</v>
      </c>
      <c r="BF808" s="249">
        <f>IF(N808="snížená",J808,0)</f>
        <v>0</v>
      </c>
      <c r="BG808" s="249">
        <f>IF(N808="zákl. přenesená",J808,0)</f>
        <v>0</v>
      </c>
      <c r="BH808" s="249">
        <f>IF(N808="sníž. přenesená",J808,0)</f>
        <v>0</v>
      </c>
      <c r="BI808" s="249">
        <f>IF(N808="nulová",J808,0)</f>
        <v>0</v>
      </c>
      <c r="BJ808" s="25" t="s">
        <v>83</v>
      </c>
      <c r="BK808" s="249">
        <f>ROUND(I808*H808,2)</f>
        <v>0</v>
      </c>
      <c r="BL808" s="25" t="s">
        <v>98</v>
      </c>
      <c r="BM808" s="25" t="s">
        <v>2168</v>
      </c>
    </row>
    <row r="809" spans="2:51" s="12" customFormat="1" ht="13.5">
      <c r="B809" s="265"/>
      <c r="C809" s="266"/>
      <c r="D809" s="267" t="s">
        <v>592</v>
      </c>
      <c r="E809" s="268" t="s">
        <v>21</v>
      </c>
      <c r="F809" s="269" t="s">
        <v>1754</v>
      </c>
      <c r="G809" s="266"/>
      <c r="H809" s="270">
        <v>22.2</v>
      </c>
      <c r="I809" s="271"/>
      <c r="J809" s="266"/>
      <c r="K809" s="266"/>
      <c r="L809" s="272"/>
      <c r="M809" s="273"/>
      <c r="N809" s="274"/>
      <c r="O809" s="274"/>
      <c r="P809" s="274"/>
      <c r="Q809" s="274"/>
      <c r="R809" s="274"/>
      <c r="S809" s="274"/>
      <c r="T809" s="275"/>
      <c r="AT809" s="276" t="s">
        <v>592</v>
      </c>
      <c r="AU809" s="276" t="s">
        <v>85</v>
      </c>
      <c r="AV809" s="12" t="s">
        <v>85</v>
      </c>
      <c r="AW809" s="12" t="s">
        <v>39</v>
      </c>
      <c r="AX809" s="12" t="s">
        <v>76</v>
      </c>
      <c r="AY809" s="276" t="s">
        <v>203</v>
      </c>
    </row>
    <row r="810" spans="2:51" s="12" customFormat="1" ht="13.5">
      <c r="B810" s="265"/>
      <c r="C810" s="266"/>
      <c r="D810" s="267" t="s">
        <v>592</v>
      </c>
      <c r="E810" s="268" t="s">
        <v>21</v>
      </c>
      <c r="F810" s="269" t="s">
        <v>1755</v>
      </c>
      <c r="G810" s="266"/>
      <c r="H810" s="270">
        <v>53</v>
      </c>
      <c r="I810" s="271"/>
      <c r="J810" s="266"/>
      <c r="K810" s="266"/>
      <c r="L810" s="272"/>
      <c r="M810" s="273"/>
      <c r="N810" s="274"/>
      <c r="O810" s="274"/>
      <c r="P810" s="274"/>
      <c r="Q810" s="274"/>
      <c r="R810" s="274"/>
      <c r="S810" s="274"/>
      <c r="T810" s="275"/>
      <c r="AT810" s="276" t="s">
        <v>592</v>
      </c>
      <c r="AU810" s="276" t="s">
        <v>85</v>
      </c>
      <c r="AV810" s="12" t="s">
        <v>85</v>
      </c>
      <c r="AW810" s="12" t="s">
        <v>39</v>
      </c>
      <c r="AX810" s="12" t="s">
        <v>76</v>
      </c>
      <c r="AY810" s="276" t="s">
        <v>203</v>
      </c>
    </row>
    <row r="811" spans="2:51" s="12" customFormat="1" ht="13.5">
      <c r="B811" s="265"/>
      <c r="C811" s="266"/>
      <c r="D811" s="267" t="s">
        <v>592</v>
      </c>
      <c r="E811" s="268" t="s">
        <v>21</v>
      </c>
      <c r="F811" s="269" t="s">
        <v>1779</v>
      </c>
      <c r="G811" s="266"/>
      <c r="H811" s="270">
        <v>117.7</v>
      </c>
      <c r="I811" s="271"/>
      <c r="J811" s="266"/>
      <c r="K811" s="266"/>
      <c r="L811" s="272"/>
      <c r="M811" s="273"/>
      <c r="N811" s="274"/>
      <c r="O811" s="274"/>
      <c r="P811" s="274"/>
      <c r="Q811" s="274"/>
      <c r="R811" s="274"/>
      <c r="S811" s="274"/>
      <c r="T811" s="275"/>
      <c r="AT811" s="276" t="s">
        <v>592</v>
      </c>
      <c r="AU811" s="276" t="s">
        <v>85</v>
      </c>
      <c r="AV811" s="12" t="s">
        <v>85</v>
      </c>
      <c r="AW811" s="12" t="s">
        <v>39</v>
      </c>
      <c r="AX811" s="12" t="s">
        <v>76</v>
      </c>
      <c r="AY811" s="276" t="s">
        <v>203</v>
      </c>
    </row>
    <row r="812" spans="2:51" s="12" customFormat="1" ht="13.5">
      <c r="B812" s="265"/>
      <c r="C812" s="266"/>
      <c r="D812" s="267" t="s">
        <v>592</v>
      </c>
      <c r="E812" s="268" t="s">
        <v>21</v>
      </c>
      <c r="F812" s="269" t="s">
        <v>2053</v>
      </c>
      <c r="G812" s="266"/>
      <c r="H812" s="270">
        <v>45.7</v>
      </c>
      <c r="I812" s="271"/>
      <c r="J812" s="266"/>
      <c r="K812" s="266"/>
      <c r="L812" s="272"/>
      <c r="M812" s="273"/>
      <c r="N812" s="274"/>
      <c r="O812" s="274"/>
      <c r="P812" s="274"/>
      <c r="Q812" s="274"/>
      <c r="R812" s="274"/>
      <c r="S812" s="274"/>
      <c r="T812" s="275"/>
      <c r="AT812" s="276" t="s">
        <v>592</v>
      </c>
      <c r="AU812" s="276" t="s">
        <v>85</v>
      </c>
      <c r="AV812" s="12" t="s">
        <v>85</v>
      </c>
      <c r="AW812" s="12" t="s">
        <v>39</v>
      </c>
      <c r="AX812" s="12" t="s">
        <v>76</v>
      </c>
      <c r="AY812" s="276" t="s">
        <v>203</v>
      </c>
    </row>
    <row r="813" spans="2:51" s="14" customFormat="1" ht="13.5">
      <c r="B813" s="288"/>
      <c r="C813" s="289"/>
      <c r="D813" s="267" t="s">
        <v>592</v>
      </c>
      <c r="E813" s="290" t="s">
        <v>21</v>
      </c>
      <c r="F813" s="291" t="s">
        <v>1733</v>
      </c>
      <c r="G813" s="289"/>
      <c r="H813" s="290" t="s">
        <v>21</v>
      </c>
      <c r="I813" s="292"/>
      <c r="J813" s="289"/>
      <c r="K813" s="289"/>
      <c r="L813" s="293"/>
      <c r="M813" s="294"/>
      <c r="N813" s="295"/>
      <c r="O813" s="295"/>
      <c r="P813" s="295"/>
      <c r="Q813" s="295"/>
      <c r="R813" s="295"/>
      <c r="S813" s="295"/>
      <c r="T813" s="296"/>
      <c r="AT813" s="297" t="s">
        <v>592</v>
      </c>
      <c r="AU813" s="297" t="s">
        <v>85</v>
      </c>
      <c r="AV813" s="14" t="s">
        <v>83</v>
      </c>
      <c r="AW813" s="14" t="s">
        <v>39</v>
      </c>
      <c r="AX813" s="14" t="s">
        <v>76</v>
      </c>
      <c r="AY813" s="297" t="s">
        <v>203</v>
      </c>
    </row>
    <row r="814" spans="2:51" s="12" customFormat="1" ht="13.5">
      <c r="B814" s="265"/>
      <c r="C814" s="266"/>
      <c r="D814" s="267" t="s">
        <v>592</v>
      </c>
      <c r="E814" s="268" t="s">
        <v>21</v>
      </c>
      <c r="F814" s="269" t="s">
        <v>2141</v>
      </c>
      <c r="G814" s="266"/>
      <c r="H814" s="270">
        <v>50.6</v>
      </c>
      <c r="I814" s="271"/>
      <c r="J814" s="266"/>
      <c r="K814" s="266"/>
      <c r="L814" s="272"/>
      <c r="M814" s="273"/>
      <c r="N814" s="274"/>
      <c r="O814" s="274"/>
      <c r="P814" s="274"/>
      <c r="Q814" s="274"/>
      <c r="R814" s="274"/>
      <c r="S814" s="274"/>
      <c r="T814" s="275"/>
      <c r="AT814" s="276" t="s">
        <v>592</v>
      </c>
      <c r="AU814" s="276" t="s">
        <v>85</v>
      </c>
      <c r="AV814" s="12" t="s">
        <v>85</v>
      </c>
      <c r="AW814" s="12" t="s">
        <v>39</v>
      </c>
      <c r="AX814" s="12" t="s">
        <v>76</v>
      </c>
      <c r="AY814" s="276" t="s">
        <v>203</v>
      </c>
    </row>
    <row r="815" spans="2:51" s="14" customFormat="1" ht="13.5">
      <c r="B815" s="288"/>
      <c r="C815" s="289"/>
      <c r="D815" s="267" t="s">
        <v>592</v>
      </c>
      <c r="E815" s="290" t="s">
        <v>21</v>
      </c>
      <c r="F815" s="291" t="s">
        <v>1721</v>
      </c>
      <c r="G815" s="289"/>
      <c r="H815" s="290" t="s">
        <v>21</v>
      </c>
      <c r="I815" s="292"/>
      <c r="J815" s="289"/>
      <c r="K815" s="289"/>
      <c r="L815" s="293"/>
      <c r="M815" s="294"/>
      <c r="N815" s="295"/>
      <c r="O815" s="295"/>
      <c r="P815" s="295"/>
      <c r="Q815" s="295"/>
      <c r="R815" s="295"/>
      <c r="S815" s="295"/>
      <c r="T815" s="296"/>
      <c r="AT815" s="297" t="s">
        <v>592</v>
      </c>
      <c r="AU815" s="297" t="s">
        <v>85</v>
      </c>
      <c r="AV815" s="14" t="s">
        <v>83</v>
      </c>
      <c r="AW815" s="14" t="s">
        <v>39</v>
      </c>
      <c r="AX815" s="14" t="s">
        <v>76</v>
      </c>
      <c r="AY815" s="297" t="s">
        <v>203</v>
      </c>
    </row>
    <row r="816" spans="2:51" s="12" customFormat="1" ht="13.5">
      <c r="B816" s="265"/>
      <c r="C816" s="266"/>
      <c r="D816" s="267" t="s">
        <v>592</v>
      </c>
      <c r="E816" s="268" t="s">
        <v>21</v>
      </c>
      <c r="F816" s="269" t="s">
        <v>2052</v>
      </c>
      <c r="G816" s="266"/>
      <c r="H816" s="270">
        <v>114.2</v>
      </c>
      <c r="I816" s="271"/>
      <c r="J816" s="266"/>
      <c r="K816" s="266"/>
      <c r="L816" s="272"/>
      <c r="M816" s="273"/>
      <c r="N816" s="274"/>
      <c r="O816" s="274"/>
      <c r="P816" s="274"/>
      <c r="Q816" s="274"/>
      <c r="R816" s="274"/>
      <c r="S816" s="274"/>
      <c r="T816" s="275"/>
      <c r="AT816" s="276" t="s">
        <v>592</v>
      </c>
      <c r="AU816" s="276" t="s">
        <v>85</v>
      </c>
      <c r="AV816" s="12" t="s">
        <v>85</v>
      </c>
      <c r="AW816" s="12" t="s">
        <v>39</v>
      </c>
      <c r="AX816" s="12" t="s">
        <v>76</v>
      </c>
      <c r="AY816" s="276" t="s">
        <v>203</v>
      </c>
    </row>
    <row r="817" spans="2:51" s="14" customFormat="1" ht="13.5">
      <c r="B817" s="288"/>
      <c r="C817" s="289"/>
      <c r="D817" s="267" t="s">
        <v>592</v>
      </c>
      <c r="E817" s="290" t="s">
        <v>21</v>
      </c>
      <c r="F817" s="291" t="s">
        <v>1731</v>
      </c>
      <c r="G817" s="289"/>
      <c r="H817" s="290" t="s">
        <v>21</v>
      </c>
      <c r="I817" s="292"/>
      <c r="J817" s="289"/>
      <c r="K817" s="289"/>
      <c r="L817" s="293"/>
      <c r="M817" s="294"/>
      <c r="N817" s="295"/>
      <c r="O817" s="295"/>
      <c r="P817" s="295"/>
      <c r="Q817" s="295"/>
      <c r="R817" s="295"/>
      <c r="S817" s="295"/>
      <c r="T817" s="296"/>
      <c r="AT817" s="297" t="s">
        <v>592</v>
      </c>
      <c r="AU817" s="297" t="s">
        <v>85</v>
      </c>
      <c r="AV817" s="14" t="s">
        <v>83</v>
      </c>
      <c r="AW817" s="14" t="s">
        <v>39</v>
      </c>
      <c r="AX817" s="14" t="s">
        <v>76</v>
      </c>
      <c r="AY817" s="297" t="s">
        <v>203</v>
      </c>
    </row>
    <row r="818" spans="2:51" s="12" customFormat="1" ht="13.5">
      <c r="B818" s="265"/>
      <c r="C818" s="266"/>
      <c r="D818" s="267" t="s">
        <v>592</v>
      </c>
      <c r="E818" s="268" t="s">
        <v>21</v>
      </c>
      <c r="F818" s="269" t="s">
        <v>1782</v>
      </c>
      <c r="G818" s="266"/>
      <c r="H818" s="270">
        <v>27.6</v>
      </c>
      <c r="I818" s="271"/>
      <c r="J818" s="266"/>
      <c r="K818" s="266"/>
      <c r="L818" s="272"/>
      <c r="M818" s="273"/>
      <c r="N818" s="274"/>
      <c r="O818" s="274"/>
      <c r="P818" s="274"/>
      <c r="Q818" s="274"/>
      <c r="R818" s="274"/>
      <c r="S818" s="274"/>
      <c r="T818" s="275"/>
      <c r="AT818" s="276" t="s">
        <v>592</v>
      </c>
      <c r="AU818" s="276" t="s">
        <v>85</v>
      </c>
      <c r="AV818" s="12" t="s">
        <v>85</v>
      </c>
      <c r="AW818" s="12" t="s">
        <v>39</v>
      </c>
      <c r="AX818" s="12" t="s">
        <v>76</v>
      </c>
      <c r="AY818" s="276" t="s">
        <v>203</v>
      </c>
    </row>
    <row r="819" spans="2:51" s="14" customFormat="1" ht="13.5">
      <c r="B819" s="288"/>
      <c r="C819" s="289"/>
      <c r="D819" s="267" t="s">
        <v>592</v>
      </c>
      <c r="E819" s="290" t="s">
        <v>21</v>
      </c>
      <c r="F819" s="291" t="s">
        <v>1727</v>
      </c>
      <c r="G819" s="289"/>
      <c r="H819" s="290" t="s">
        <v>21</v>
      </c>
      <c r="I819" s="292"/>
      <c r="J819" s="289"/>
      <c r="K819" s="289"/>
      <c r="L819" s="293"/>
      <c r="M819" s="294"/>
      <c r="N819" s="295"/>
      <c r="O819" s="295"/>
      <c r="P819" s="295"/>
      <c r="Q819" s="295"/>
      <c r="R819" s="295"/>
      <c r="S819" s="295"/>
      <c r="T819" s="296"/>
      <c r="AT819" s="297" t="s">
        <v>592</v>
      </c>
      <c r="AU819" s="297" t="s">
        <v>85</v>
      </c>
      <c r="AV819" s="14" t="s">
        <v>83</v>
      </c>
      <c r="AW819" s="14" t="s">
        <v>39</v>
      </c>
      <c r="AX819" s="14" t="s">
        <v>76</v>
      </c>
      <c r="AY819" s="297" t="s">
        <v>203</v>
      </c>
    </row>
    <row r="820" spans="2:51" s="12" customFormat="1" ht="13.5">
      <c r="B820" s="265"/>
      <c r="C820" s="266"/>
      <c r="D820" s="267" t="s">
        <v>592</v>
      </c>
      <c r="E820" s="268" t="s">
        <v>21</v>
      </c>
      <c r="F820" s="269" t="s">
        <v>1762</v>
      </c>
      <c r="G820" s="266"/>
      <c r="H820" s="270">
        <v>1.5</v>
      </c>
      <c r="I820" s="271"/>
      <c r="J820" s="266"/>
      <c r="K820" s="266"/>
      <c r="L820" s="272"/>
      <c r="M820" s="273"/>
      <c r="N820" s="274"/>
      <c r="O820" s="274"/>
      <c r="P820" s="274"/>
      <c r="Q820" s="274"/>
      <c r="R820" s="274"/>
      <c r="S820" s="274"/>
      <c r="T820" s="275"/>
      <c r="AT820" s="276" t="s">
        <v>592</v>
      </c>
      <c r="AU820" s="276" t="s">
        <v>85</v>
      </c>
      <c r="AV820" s="12" t="s">
        <v>85</v>
      </c>
      <c r="AW820" s="12" t="s">
        <v>39</v>
      </c>
      <c r="AX820" s="12" t="s">
        <v>76</v>
      </c>
      <c r="AY820" s="276" t="s">
        <v>203</v>
      </c>
    </row>
    <row r="821" spans="2:51" s="14" customFormat="1" ht="13.5">
      <c r="B821" s="288"/>
      <c r="C821" s="289"/>
      <c r="D821" s="267" t="s">
        <v>592</v>
      </c>
      <c r="E821" s="290" t="s">
        <v>21</v>
      </c>
      <c r="F821" s="291" t="s">
        <v>1729</v>
      </c>
      <c r="G821" s="289"/>
      <c r="H821" s="290" t="s">
        <v>21</v>
      </c>
      <c r="I821" s="292"/>
      <c r="J821" s="289"/>
      <c r="K821" s="289"/>
      <c r="L821" s="293"/>
      <c r="M821" s="294"/>
      <c r="N821" s="295"/>
      <c r="O821" s="295"/>
      <c r="P821" s="295"/>
      <c r="Q821" s="295"/>
      <c r="R821" s="295"/>
      <c r="S821" s="295"/>
      <c r="T821" s="296"/>
      <c r="AT821" s="297" t="s">
        <v>592</v>
      </c>
      <c r="AU821" s="297" t="s">
        <v>85</v>
      </c>
      <c r="AV821" s="14" t="s">
        <v>83</v>
      </c>
      <c r="AW821" s="14" t="s">
        <v>39</v>
      </c>
      <c r="AX821" s="14" t="s">
        <v>76</v>
      </c>
      <c r="AY821" s="297" t="s">
        <v>203</v>
      </c>
    </row>
    <row r="822" spans="2:51" s="12" customFormat="1" ht="13.5">
      <c r="B822" s="265"/>
      <c r="C822" s="266"/>
      <c r="D822" s="267" t="s">
        <v>592</v>
      </c>
      <c r="E822" s="268" t="s">
        <v>21</v>
      </c>
      <c r="F822" s="269" t="s">
        <v>1763</v>
      </c>
      <c r="G822" s="266"/>
      <c r="H822" s="270">
        <v>6.02</v>
      </c>
      <c r="I822" s="271"/>
      <c r="J822" s="266"/>
      <c r="K822" s="266"/>
      <c r="L822" s="272"/>
      <c r="M822" s="273"/>
      <c r="N822" s="274"/>
      <c r="O822" s="274"/>
      <c r="P822" s="274"/>
      <c r="Q822" s="274"/>
      <c r="R822" s="274"/>
      <c r="S822" s="274"/>
      <c r="T822" s="275"/>
      <c r="AT822" s="276" t="s">
        <v>592</v>
      </c>
      <c r="AU822" s="276" t="s">
        <v>85</v>
      </c>
      <c r="AV822" s="12" t="s">
        <v>85</v>
      </c>
      <c r="AW822" s="12" t="s">
        <v>39</v>
      </c>
      <c r="AX822" s="12" t="s">
        <v>76</v>
      </c>
      <c r="AY822" s="276" t="s">
        <v>203</v>
      </c>
    </row>
    <row r="823" spans="2:51" s="14" customFormat="1" ht="13.5">
      <c r="B823" s="288"/>
      <c r="C823" s="289"/>
      <c r="D823" s="267" t="s">
        <v>592</v>
      </c>
      <c r="E823" s="290" t="s">
        <v>21</v>
      </c>
      <c r="F823" s="291" t="s">
        <v>1733</v>
      </c>
      <c r="G823" s="289"/>
      <c r="H823" s="290" t="s">
        <v>21</v>
      </c>
      <c r="I823" s="292"/>
      <c r="J823" s="289"/>
      <c r="K823" s="289"/>
      <c r="L823" s="293"/>
      <c r="M823" s="294"/>
      <c r="N823" s="295"/>
      <c r="O823" s="295"/>
      <c r="P823" s="295"/>
      <c r="Q823" s="295"/>
      <c r="R823" s="295"/>
      <c r="S823" s="295"/>
      <c r="T823" s="296"/>
      <c r="AT823" s="297" t="s">
        <v>592</v>
      </c>
      <c r="AU823" s="297" t="s">
        <v>85</v>
      </c>
      <c r="AV823" s="14" t="s">
        <v>83</v>
      </c>
      <c r="AW823" s="14" t="s">
        <v>39</v>
      </c>
      <c r="AX823" s="14" t="s">
        <v>76</v>
      </c>
      <c r="AY823" s="297" t="s">
        <v>203</v>
      </c>
    </row>
    <row r="824" spans="2:51" s="12" customFormat="1" ht="13.5">
      <c r="B824" s="265"/>
      <c r="C824" s="266"/>
      <c r="D824" s="267" t="s">
        <v>592</v>
      </c>
      <c r="E824" s="268" t="s">
        <v>21</v>
      </c>
      <c r="F824" s="269" t="s">
        <v>2142</v>
      </c>
      <c r="G824" s="266"/>
      <c r="H824" s="270">
        <v>20.8</v>
      </c>
      <c r="I824" s="271"/>
      <c r="J824" s="266"/>
      <c r="K824" s="266"/>
      <c r="L824" s="272"/>
      <c r="M824" s="273"/>
      <c r="N824" s="274"/>
      <c r="O824" s="274"/>
      <c r="P824" s="274"/>
      <c r="Q824" s="274"/>
      <c r="R824" s="274"/>
      <c r="S824" s="274"/>
      <c r="T824" s="275"/>
      <c r="AT824" s="276" t="s">
        <v>592</v>
      </c>
      <c r="AU824" s="276" t="s">
        <v>85</v>
      </c>
      <c r="AV824" s="12" t="s">
        <v>85</v>
      </c>
      <c r="AW824" s="12" t="s">
        <v>39</v>
      </c>
      <c r="AX824" s="12" t="s">
        <v>76</v>
      </c>
      <c r="AY824" s="276" t="s">
        <v>203</v>
      </c>
    </row>
    <row r="825" spans="2:51" s="12" customFormat="1" ht="13.5">
      <c r="B825" s="265"/>
      <c r="C825" s="266"/>
      <c r="D825" s="267" t="s">
        <v>592</v>
      </c>
      <c r="E825" s="268" t="s">
        <v>21</v>
      </c>
      <c r="F825" s="269" t="s">
        <v>2076</v>
      </c>
      <c r="G825" s="266"/>
      <c r="H825" s="270">
        <v>174.3</v>
      </c>
      <c r="I825" s="271"/>
      <c r="J825" s="266"/>
      <c r="K825" s="266"/>
      <c r="L825" s="272"/>
      <c r="M825" s="273"/>
      <c r="N825" s="274"/>
      <c r="O825" s="274"/>
      <c r="P825" s="274"/>
      <c r="Q825" s="274"/>
      <c r="R825" s="274"/>
      <c r="S825" s="274"/>
      <c r="T825" s="275"/>
      <c r="AT825" s="276" t="s">
        <v>592</v>
      </c>
      <c r="AU825" s="276" t="s">
        <v>85</v>
      </c>
      <c r="AV825" s="12" t="s">
        <v>85</v>
      </c>
      <c r="AW825" s="12" t="s">
        <v>39</v>
      </c>
      <c r="AX825" s="12" t="s">
        <v>76</v>
      </c>
      <c r="AY825" s="276" t="s">
        <v>203</v>
      </c>
    </row>
    <row r="826" spans="2:65" s="1" customFormat="1" ht="16.5" customHeight="1">
      <c r="B826" s="47"/>
      <c r="C826" s="255" t="s">
        <v>1178</v>
      </c>
      <c r="D826" s="255" t="s">
        <v>284</v>
      </c>
      <c r="E826" s="256" t="s">
        <v>2169</v>
      </c>
      <c r="F826" s="257" t="s">
        <v>2170</v>
      </c>
      <c r="G826" s="258" t="s">
        <v>463</v>
      </c>
      <c r="H826" s="259">
        <v>728.663</v>
      </c>
      <c r="I826" s="260"/>
      <c r="J826" s="261">
        <f>ROUND(I826*H826,2)</f>
        <v>0</v>
      </c>
      <c r="K826" s="257" t="s">
        <v>761</v>
      </c>
      <c r="L826" s="262"/>
      <c r="M826" s="263" t="s">
        <v>21</v>
      </c>
      <c r="N826" s="264" t="s">
        <v>47</v>
      </c>
      <c r="O826" s="48"/>
      <c r="P826" s="247">
        <f>O826*H826</f>
        <v>0</v>
      </c>
      <c r="Q826" s="247">
        <v>0.00011</v>
      </c>
      <c r="R826" s="247">
        <f>Q826*H826</f>
        <v>0.08015293</v>
      </c>
      <c r="S826" s="247">
        <v>0</v>
      </c>
      <c r="T826" s="248">
        <f>S826*H826</f>
        <v>0</v>
      </c>
      <c r="AR826" s="25" t="s">
        <v>287</v>
      </c>
      <c r="AT826" s="25" t="s">
        <v>284</v>
      </c>
      <c r="AU826" s="25" t="s">
        <v>85</v>
      </c>
      <c r="AY826" s="25" t="s">
        <v>203</v>
      </c>
      <c r="BE826" s="249">
        <f>IF(N826="základní",J826,0)</f>
        <v>0</v>
      </c>
      <c r="BF826" s="249">
        <f>IF(N826="snížená",J826,0)</f>
        <v>0</v>
      </c>
      <c r="BG826" s="249">
        <f>IF(N826="zákl. přenesená",J826,0)</f>
        <v>0</v>
      </c>
      <c r="BH826" s="249">
        <f>IF(N826="sníž. přenesená",J826,0)</f>
        <v>0</v>
      </c>
      <c r="BI826" s="249">
        <f>IF(N826="nulová",J826,0)</f>
        <v>0</v>
      </c>
      <c r="BJ826" s="25" t="s">
        <v>83</v>
      </c>
      <c r="BK826" s="249">
        <f>ROUND(I826*H826,2)</f>
        <v>0</v>
      </c>
      <c r="BL826" s="25" t="s">
        <v>211</v>
      </c>
      <c r="BM826" s="25" t="s">
        <v>2171</v>
      </c>
    </row>
    <row r="827" spans="2:51" s="12" customFormat="1" ht="13.5">
      <c r="B827" s="265"/>
      <c r="C827" s="266"/>
      <c r="D827" s="267" t="s">
        <v>592</v>
      </c>
      <c r="E827" s="268" t="s">
        <v>21</v>
      </c>
      <c r="F827" s="269" t="s">
        <v>2172</v>
      </c>
      <c r="G827" s="266"/>
      <c r="H827" s="270">
        <v>728.663</v>
      </c>
      <c r="I827" s="271"/>
      <c r="J827" s="266"/>
      <c r="K827" s="266"/>
      <c r="L827" s="272"/>
      <c r="M827" s="273"/>
      <c r="N827" s="274"/>
      <c r="O827" s="274"/>
      <c r="P827" s="274"/>
      <c r="Q827" s="274"/>
      <c r="R827" s="274"/>
      <c r="S827" s="274"/>
      <c r="T827" s="275"/>
      <c r="AT827" s="276" t="s">
        <v>592</v>
      </c>
      <c r="AU827" s="276" t="s">
        <v>85</v>
      </c>
      <c r="AV827" s="12" t="s">
        <v>85</v>
      </c>
      <c r="AW827" s="12" t="s">
        <v>39</v>
      </c>
      <c r="AX827" s="12" t="s">
        <v>83</v>
      </c>
      <c r="AY827" s="276" t="s">
        <v>203</v>
      </c>
    </row>
    <row r="828" spans="2:65" s="1" customFormat="1" ht="38.25" customHeight="1">
      <c r="B828" s="47"/>
      <c r="C828" s="238" t="s">
        <v>1182</v>
      </c>
      <c r="D828" s="238" t="s">
        <v>206</v>
      </c>
      <c r="E828" s="239" t="s">
        <v>2173</v>
      </c>
      <c r="F828" s="240" t="s">
        <v>2174</v>
      </c>
      <c r="G828" s="241" t="s">
        <v>463</v>
      </c>
      <c r="H828" s="242">
        <v>129.36</v>
      </c>
      <c r="I828" s="243"/>
      <c r="J828" s="244">
        <f>ROUND(I828*H828,2)</f>
        <v>0</v>
      </c>
      <c r="K828" s="240" t="s">
        <v>761</v>
      </c>
      <c r="L828" s="73"/>
      <c r="M828" s="245" t="s">
        <v>21</v>
      </c>
      <c r="N828" s="246" t="s">
        <v>47</v>
      </c>
      <c r="O828" s="48"/>
      <c r="P828" s="247">
        <f>O828*H828</f>
        <v>0</v>
      </c>
      <c r="Q828" s="247">
        <v>0.00418</v>
      </c>
      <c r="R828" s="247">
        <f>Q828*H828</f>
        <v>0.5407248</v>
      </c>
      <c r="S828" s="247">
        <v>0</v>
      </c>
      <c r="T828" s="248">
        <f>S828*H828</f>
        <v>0</v>
      </c>
      <c r="AR828" s="25" t="s">
        <v>211</v>
      </c>
      <c r="AT828" s="25" t="s">
        <v>206</v>
      </c>
      <c r="AU828" s="25" t="s">
        <v>85</v>
      </c>
      <c r="AY828" s="25" t="s">
        <v>203</v>
      </c>
      <c r="BE828" s="249">
        <f>IF(N828="základní",J828,0)</f>
        <v>0</v>
      </c>
      <c r="BF828" s="249">
        <f>IF(N828="snížená",J828,0)</f>
        <v>0</v>
      </c>
      <c r="BG828" s="249">
        <f>IF(N828="zákl. přenesená",J828,0)</f>
        <v>0</v>
      </c>
      <c r="BH828" s="249">
        <f>IF(N828="sníž. přenesená",J828,0)</f>
        <v>0</v>
      </c>
      <c r="BI828" s="249">
        <f>IF(N828="nulová",J828,0)</f>
        <v>0</v>
      </c>
      <c r="BJ828" s="25" t="s">
        <v>83</v>
      </c>
      <c r="BK828" s="249">
        <f>ROUND(I828*H828,2)</f>
        <v>0</v>
      </c>
      <c r="BL828" s="25" t="s">
        <v>211</v>
      </c>
      <c r="BM828" s="25" t="s">
        <v>2175</v>
      </c>
    </row>
    <row r="829" spans="2:51" s="12" customFormat="1" ht="13.5">
      <c r="B829" s="265"/>
      <c r="C829" s="266"/>
      <c r="D829" s="267" t="s">
        <v>592</v>
      </c>
      <c r="E829" s="268" t="s">
        <v>21</v>
      </c>
      <c r="F829" s="269" t="s">
        <v>2176</v>
      </c>
      <c r="G829" s="266"/>
      <c r="H829" s="270">
        <v>129.36</v>
      </c>
      <c r="I829" s="271"/>
      <c r="J829" s="266"/>
      <c r="K829" s="266"/>
      <c r="L829" s="272"/>
      <c r="M829" s="273"/>
      <c r="N829" s="274"/>
      <c r="O829" s="274"/>
      <c r="P829" s="274"/>
      <c r="Q829" s="274"/>
      <c r="R829" s="274"/>
      <c r="S829" s="274"/>
      <c r="T829" s="275"/>
      <c r="AT829" s="276" t="s">
        <v>592</v>
      </c>
      <c r="AU829" s="276" t="s">
        <v>85</v>
      </c>
      <c r="AV829" s="12" t="s">
        <v>85</v>
      </c>
      <c r="AW829" s="12" t="s">
        <v>39</v>
      </c>
      <c r="AX829" s="12" t="s">
        <v>83</v>
      </c>
      <c r="AY829" s="276" t="s">
        <v>203</v>
      </c>
    </row>
    <row r="830" spans="2:65" s="1" customFormat="1" ht="25.5" customHeight="1">
      <c r="B830" s="47"/>
      <c r="C830" s="255" t="s">
        <v>1186</v>
      </c>
      <c r="D830" s="255" t="s">
        <v>284</v>
      </c>
      <c r="E830" s="256" t="s">
        <v>2177</v>
      </c>
      <c r="F830" s="257" t="s">
        <v>2178</v>
      </c>
      <c r="G830" s="258" t="s">
        <v>463</v>
      </c>
      <c r="H830" s="259">
        <v>142.296</v>
      </c>
      <c r="I830" s="260"/>
      <c r="J830" s="261">
        <f>ROUND(I830*H830,2)</f>
        <v>0</v>
      </c>
      <c r="K830" s="257" t="s">
        <v>761</v>
      </c>
      <c r="L830" s="262"/>
      <c r="M830" s="263" t="s">
        <v>21</v>
      </c>
      <c r="N830" s="264" t="s">
        <v>47</v>
      </c>
      <c r="O830" s="48"/>
      <c r="P830" s="247">
        <f>O830*H830</f>
        <v>0</v>
      </c>
      <c r="Q830" s="247">
        <v>0.021</v>
      </c>
      <c r="R830" s="247">
        <f>Q830*H830</f>
        <v>2.988216</v>
      </c>
      <c r="S830" s="247">
        <v>0</v>
      </c>
      <c r="T830" s="248">
        <f>S830*H830</f>
        <v>0</v>
      </c>
      <c r="AR830" s="25" t="s">
        <v>287</v>
      </c>
      <c r="AT830" s="25" t="s">
        <v>284</v>
      </c>
      <c r="AU830" s="25" t="s">
        <v>85</v>
      </c>
      <c r="AY830" s="25" t="s">
        <v>203</v>
      </c>
      <c r="BE830" s="249">
        <f>IF(N830="základní",J830,0)</f>
        <v>0</v>
      </c>
      <c r="BF830" s="249">
        <f>IF(N830="snížená",J830,0)</f>
        <v>0</v>
      </c>
      <c r="BG830" s="249">
        <f>IF(N830="zákl. přenesená",J830,0)</f>
        <v>0</v>
      </c>
      <c r="BH830" s="249">
        <f>IF(N830="sníž. přenesená",J830,0)</f>
        <v>0</v>
      </c>
      <c r="BI830" s="249">
        <f>IF(N830="nulová",J830,0)</f>
        <v>0</v>
      </c>
      <c r="BJ830" s="25" t="s">
        <v>83</v>
      </c>
      <c r="BK830" s="249">
        <f>ROUND(I830*H830,2)</f>
        <v>0</v>
      </c>
      <c r="BL830" s="25" t="s">
        <v>211</v>
      </c>
      <c r="BM830" s="25" t="s">
        <v>2179</v>
      </c>
    </row>
    <row r="831" spans="2:51" s="12" customFormat="1" ht="13.5">
      <c r="B831" s="265"/>
      <c r="C831" s="266"/>
      <c r="D831" s="267" t="s">
        <v>592</v>
      </c>
      <c r="E831" s="266"/>
      <c r="F831" s="269" t="s">
        <v>2180</v>
      </c>
      <c r="G831" s="266"/>
      <c r="H831" s="270">
        <v>142.296</v>
      </c>
      <c r="I831" s="271"/>
      <c r="J831" s="266"/>
      <c r="K831" s="266"/>
      <c r="L831" s="272"/>
      <c r="M831" s="273"/>
      <c r="N831" s="274"/>
      <c r="O831" s="274"/>
      <c r="P831" s="274"/>
      <c r="Q831" s="274"/>
      <c r="R831" s="274"/>
      <c r="S831" s="274"/>
      <c r="T831" s="275"/>
      <c r="AT831" s="276" t="s">
        <v>592</v>
      </c>
      <c r="AU831" s="276" t="s">
        <v>85</v>
      </c>
      <c r="AV831" s="12" t="s">
        <v>85</v>
      </c>
      <c r="AW831" s="12" t="s">
        <v>6</v>
      </c>
      <c r="AX831" s="12" t="s">
        <v>83</v>
      </c>
      <c r="AY831" s="276" t="s">
        <v>203</v>
      </c>
    </row>
    <row r="832" spans="2:65" s="1" customFormat="1" ht="38.25" customHeight="1">
      <c r="B832" s="47"/>
      <c r="C832" s="238" t="s">
        <v>1190</v>
      </c>
      <c r="D832" s="238" t="s">
        <v>206</v>
      </c>
      <c r="E832" s="239" t="s">
        <v>2181</v>
      </c>
      <c r="F832" s="240" t="s">
        <v>2182</v>
      </c>
      <c r="G832" s="241" t="s">
        <v>246</v>
      </c>
      <c r="H832" s="250"/>
      <c r="I832" s="243"/>
      <c r="J832" s="244">
        <f>ROUND(I832*H832,2)</f>
        <v>0</v>
      </c>
      <c r="K832" s="240" t="s">
        <v>761</v>
      </c>
      <c r="L832" s="73"/>
      <c r="M832" s="245" t="s">
        <v>21</v>
      </c>
      <c r="N832" s="246" t="s">
        <v>47</v>
      </c>
      <c r="O832" s="48"/>
      <c r="P832" s="247">
        <f>O832*H832</f>
        <v>0</v>
      </c>
      <c r="Q832" s="247">
        <v>0</v>
      </c>
      <c r="R832" s="247">
        <f>Q832*H832</f>
        <v>0</v>
      </c>
      <c r="S832" s="247">
        <v>0</v>
      </c>
      <c r="T832" s="248">
        <f>S832*H832</f>
        <v>0</v>
      </c>
      <c r="AR832" s="25" t="s">
        <v>211</v>
      </c>
      <c r="AT832" s="25" t="s">
        <v>206</v>
      </c>
      <c r="AU832" s="25" t="s">
        <v>85</v>
      </c>
      <c r="AY832" s="25" t="s">
        <v>203</v>
      </c>
      <c r="BE832" s="249">
        <f>IF(N832="základní",J832,0)</f>
        <v>0</v>
      </c>
      <c r="BF832" s="249">
        <f>IF(N832="snížená",J832,0)</f>
        <v>0</v>
      </c>
      <c r="BG832" s="249">
        <f>IF(N832="zákl. přenesená",J832,0)</f>
        <v>0</v>
      </c>
      <c r="BH832" s="249">
        <f>IF(N832="sníž. přenesená",J832,0)</f>
        <v>0</v>
      </c>
      <c r="BI832" s="249">
        <f>IF(N832="nulová",J832,0)</f>
        <v>0</v>
      </c>
      <c r="BJ832" s="25" t="s">
        <v>83</v>
      </c>
      <c r="BK832" s="249">
        <f>ROUND(I832*H832,2)</f>
        <v>0</v>
      </c>
      <c r="BL832" s="25" t="s">
        <v>211</v>
      </c>
      <c r="BM832" s="25" t="s">
        <v>2183</v>
      </c>
    </row>
    <row r="833" spans="2:63" s="11" customFormat="1" ht="29.85" customHeight="1">
      <c r="B833" s="222"/>
      <c r="C833" s="223"/>
      <c r="D833" s="224" t="s">
        <v>75</v>
      </c>
      <c r="E833" s="236" t="s">
        <v>2184</v>
      </c>
      <c r="F833" s="236" t="s">
        <v>2185</v>
      </c>
      <c r="G833" s="223"/>
      <c r="H833" s="223"/>
      <c r="I833" s="226"/>
      <c r="J833" s="237">
        <f>BK833</f>
        <v>0</v>
      </c>
      <c r="K833" s="223"/>
      <c r="L833" s="228"/>
      <c r="M833" s="229"/>
      <c r="N833" s="230"/>
      <c r="O833" s="230"/>
      <c r="P833" s="231">
        <v>0</v>
      </c>
      <c r="Q833" s="230"/>
      <c r="R833" s="231">
        <v>0</v>
      </c>
      <c r="S833" s="230"/>
      <c r="T833" s="232">
        <v>0</v>
      </c>
      <c r="AR833" s="233" t="s">
        <v>85</v>
      </c>
      <c r="AT833" s="234" t="s">
        <v>75</v>
      </c>
      <c r="AU833" s="234" t="s">
        <v>83</v>
      </c>
      <c r="AY833" s="233" t="s">
        <v>203</v>
      </c>
      <c r="BK833" s="235">
        <v>0</v>
      </c>
    </row>
    <row r="834" spans="2:63" s="11" customFormat="1" ht="19.9" customHeight="1">
      <c r="B834" s="222"/>
      <c r="C834" s="223"/>
      <c r="D834" s="224" t="s">
        <v>75</v>
      </c>
      <c r="E834" s="236" t="s">
        <v>920</v>
      </c>
      <c r="F834" s="236" t="s">
        <v>921</v>
      </c>
      <c r="G834" s="223"/>
      <c r="H834" s="223"/>
      <c r="I834" s="226"/>
      <c r="J834" s="237">
        <f>BK834</f>
        <v>0</v>
      </c>
      <c r="K834" s="223"/>
      <c r="L834" s="228"/>
      <c r="M834" s="229"/>
      <c r="N834" s="230"/>
      <c r="O834" s="230"/>
      <c r="P834" s="231">
        <f>SUM(P835:P838)</f>
        <v>0</v>
      </c>
      <c r="Q834" s="230"/>
      <c r="R834" s="231">
        <f>SUM(R835:R838)</f>
        <v>0.375</v>
      </c>
      <c r="S834" s="230"/>
      <c r="T834" s="232">
        <f>SUM(T835:T838)</f>
        <v>0</v>
      </c>
      <c r="AR834" s="233" t="s">
        <v>85</v>
      </c>
      <c r="AT834" s="234" t="s">
        <v>75</v>
      </c>
      <c r="AU834" s="234" t="s">
        <v>83</v>
      </c>
      <c r="AY834" s="233" t="s">
        <v>203</v>
      </c>
      <c r="BK834" s="235">
        <f>SUM(BK835:BK838)</f>
        <v>0</v>
      </c>
    </row>
    <row r="835" spans="2:65" s="1" customFormat="1" ht="16.5" customHeight="1">
      <c r="B835" s="47"/>
      <c r="C835" s="255" t="s">
        <v>2186</v>
      </c>
      <c r="D835" s="255" t="s">
        <v>284</v>
      </c>
      <c r="E835" s="256" t="s">
        <v>2187</v>
      </c>
      <c r="F835" s="257" t="s">
        <v>2188</v>
      </c>
      <c r="G835" s="258" t="s">
        <v>209</v>
      </c>
      <c r="H835" s="259">
        <v>21</v>
      </c>
      <c r="I835" s="260"/>
      <c r="J835" s="261">
        <f>ROUND(I835*H835,2)</f>
        <v>0</v>
      </c>
      <c r="K835" s="257" t="s">
        <v>761</v>
      </c>
      <c r="L835" s="262"/>
      <c r="M835" s="263" t="s">
        <v>21</v>
      </c>
      <c r="N835" s="264" t="s">
        <v>47</v>
      </c>
      <c r="O835" s="48"/>
      <c r="P835" s="247">
        <f>O835*H835</f>
        <v>0</v>
      </c>
      <c r="Q835" s="247">
        <v>0.01</v>
      </c>
      <c r="R835" s="247">
        <f>Q835*H835</f>
        <v>0.21</v>
      </c>
      <c r="S835" s="247">
        <v>0</v>
      </c>
      <c r="T835" s="248">
        <f>S835*H835</f>
        <v>0</v>
      </c>
      <c r="AR835" s="25" t="s">
        <v>234</v>
      </c>
      <c r="AT835" s="25" t="s">
        <v>284</v>
      </c>
      <c r="AU835" s="25" t="s">
        <v>85</v>
      </c>
      <c r="AY835" s="25" t="s">
        <v>203</v>
      </c>
      <c r="BE835" s="249">
        <f>IF(N835="základní",J835,0)</f>
        <v>0</v>
      </c>
      <c r="BF835" s="249">
        <f>IF(N835="snížená",J835,0)</f>
        <v>0</v>
      </c>
      <c r="BG835" s="249">
        <f>IF(N835="zákl. přenesená",J835,0)</f>
        <v>0</v>
      </c>
      <c r="BH835" s="249">
        <f>IF(N835="sníž. přenesená",J835,0)</f>
        <v>0</v>
      </c>
      <c r="BI835" s="249">
        <f>IF(N835="nulová",J835,0)</f>
        <v>0</v>
      </c>
      <c r="BJ835" s="25" t="s">
        <v>83</v>
      </c>
      <c r="BK835" s="249">
        <f>ROUND(I835*H835,2)</f>
        <v>0</v>
      </c>
      <c r="BL835" s="25" t="s">
        <v>98</v>
      </c>
      <c r="BM835" s="25" t="s">
        <v>2189</v>
      </c>
    </row>
    <row r="836" spans="2:65" s="1" customFormat="1" ht="16.5" customHeight="1">
      <c r="B836" s="47"/>
      <c r="C836" s="255" t="s">
        <v>2190</v>
      </c>
      <c r="D836" s="255" t="s">
        <v>284</v>
      </c>
      <c r="E836" s="256" t="s">
        <v>2191</v>
      </c>
      <c r="F836" s="257" t="s">
        <v>2192</v>
      </c>
      <c r="G836" s="258" t="s">
        <v>209</v>
      </c>
      <c r="H836" s="259">
        <v>15</v>
      </c>
      <c r="I836" s="260"/>
      <c r="J836" s="261">
        <f>ROUND(I836*H836,2)</f>
        <v>0</v>
      </c>
      <c r="K836" s="257" t="s">
        <v>761</v>
      </c>
      <c r="L836" s="262"/>
      <c r="M836" s="263" t="s">
        <v>21</v>
      </c>
      <c r="N836" s="264" t="s">
        <v>47</v>
      </c>
      <c r="O836" s="48"/>
      <c r="P836" s="247">
        <f>O836*H836</f>
        <v>0</v>
      </c>
      <c r="Q836" s="247">
        <v>0.011</v>
      </c>
      <c r="R836" s="247">
        <f>Q836*H836</f>
        <v>0.16499999999999998</v>
      </c>
      <c r="S836" s="247">
        <v>0</v>
      </c>
      <c r="T836" s="248">
        <f>S836*H836</f>
        <v>0</v>
      </c>
      <c r="AR836" s="25" t="s">
        <v>234</v>
      </c>
      <c r="AT836" s="25" t="s">
        <v>284</v>
      </c>
      <c r="AU836" s="25" t="s">
        <v>85</v>
      </c>
      <c r="AY836" s="25" t="s">
        <v>203</v>
      </c>
      <c r="BE836" s="249">
        <f>IF(N836="základní",J836,0)</f>
        <v>0</v>
      </c>
      <c r="BF836" s="249">
        <f>IF(N836="snížená",J836,0)</f>
        <v>0</v>
      </c>
      <c r="BG836" s="249">
        <f>IF(N836="zákl. přenesená",J836,0)</f>
        <v>0</v>
      </c>
      <c r="BH836" s="249">
        <f>IF(N836="sníž. přenesená",J836,0)</f>
        <v>0</v>
      </c>
      <c r="BI836" s="249">
        <f>IF(N836="nulová",J836,0)</f>
        <v>0</v>
      </c>
      <c r="BJ836" s="25" t="s">
        <v>83</v>
      </c>
      <c r="BK836" s="249">
        <f>ROUND(I836*H836,2)</f>
        <v>0</v>
      </c>
      <c r="BL836" s="25" t="s">
        <v>98</v>
      </c>
      <c r="BM836" s="25" t="s">
        <v>2193</v>
      </c>
    </row>
    <row r="837" spans="2:65" s="1" customFormat="1" ht="16.5" customHeight="1">
      <c r="B837" s="47"/>
      <c r="C837" s="255" t="s">
        <v>2194</v>
      </c>
      <c r="D837" s="255" t="s">
        <v>284</v>
      </c>
      <c r="E837" s="256" t="s">
        <v>2195</v>
      </c>
      <c r="F837" s="257" t="s">
        <v>2196</v>
      </c>
      <c r="G837" s="258" t="s">
        <v>209</v>
      </c>
      <c r="H837" s="259">
        <v>14</v>
      </c>
      <c r="I837" s="260"/>
      <c r="J837" s="261">
        <f>ROUND(I837*H837,2)</f>
        <v>0</v>
      </c>
      <c r="K837" s="257" t="s">
        <v>761</v>
      </c>
      <c r="L837" s="262"/>
      <c r="M837" s="263" t="s">
        <v>21</v>
      </c>
      <c r="N837" s="264" t="s">
        <v>47</v>
      </c>
      <c r="O837" s="48"/>
      <c r="P837" s="247">
        <f>O837*H837</f>
        <v>0</v>
      </c>
      <c r="Q837" s="247">
        <v>0</v>
      </c>
      <c r="R837" s="247">
        <f>Q837*H837</f>
        <v>0</v>
      </c>
      <c r="S837" s="247">
        <v>0</v>
      </c>
      <c r="T837" s="248">
        <f>S837*H837</f>
        <v>0</v>
      </c>
      <c r="AR837" s="25" t="s">
        <v>234</v>
      </c>
      <c r="AT837" s="25" t="s">
        <v>284</v>
      </c>
      <c r="AU837" s="25" t="s">
        <v>85</v>
      </c>
      <c r="AY837" s="25" t="s">
        <v>203</v>
      </c>
      <c r="BE837" s="249">
        <f>IF(N837="základní",J837,0)</f>
        <v>0</v>
      </c>
      <c r="BF837" s="249">
        <f>IF(N837="snížená",J837,0)</f>
        <v>0</v>
      </c>
      <c r="BG837" s="249">
        <f>IF(N837="zákl. přenesená",J837,0)</f>
        <v>0</v>
      </c>
      <c r="BH837" s="249">
        <f>IF(N837="sníž. přenesená",J837,0)</f>
        <v>0</v>
      </c>
      <c r="BI837" s="249">
        <f>IF(N837="nulová",J837,0)</f>
        <v>0</v>
      </c>
      <c r="BJ837" s="25" t="s">
        <v>83</v>
      </c>
      <c r="BK837" s="249">
        <f>ROUND(I837*H837,2)</f>
        <v>0</v>
      </c>
      <c r="BL837" s="25" t="s">
        <v>98</v>
      </c>
      <c r="BM837" s="25" t="s">
        <v>2197</v>
      </c>
    </row>
    <row r="838" spans="2:65" s="1" customFormat="1" ht="16.5" customHeight="1">
      <c r="B838" s="47"/>
      <c r="C838" s="255" t="s">
        <v>2198</v>
      </c>
      <c r="D838" s="255" t="s">
        <v>284</v>
      </c>
      <c r="E838" s="256" t="s">
        <v>2199</v>
      </c>
      <c r="F838" s="257" t="s">
        <v>2200</v>
      </c>
      <c r="G838" s="258" t="s">
        <v>209</v>
      </c>
      <c r="H838" s="259">
        <v>100</v>
      </c>
      <c r="I838" s="260"/>
      <c r="J838" s="261">
        <f>ROUND(I838*H838,2)</f>
        <v>0</v>
      </c>
      <c r="K838" s="257" t="s">
        <v>761</v>
      </c>
      <c r="L838" s="262"/>
      <c r="M838" s="263" t="s">
        <v>21</v>
      </c>
      <c r="N838" s="264" t="s">
        <v>47</v>
      </c>
      <c r="O838" s="48"/>
      <c r="P838" s="247">
        <f>O838*H838</f>
        <v>0</v>
      </c>
      <c r="Q838" s="247">
        <v>0</v>
      </c>
      <c r="R838" s="247">
        <f>Q838*H838</f>
        <v>0</v>
      </c>
      <c r="S838" s="247">
        <v>0</v>
      </c>
      <c r="T838" s="248">
        <f>S838*H838</f>
        <v>0</v>
      </c>
      <c r="AR838" s="25" t="s">
        <v>234</v>
      </c>
      <c r="AT838" s="25" t="s">
        <v>284</v>
      </c>
      <c r="AU838" s="25" t="s">
        <v>85</v>
      </c>
      <c r="AY838" s="25" t="s">
        <v>203</v>
      </c>
      <c r="BE838" s="249">
        <f>IF(N838="základní",J838,0)</f>
        <v>0</v>
      </c>
      <c r="BF838" s="249">
        <f>IF(N838="snížená",J838,0)</f>
        <v>0</v>
      </c>
      <c r="BG838" s="249">
        <f>IF(N838="zákl. přenesená",J838,0)</f>
        <v>0</v>
      </c>
      <c r="BH838" s="249">
        <f>IF(N838="sníž. přenesená",J838,0)</f>
        <v>0</v>
      </c>
      <c r="BI838" s="249">
        <f>IF(N838="nulová",J838,0)</f>
        <v>0</v>
      </c>
      <c r="BJ838" s="25" t="s">
        <v>83</v>
      </c>
      <c r="BK838" s="249">
        <f>ROUND(I838*H838,2)</f>
        <v>0</v>
      </c>
      <c r="BL838" s="25" t="s">
        <v>98</v>
      </c>
      <c r="BM838" s="25" t="s">
        <v>2201</v>
      </c>
    </row>
    <row r="839" spans="2:63" s="11" customFormat="1" ht="29.85" customHeight="1">
      <c r="B839" s="222"/>
      <c r="C839" s="223"/>
      <c r="D839" s="224" t="s">
        <v>75</v>
      </c>
      <c r="E839" s="236" t="s">
        <v>316</v>
      </c>
      <c r="F839" s="236" t="s">
        <v>317</v>
      </c>
      <c r="G839" s="223"/>
      <c r="H839" s="223"/>
      <c r="I839" s="226"/>
      <c r="J839" s="237">
        <f>BK839</f>
        <v>0</v>
      </c>
      <c r="K839" s="223"/>
      <c r="L839" s="228"/>
      <c r="M839" s="229"/>
      <c r="N839" s="230"/>
      <c r="O839" s="230"/>
      <c r="P839" s="231">
        <f>SUM(P840:P843)</f>
        <v>0</v>
      </c>
      <c r="Q839" s="230"/>
      <c r="R839" s="231">
        <f>SUM(R840:R843)</f>
        <v>0.016689999999999997</v>
      </c>
      <c r="S839" s="230"/>
      <c r="T839" s="232">
        <f>SUM(T840:T843)</f>
        <v>0</v>
      </c>
      <c r="AR839" s="233" t="s">
        <v>85</v>
      </c>
      <c r="AT839" s="234" t="s">
        <v>75</v>
      </c>
      <c r="AU839" s="234" t="s">
        <v>83</v>
      </c>
      <c r="AY839" s="233" t="s">
        <v>203</v>
      </c>
      <c r="BK839" s="235">
        <f>SUM(BK840:BK843)</f>
        <v>0</v>
      </c>
    </row>
    <row r="840" spans="2:65" s="1" customFormat="1" ht="16.5" customHeight="1">
      <c r="B840" s="47"/>
      <c r="C840" s="238" t="s">
        <v>1202</v>
      </c>
      <c r="D840" s="238" t="s">
        <v>206</v>
      </c>
      <c r="E840" s="239" t="s">
        <v>2202</v>
      </c>
      <c r="F840" s="240" t="s">
        <v>2203</v>
      </c>
      <c r="G840" s="241" t="s">
        <v>215</v>
      </c>
      <c r="H840" s="242">
        <v>45</v>
      </c>
      <c r="I840" s="243"/>
      <c r="J840" s="244">
        <f>ROUND(I840*H840,2)</f>
        <v>0</v>
      </c>
      <c r="K840" s="240" t="s">
        <v>761</v>
      </c>
      <c r="L840" s="73"/>
      <c r="M840" s="245" t="s">
        <v>21</v>
      </c>
      <c r="N840" s="246" t="s">
        <v>47</v>
      </c>
      <c r="O840" s="48"/>
      <c r="P840" s="247">
        <f>O840*H840</f>
        <v>0</v>
      </c>
      <c r="Q840" s="247">
        <v>0.00037</v>
      </c>
      <c r="R840" s="247">
        <f>Q840*H840</f>
        <v>0.016649999999999998</v>
      </c>
      <c r="S840" s="247">
        <v>0</v>
      </c>
      <c r="T840" s="248">
        <f>S840*H840</f>
        <v>0</v>
      </c>
      <c r="AR840" s="25" t="s">
        <v>211</v>
      </c>
      <c r="AT840" s="25" t="s">
        <v>206</v>
      </c>
      <c r="AU840" s="25" t="s">
        <v>85</v>
      </c>
      <c r="AY840" s="25" t="s">
        <v>203</v>
      </c>
      <c r="BE840" s="249">
        <f>IF(N840="základní",J840,0)</f>
        <v>0</v>
      </c>
      <c r="BF840" s="249">
        <f>IF(N840="snížená",J840,0)</f>
        <v>0</v>
      </c>
      <c r="BG840" s="249">
        <f>IF(N840="zákl. přenesená",J840,0)</f>
        <v>0</v>
      </c>
      <c r="BH840" s="249">
        <f>IF(N840="sníž. přenesená",J840,0)</f>
        <v>0</v>
      </c>
      <c r="BI840" s="249">
        <f>IF(N840="nulová",J840,0)</f>
        <v>0</v>
      </c>
      <c r="BJ840" s="25" t="s">
        <v>83</v>
      </c>
      <c r="BK840" s="249">
        <f>ROUND(I840*H840,2)</f>
        <v>0</v>
      </c>
      <c r="BL840" s="25" t="s">
        <v>211</v>
      </c>
      <c r="BM840" s="25" t="s">
        <v>2204</v>
      </c>
    </row>
    <row r="841" spans="2:65" s="1" customFormat="1" ht="25.5" customHeight="1">
      <c r="B841" s="47"/>
      <c r="C841" s="238" t="s">
        <v>1206</v>
      </c>
      <c r="D841" s="238" t="s">
        <v>206</v>
      </c>
      <c r="E841" s="239" t="s">
        <v>370</v>
      </c>
      <c r="F841" s="240" t="s">
        <v>371</v>
      </c>
      <c r="G841" s="241" t="s">
        <v>209</v>
      </c>
      <c r="H841" s="242">
        <v>4</v>
      </c>
      <c r="I841" s="243"/>
      <c r="J841" s="244">
        <f>ROUND(I841*H841,2)</f>
        <v>0</v>
      </c>
      <c r="K841" s="240" t="s">
        <v>761</v>
      </c>
      <c r="L841" s="73"/>
      <c r="M841" s="245" t="s">
        <v>21</v>
      </c>
      <c r="N841" s="246" t="s">
        <v>47</v>
      </c>
      <c r="O841" s="48"/>
      <c r="P841" s="247">
        <f>O841*H841</f>
        <v>0</v>
      </c>
      <c r="Q841" s="247">
        <v>1E-05</v>
      </c>
      <c r="R841" s="247">
        <f>Q841*H841</f>
        <v>4E-05</v>
      </c>
      <c r="S841" s="247">
        <v>0</v>
      </c>
      <c r="T841" s="248">
        <f>S841*H841</f>
        <v>0</v>
      </c>
      <c r="AR841" s="25" t="s">
        <v>211</v>
      </c>
      <c r="AT841" s="25" t="s">
        <v>206</v>
      </c>
      <c r="AU841" s="25" t="s">
        <v>85</v>
      </c>
      <c r="AY841" s="25" t="s">
        <v>203</v>
      </c>
      <c r="BE841" s="249">
        <f>IF(N841="základní",J841,0)</f>
        <v>0</v>
      </c>
      <c r="BF841" s="249">
        <f>IF(N841="snížená",J841,0)</f>
        <v>0</v>
      </c>
      <c r="BG841" s="249">
        <f>IF(N841="zákl. přenesená",J841,0)</f>
        <v>0</v>
      </c>
      <c r="BH841" s="249">
        <f>IF(N841="sníž. přenesená",J841,0)</f>
        <v>0</v>
      </c>
      <c r="BI841" s="249">
        <f>IF(N841="nulová",J841,0)</f>
        <v>0</v>
      </c>
      <c r="BJ841" s="25" t="s">
        <v>83</v>
      </c>
      <c r="BK841" s="249">
        <f>ROUND(I841*H841,2)</f>
        <v>0</v>
      </c>
      <c r="BL841" s="25" t="s">
        <v>211</v>
      </c>
      <c r="BM841" s="25" t="s">
        <v>2205</v>
      </c>
    </row>
    <row r="842" spans="2:65" s="1" customFormat="1" ht="16.5" customHeight="1">
      <c r="B842" s="47"/>
      <c r="C842" s="238" t="s">
        <v>1210</v>
      </c>
      <c r="D842" s="238" t="s">
        <v>206</v>
      </c>
      <c r="E842" s="239" t="s">
        <v>378</v>
      </c>
      <c r="F842" s="240" t="s">
        <v>379</v>
      </c>
      <c r="G842" s="241" t="s">
        <v>215</v>
      </c>
      <c r="H842" s="242">
        <v>45</v>
      </c>
      <c r="I842" s="243"/>
      <c r="J842" s="244">
        <f>ROUND(I842*H842,2)</f>
        <v>0</v>
      </c>
      <c r="K842" s="240" t="s">
        <v>761</v>
      </c>
      <c r="L842" s="73"/>
      <c r="M842" s="245" t="s">
        <v>21</v>
      </c>
      <c r="N842" s="246" t="s">
        <v>47</v>
      </c>
      <c r="O842" s="48"/>
      <c r="P842" s="247">
        <f>O842*H842</f>
        <v>0</v>
      </c>
      <c r="Q842" s="247">
        <v>0</v>
      </c>
      <c r="R842" s="247">
        <f>Q842*H842</f>
        <v>0</v>
      </c>
      <c r="S842" s="247">
        <v>0</v>
      </c>
      <c r="T842" s="248">
        <f>S842*H842</f>
        <v>0</v>
      </c>
      <c r="AR842" s="25" t="s">
        <v>211</v>
      </c>
      <c r="AT842" s="25" t="s">
        <v>206</v>
      </c>
      <c r="AU842" s="25" t="s">
        <v>85</v>
      </c>
      <c r="AY842" s="25" t="s">
        <v>203</v>
      </c>
      <c r="BE842" s="249">
        <f>IF(N842="základní",J842,0)</f>
        <v>0</v>
      </c>
      <c r="BF842" s="249">
        <f>IF(N842="snížená",J842,0)</f>
        <v>0</v>
      </c>
      <c r="BG842" s="249">
        <f>IF(N842="zákl. přenesená",J842,0)</f>
        <v>0</v>
      </c>
      <c r="BH842" s="249">
        <f>IF(N842="sníž. přenesená",J842,0)</f>
        <v>0</v>
      </c>
      <c r="BI842" s="249">
        <f>IF(N842="nulová",J842,0)</f>
        <v>0</v>
      </c>
      <c r="BJ842" s="25" t="s">
        <v>83</v>
      </c>
      <c r="BK842" s="249">
        <f>ROUND(I842*H842,2)</f>
        <v>0</v>
      </c>
      <c r="BL842" s="25" t="s">
        <v>211</v>
      </c>
      <c r="BM842" s="25" t="s">
        <v>2206</v>
      </c>
    </row>
    <row r="843" spans="2:65" s="1" customFormat="1" ht="16.5" customHeight="1">
      <c r="B843" s="47"/>
      <c r="C843" s="238" t="s">
        <v>1214</v>
      </c>
      <c r="D843" s="238" t="s">
        <v>206</v>
      </c>
      <c r="E843" s="239" t="s">
        <v>2207</v>
      </c>
      <c r="F843" s="240" t="s">
        <v>2208</v>
      </c>
      <c r="G843" s="241" t="s">
        <v>246</v>
      </c>
      <c r="H843" s="250"/>
      <c r="I843" s="243"/>
      <c r="J843" s="244">
        <f>ROUND(I843*H843,2)</f>
        <v>0</v>
      </c>
      <c r="K843" s="240" t="s">
        <v>761</v>
      </c>
      <c r="L843" s="73"/>
      <c r="M843" s="245" t="s">
        <v>21</v>
      </c>
      <c r="N843" s="246" t="s">
        <v>47</v>
      </c>
      <c r="O843" s="48"/>
      <c r="P843" s="247">
        <f>O843*H843</f>
        <v>0</v>
      </c>
      <c r="Q843" s="247">
        <v>0</v>
      </c>
      <c r="R843" s="247">
        <f>Q843*H843</f>
        <v>0</v>
      </c>
      <c r="S843" s="247">
        <v>0</v>
      </c>
      <c r="T843" s="248">
        <f>S843*H843</f>
        <v>0</v>
      </c>
      <c r="AR843" s="25" t="s">
        <v>211</v>
      </c>
      <c r="AT843" s="25" t="s">
        <v>206</v>
      </c>
      <c r="AU843" s="25" t="s">
        <v>85</v>
      </c>
      <c r="AY843" s="25" t="s">
        <v>203</v>
      </c>
      <c r="BE843" s="249">
        <f>IF(N843="základní",J843,0)</f>
        <v>0</v>
      </c>
      <c r="BF843" s="249">
        <f>IF(N843="snížená",J843,0)</f>
        <v>0</v>
      </c>
      <c r="BG843" s="249">
        <f>IF(N843="zákl. přenesená",J843,0)</f>
        <v>0</v>
      </c>
      <c r="BH843" s="249">
        <f>IF(N843="sníž. přenesená",J843,0)</f>
        <v>0</v>
      </c>
      <c r="BI843" s="249">
        <f>IF(N843="nulová",J843,0)</f>
        <v>0</v>
      </c>
      <c r="BJ843" s="25" t="s">
        <v>83</v>
      </c>
      <c r="BK843" s="249">
        <f>ROUND(I843*H843,2)</f>
        <v>0</v>
      </c>
      <c r="BL843" s="25" t="s">
        <v>211</v>
      </c>
      <c r="BM843" s="25" t="s">
        <v>2209</v>
      </c>
    </row>
    <row r="844" spans="2:63" s="11" customFormat="1" ht="29.85" customHeight="1">
      <c r="B844" s="222"/>
      <c r="C844" s="223"/>
      <c r="D844" s="224" t="s">
        <v>75</v>
      </c>
      <c r="E844" s="236" t="s">
        <v>2210</v>
      </c>
      <c r="F844" s="236" t="s">
        <v>2211</v>
      </c>
      <c r="G844" s="223"/>
      <c r="H844" s="223"/>
      <c r="I844" s="226"/>
      <c r="J844" s="237">
        <f>BK844</f>
        <v>0</v>
      </c>
      <c r="K844" s="223"/>
      <c r="L844" s="228"/>
      <c r="M844" s="229"/>
      <c r="N844" s="230"/>
      <c r="O844" s="230"/>
      <c r="P844" s="231">
        <f>SUM(P845:P856)</f>
        <v>0</v>
      </c>
      <c r="Q844" s="230"/>
      <c r="R844" s="231">
        <f>SUM(R845:R856)</f>
        <v>0.561</v>
      </c>
      <c r="S844" s="230"/>
      <c r="T844" s="232">
        <f>SUM(T845:T856)</f>
        <v>0</v>
      </c>
      <c r="AR844" s="233" t="s">
        <v>85</v>
      </c>
      <c r="AT844" s="234" t="s">
        <v>75</v>
      </c>
      <c r="AU844" s="234" t="s">
        <v>83</v>
      </c>
      <c r="AY844" s="233" t="s">
        <v>203</v>
      </c>
      <c r="BK844" s="235">
        <f>SUM(BK845:BK856)</f>
        <v>0</v>
      </c>
    </row>
    <row r="845" spans="2:65" s="1" customFormat="1" ht="16.5" customHeight="1">
      <c r="B845" s="47"/>
      <c r="C845" s="238" t="s">
        <v>1218</v>
      </c>
      <c r="D845" s="238" t="s">
        <v>206</v>
      </c>
      <c r="E845" s="239" t="s">
        <v>2212</v>
      </c>
      <c r="F845" s="240" t="s">
        <v>2213</v>
      </c>
      <c r="G845" s="241" t="s">
        <v>209</v>
      </c>
      <c r="H845" s="242">
        <v>3</v>
      </c>
      <c r="I845" s="243"/>
      <c r="J845" s="244">
        <f>ROUND(I845*H845,2)</f>
        <v>0</v>
      </c>
      <c r="K845" s="240" t="s">
        <v>761</v>
      </c>
      <c r="L845" s="73"/>
      <c r="M845" s="245" t="s">
        <v>21</v>
      </c>
      <c r="N845" s="246" t="s">
        <v>47</v>
      </c>
      <c r="O845" s="48"/>
      <c r="P845" s="247">
        <f>O845*H845</f>
        <v>0</v>
      </c>
      <c r="Q845" s="247">
        <v>0</v>
      </c>
      <c r="R845" s="247">
        <f>Q845*H845</f>
        <v>0</v>
      </c>
      <c r="S845" s="247">
        <v>0</v>
      </c>
      <c r="T845" s="248">
        <f>S845*H845</f>
        <v>0</v>
      </c>
      <c r="AR845" s="25" t="s">
        <v>211</v>
      </c>
      <c r="AT845" s="25" t="s">
        <v>206</v>
      </c>
      <c r="AU845" s="25" t="s">
        <v>85</v>
      </c>
      <c r="AY845" s="25" t="s">
        <v>203</v>
      </c>
      <c r="BE845" s="249">
        <f>IF(N845="základní",J845,0)</f>
        <v>0</v>
      </c>
      <c r="BF845" s="249">
        <f>IF(N845="snížená",J845,0)</f>
        <v>0</v>
      </c>
      <c r="BG845" s="249">
        <f>IF(N845="zákl. přenesená",J845,0)</f>
        <v>0</v>
      </c>
      <c r="BH845" s="249">
        <f>IF(N845="sníž. přenesená",J845,0)</f>
        <v>0</v>
      </c>
      <c r="BI845" s="249">
        <f>IF(N845="nulová",J845,0)</f>
        <v>0</v>
      </c>
      <c r="BJ845" s="25" t="s">
        <v>83</v>
      </c>
      <c r="BK845" s="249">
        <f>ROUND(I845*H845,2)</f>
        <v>0</v>
      </c>
      <c r="BL845" s="25" t="s">
        <v>211</v>
      </c>
      <c r="BM845" s="25" t="s">
        <v>2214</v>
      </c>
    </row>
    <row r="846" spans="2:51" s="12" customFormat="1" ht="13.5">
      <c r="B846" s="265"/>
      <c r="C846" s="266"/>
      <c r="D846" s="267" t="s">
        <v>592</v>
      </c>
      <c r="E846" s="268" t="s">
        <v>21</v>
      </c>
      <c r="F846" s="269" t="s">
        <v>2215</v>
      </c>
      <c r="G846" s="266"/>
      <c r="H846" s="270">
        <v>3</v>
      </c>
      <c r="I846" s="271"/>
      <c r="J846" s="266"/>
      <c r="K846" s="266"/>
      <c r="L846" s="272"/>
      <c r="M846" s="273"/>
      <c r="N846" s="274"/>
      <c r="O846" s="274"/>
      <c r="P846" s="274"/>
      <c r="Q846" s="274"/>
      <c r="R846" s="274"/>
      <c r="S846" s="274"/>
      <c r="T846" s="275"/>
      <c r="AT846" s="276" t="s">
        <v>592</v>
      </c>
      <c r="AU846" s="276" t="s">
        <v>85</v>
      </c>
      <c r="AV846" s="12" t="s">
        <v>85</v>
      </c>
      <c r="AW846" s="12" t="s">
        <v>39</v>
      </c>
      <c r="AX846" s="12" t="s">
        <v>83</v>
      </c>
      <c r="AY846" s="276" t="s">
        <v>203</v>
      </c>
    </row>
    <row r="847" spans="2:65" s="1" customFormat="1" ht="16.5" customHeight="1">
      <c r="B847" s="47"/>
      <c r="C847" s="238" t="s">
        <v>1222</v>
      </c>
      <c r="D847" s="238" t="s">
        <v>206</v>
      </c>
      <c r="E847" s="239" t="s">
        <v>2216</v>
      </c>
      <c r="F847" s="240" t="s">
        <v>2213</v>
      </c>
      <c r="G847" s="241" t="s">
        <v>209</v>
      </c>
      <c r="H847" s="242">
        <v>5</v>
      </c>
      <c r="I847" s="243"/>
      <c r="J847" s="244">
        <f>ROUND(I847*H847,2)</f>
        <v>0</v>
      </c>
      <c r="K847" s="240" t="s">
        <v>761</v>
      </c>
      <c r="L847" s="73"/>
      <c r="M847" s="245" t="s">
        <v>21</v>
      </c>
      <c r="N847" s="246" t="s">
        <v>47</v>
      </c>
      <c r="O847" s="48"/>
      <c r="P847" s="247">
        <f>O847*H847</f>
        <v>0</v>
      </c>
      <c r="Q847" s="247">
        <v>0</v>
      </c>
      <c r="R847" s="247">
        <f>Q847*H847</f>
        <v>0</v>
      </c>
      <c r="S847" s="247">
        <v>0</v>
      </c>
      <c r="T847" s="248">
        <f>S847*H847</f>
        <v>0</v>
      </c>
      <c r="AR847" s="25" t="s">
        <v>211</v>
      </c>
      <c r="AT847" s="25" t="s">
        <v>206</v>
      </c>
      <c r="AU847" s="25" t="s">
        <v>85</v>
      </c>
      <c r="AY847" s="25" t="s">
        <v>203</v>
      </c>
      <c r="BE847" s="249">
        <f>IF(N847="základní",J847,0)</f>
        <v>0</v>
      </c>
      <c r="BF847" s="249">
        <f>IF(N847="snížená",J847,0)</f>
        <v>0</v>
      </c>
      <c r="BG847" s="249">
        <f>IF(N847="zákl. přenesená",J847,0)</f>
        <v>0</v>
      </c>
      <c r="BH847" s="249">
        <f>IF(N847="sníž. přenesená",J847,0)</f>
        <v>0</v>
      </c>
      <c r="BI847" s="249">
        <f>IF(N847="nulová",J847,0)</f>
        <v>0</v>
      </c>
      <c r="BJ847" s="25" t="s">
        <v>83</v>
      </c>
      <c r="BK847" s="249">
        <f>ROUND(I847*H847,2)</f>
        <v>0</v>
      </c>
      <c r="BL847" s="25" t="s">
        <v>211</v>
      </c>
      <c r="BM847" s="25" t="s">
        <v>2217</v>
      </c>
    </row>
    <row r="848" spans="2:51" s="12" customFormat="1" ht="13.5">
      <c r="B848" s="265"/>
      <c r="C848" s="266"/>
      <c r="D848" s="267" t="s">
        <v>592</v>
      </c>
      <c r="E848" s="268" t="s">
        <v>21</v>
      </c>
      <c r="F848" s="269" t="s">
        <v>2218</v>
      </c>
      <c r="G848" s="266"/>
      <c r="H848" s="270">
        <v>5</v>
      </c>
      <c r="I848" s="271"/>
      <c r="J848" s="266"/>
      <c r="K848" s="266"/>
      <c r="L848" s="272"/>
      <c r="M848" s="273"/>
      <c r="N848" s="274"/>
      <c r="O848" s="274"/>
      <c r="P848" s="274"/>
      <c r="Q848" s="274"/>
      <c r="R848" s="274"/>
      <c r="S848" s="274"/>
      <c r="T848" s="275"/>
      <c r="AT848" s="276" t="s">
        <v>592</v>
      </c>
      <c r="AU848" s="276" t="s">
        <v>85</v>
      </c>
      <c r="AV848" s="12" t="s">
        <v>85</v>
      </c>
      <c r="AW848" s="12" t="s">
        <v>39</v>
      </c>
      <c r="AX848" s="12" t="s">
        <v>83</v>
      </c>
      <c r="AY848" s="276" t="s">
        <v>203</v>
      </c>
    </row>
    <row r="849" spans="2:65" s="1" customFormat="1" ht="16.5" customHeight="1">
      <c r="B849" s="47"/>
      <c r="C849" s="238" t="s">
        <v>1226</v>
      </c>
      <c r="D849" s="238" t="s">
        <v>206</v>
      </c>
      <c r="E849" s="239" t="s">
        <v>2219</v>
      </c>
      <c r="F849" s="240" t="s">
        <v>2220</v>
      </c>
      <c r="G849" s="241" t="s">
        <v>215</v>
      </c>
      <c r="H849" s="242">
        <v>40</v>
      </c>
      <c r="I849" s="243"/>
      <c r="J849" s="244">
        <f>ROUND(I849*H849,2)</f>
        <v>0</v>
      </c>
      <c r="K849" s="240" t="s">
        <v>761</v>
      </c>
      <c r="L849" s="73"/>
      <c r="M849" s="245" t="s">
        <v>21</v>
      </c>
      <c r="N849" s="246" t="s">
        <v>47</v>
      </c>
      <c r="O849" s="48"/>
      <c r="P849" s="247">
        <f>O849*H849</f>
        <v>0</v>
      </c>
      <c r="Q849" s="247">
        <v>0</v>
      </c>
      <c r="R849" s="247">
        <f>Q849*H849</f>
        <v>0</v>
      </c>
      <c r="S849" s="247">
        <v>0</v>
      </c>
      <c r="T849" s="248">
        <f>S849*H849</f>
        <v>0</v>
      </c>
      <c r="AR849" s="25" t="s">
        <v>211</v>
      </c>
      <c r="AT849" s="25" t="s">
        <v>206</v>
      </c>
      <c r="AU849" s="25" t="s">
        <v>85</v>
      </c>
      <c r="AY849" s="25" t="s">
        <v>203</v>
      </c>
      <c r="BE849" s="249">
        <f>IF(N849="základní",J849,0)</f>
        <v>0</v>
      </c>
      <c r="BF849" s="249">
        <f>IF(N849="snížená",J849,0)</f>
        <v>0</v>
      </c>
      <c r="BG849" s="249">
        <f>IF(N849="zákl. přenesená",J849,0)</f>
        <v>0</v>
      </c>
      <c r="BH849" s="249">
        <f>IF(N849="sníž. přenesená",J849,0)</f>
        <v>0</v>
      </c>
      <c r="BI849" s="249">
        <f>IF(N849="nulová",J849,0)</f>
        <v>0</v>
      </c>
      <c r="BJ849" s="25" t="s">
        <v>83</v>
      </c>
      <c r="BK849" s="249">
        <f>ROUND(I849*H849,2)</f>
        <v>0</v>
      </c>
      <c r="BL849" s="25" t="s">
        <v>211</v>
      </c>
      <c r="BM849" s="25" t="s">
        <v>2221</v>
      </c>
    </row>
    <row r="850" spans="2:65" s="1" customFormat="1" ht="16.5" customHeight="1">
      <c r="B850" s="47"/>
      <c r="C850" s="238" t="s">
        <v>1230</v>
      </c>
      <c r="D850" s="238" t="s">
        <v>206</v>
      </c>
      <c r="E850" s="239" t="s">
        <v>2222</v>
      </c>
      <c r="F850" s="240" t="s">
        <v>2220</v>
      </c>
      <c r="G850" s="241" t="s">
        <v>215</v>
      </c>
      <c r="H850" s="242">
        <v>35</v>
      </c>
      <c r="I850" s="243"/>
      <c r="J850" s="244">
        <f>ROUND(I850*H850,2)</f>
        <v>0</v>
      </c>
      <c r="K850" s="240" t="s">
        <v>761</v>
      </c>
      <c r="L850" s="73"/>
      <c r="M850" s="245" t="s">
        <v>21</v>
      </c>
      <c r="N850" s="246" t="s">
        <v>47</v>
      </c>
      <c r="O850" s="48"/>
      <c r="P850" s="247">
        <f>O850*H850</f>
        <v>0</v>
      </c>
      <c r="Q850" s="247">
        <v>0</v>
      </c>
      <c r="R850" s="247">
        <f>Q850*H850</f>
        <v>0</v>
      </c>
      <c r="S850" s="247">
        <v>0</v>
      </c>
      <c r="T850" s="248">
        <f>S850*H850</f>
        <v>0</v>
      </c>
      <c r="AR850" s="25" t="s">
        <v>211</v>
      </c>
      <c r="AT850" s="25" t="s">
        <v>206</v>
      </c>
      <c r="AU850" s="25" t="s">
        <v>85</v>
      </c>
      <c r="AY850" s="25" t="s">
        <v>203</v>
      </c>
      <c r="BE850" s="249">
        <f>IF(N850="základní",J850,0)</f>
        <v>0</v>
      </c>
      <c r="BF850" s="249">
        <f>IF(N850="snížená",J850,0)</f>
        <v>0</v>
      </c>
      <c r="BG850" s="249">
        <f>IF(N850="zákl. přenesená",J850,0)</f>
        <v>0</v>
      </c>
      <c r="BH850" s="249">
        <f>IF(N850="sníž. přenesená",J850,0)</f>
        <v>0</v>
      </c>
      <c r="BI850" s="249">
        <f>IF(N850="nulová",J850,0)</f>
        <v>0</v>
      </c>
      <c r="BJ850" s="25" t="s">
        <v>83</v>
      </c>
      <c r="BK850" s="249">
        <f>ROUND(I850*H850,2)</f>
        <v>0</v>
      </c>
      <c r="BL850" s="25" t="s">
        <v>211</v>
      </c>
      <c r="BM850" s="25" t="s">
        <v>2223</v>
      </c>
    </row>
    <row r="851" spans="2:65" s="1" customFormat="1" ht="25.5" customHeight="1">
      <c r="B851" s="47"/>
      <c r="C851" s="238" t="s">
        <v>1234</v>
      </c>
      <c r="D851" s="238" t="s">
        <v>206</v>
      </c>
      <c r="E851" s="239" t="s">
        <v>2224</v>
      </c>
      <c r="F851" s="240" t="s">
        <v>2225</v>
      </c>
      <c r="G851" s="241" t="s">
        <v>359</v>
      </c>
      <c r="H851" s="242">
        <v>1</v>
      </c>
      <c r="I851" s="243"/>
      <c r="J851" s="244">
        <f>ROUND(I851*H851,2)</f>
        <v>0</v>
      </c>
      <c r="K851" s="240" t="s">
        <v>761</v>
      </c>
      <c r="L851" s="73"/>
      <c r="M851" s="245" t="s">
        <v>21</v>
      </c>
      <c r="N851" s="246" t="s">
        <v>47</v>
      </c>
      <c r="O851" s="48"/>
      <c r="P851" s="247">
        <f>O851*H851</f>
        <v>0</v>
      </c>
      <c r="Q851" s="247">
        <v>0.5</v>
      </c>
      <c r="R851" s="247">
        <f>Q851*H851</f>
        <v>0.5</v>
      </c>
      <c r="S851" s="247">
        <v>0</v>
      </c>
      <c r="T851" s="248">
        <f>S851*H851</f>
        <v>0</v>
      </c>
      <c r="AR851" s="25" t="s">
        <v>211</v>
      </c>
      <c r="AT851" s="25" t="s">
        <v>206</v>
      </c>
      <c r="AU851" s="25" t="s">
        <v>85</v>
      </c>
      <c r="AY851" s="25" t="s">
        <v>203</v>
      </c>
      <c r="BE851" s="249">
        <f>IF(N851="základní",J851,0)</f>
        <v>0</v>
      </c>
      <c r="BF851" s="249">
        <f>IF(N851="snížená",J851,0)</f>
        <v>0</v>
      </c>
      <c r="BG851" s="249">
        <f>IF(N851="zákl. přenesená",J851,0)</f>
        <v>0</v>
      </c>
      <c r="BH851" s="249">
        <f>IF(N851="sníž. přenesená",J851,0)</f>
        <v>0</v>
      </c>
      <c r="BI851" s="249">
        <f>IF(N851="nulová",J851,0)</f>
        <v>0</v>
      </c>
      <c r="BJ851" s="25" t="s">
        <v>83</v>
      </c>
      <c r="BK851" s="249">
        <f>ROUND(I851*H851,2)</f>
        <v>0</v>
      </c>
      <c r="BL851" s="25" t="s">
        <v>211</v>
      </c>
      <c r="BM851" s="25" t="s">
        <v>2226</v>
      </c>
    </row>
    <row r="852" spans="2:65" s="1" customFormat="1" ht="25.5" customHeight="1">
      <c r="B852" s="47"/>
      <c r="C852" s="255" t="s">
        <v>1238</v>
      </c>
      <c r="D852" s="255" t="s">
        <v>284</v>
      </c>
      <c r="E852" s="256" t="s">
        <v>2227</v>
      </c>
      <c r="F852" s="257" t="s">
        <v>2228</v>
      </c>
      <c r="G852" s="258" t="s">
        <v>359</v>
      </c>
      <c r="H852" s="259">
        <v>1</v>
      </c>
      <c r="I852" s="260"/>
      <c r="J852" s="261">
        <f>ROUND(I852*H852,2)</f>
        <v>0</v>
      </c>
      <c r="K852" s="257" t="s">
        <v>761</v>
      </c>
      <c r="L852" s="262"/>
      <c r="M852" s="263" t="s">
        <v>21</v>
      </c>
      <c r="N852" s="264" t="s">
        <v>47</v>
      </c>
      <c r="O852" s="48"/>
      <c r="P852" s="247">
        <f>O852*H852</f>
        <v>0</v>
      </c>
      <c r="Q852" s="247">
        <v>0.025</v>
      </c>
      <c r="R852" s="247">
        <f>Q852*H852</f>
        <v>0.025</v>
      </c>
      <c r="S852" s="247">
        <v>0</v>
      </c>
      <c r="T852" s="248">
        <f>S852*H852</f>
        <v>0</v>
      </c>
      <c r="AR852" s="25" t="s">
        <v>287</v>
      </c>
      <c r="AT852" s="25" t="s">
        <v>284</v>
      </c>
      <c r="AU852" s="25" t="s">
        <v>85</v>
      </c>
      <c r="AY852" s="25" t="s">
        <v>203</v>
      </c>
      <c r="BE852" s="249">
        <f>IF(N852="základní",J852,0)</f>
        <v>0</v>
      </c>
      <c r="BF852" s="249">
        <f>IF(N852="snížená",J852,0)</f>
        <v>0</v>
      </c>
      <c r="BG852" s="249">
        <f>IF(N852="zákl. přenesená",J852,0)</f>
        <v>0</v>
      </c>
      <c r="BH852" s="249">
        <f>IF(N852="sníž. přenesená",J852,0)</f>
        <v>0</v>
      </c>
      <c r="BI852" s="249">
        <f>IF(N852="nulová",J852,0)</f>
        <v>0</v>
      </c>
      <c r="BJ852" s="25" t="s">
        <v>83</v>
      </c>
      <c r="BK852" s="249">
        <f>ROUND(I852*H852,2)</f>
        <v>0</v>
      </c>
      <c r="BL852" s="25" t="s">
        <v>211</v>
      </c>
      <c r="BM852" s="25" t="s">
        <v>2229</v>
      </c>
    </row>
    <row r="853" spans="2:65" s="1" customFormat="1" ht="16.5" customHeight="1">
      <c r="B853" s="47"/>
      <c r="C853" s="255" t="s">
        <v>1242</v>
      </c>
      <c r="D853" s="255" t="s">
        <v>284</v>
      </c>
      <c r="E853" s="256" t="s">
        <v>2230</v>
      </c>
      <c r="F853" s="257" t="s">
        <v>2231</v>
      </c>
      <c r="G853" s="258" t="s">
        <v>359</v>
      </c>
      <c r="H853" s="259">
        <v>1</v>
      </c>
      <c r="I853" s="260"/>
      <c r="J853" s="261">
        <f>ROUND(I853*H853,2)</f>
        <v>0</v>
      </c>
      <c r="K853" s="257" t="s">
        <v>761</v>
      </c>
      <c r="L853" s="262"/>
      <c r="M853" s="263" t="s">
        <v>21</v>
      </c>
      <c r="N853" s="264" t="s">
        <v>47</v>
      </c>
      <c r="O853" s="48"/>
      <c r="P853" s="247">
        <f>O853*H853</f>
        <v>0</v>
      </c>
      <c r="Q853" s="247">
        <v>0.015</v>
      </c>
      <c r="R853" s="247">
        <f>Q853*H853</f>
        <v>0.015</v>
      </c>
      <c r="S853" s="247">
        <v>0</v>
      </c>
      <c r="T853" s="248">
        <f>S853*H853</f>
        <v>0</v>
      </c>
      <c r="AR853" s="25" t="s">
        <v>287</v>
      </c>
      <c r="AT853" s="25" t="s">
        <v>284</v>
      </c>
      <c r="AU853" s="25" t="s">
        <v>85</v>
      </c>
      <c r="AY853" s="25" t="s">
        <v>203</v>
      </c>
      <c r="BE853" s="249">
        <f>IF(N853="základní",J853,0)</f>
        <v>0</v>
      </c>
      <c r="BF853" s="249">
        <f>IF(N853="snížená",J853,0)</f>
        <v>0</v>
      </c>
      <c r="BG853" s="249">
        <f>IF(N853="zákl. přenesená",J853,0)</f>
        <v>0</v>
      </c>
      <c r="BH853" s="249">
        <f>IF(N853="sníž. přenesená",J853,0)</f>
        <v>0</v>
      </c>
      <c r="BI853" s="249">
        <f>IF(N853="nulová",J853,0)</f>
        <v>0</v>
      </c>
      <c r="BJ853" s="25" t="s">
        <v>83</v>
      </c>
      <c r="BK853" s="249">
        <f>ROUND(I853*H853,2)</f>
        <v>0</v>
      </c>
      <c r="BL853" s="25" t="s">
        <v>211</v>
      </c>
      <c r="BM853" s="25" t="s">
        <v>2232</v>
      </c>
    </row>
    <row r="854" spans="2:65" s="1" customFormat="1" ht="16.5" customHeight="1">
      <c r="B854" s="47"/>
      <c r="C854" s="255" t="s">
        <v>1246</v>
      </c>
      <c r="D854" s="255" t="s">
        <v>284</v>
      </c>
      <c r="E854" s="256" t="s">
        <v>2233</v>
      </c>
      <c r="F854" s="257" t="s">
        <v>2234</v>
      </c>
      <c r="G854" s="258" t="s">
        <v>359</v>
      </c>
      <c r="H854" s="259">
        <v>1</v>
      </c>
      <c r="I854" s="260"/>
      <c r="J854" s="261">
        <f>ROUND(I854*H854,2)</f>
        <v>0</v>
      </c>
      <c r="K854" s="257" t="s">
        <v>761</v>
      </c>
      <c r="L854" s="262"/>
      <c r="M854" s="263" t="s">
        <v>21</v>
      </c>
      <c r="N854" s="264" t="s">
        <v>47</v>
      </c>
      <c r="O854" s="48"/>
      <c r="P854" s="247">
        <f>O854*H854</f>
        <v>0</v>
      </c>
      <c r="Q854" s="247">
        <v>0.015</v>
      </c>
      <c r="R854" s="247">
        <f>Q854*H854</f>
        <v>0.015</v>
      </c>
      <c r="S854" s="247">
        <v>0</v>
      </c>
      <c r="T854" s="248">
        <f>S854*H854</f>
        <v>0</v>
      </c>
      <c r="AR854" s="25" t="s">
        <v>287</v>
      </c>
      <c r="AT854" s="25" t="s">
        <v>284</v>
      </c>
      <c r="AU854" s="25" t="s">
        <v>85</v>
      </c>
      <c r="AY854" s="25" t="s">
        <v>203</v>
      </c>
      <c r="BE854" s="249">
        <f>IF(N854="základní",J854,0)</f>
        <v>0</v>
      </c>
      <c r="BF854" s="249">
        <f>IF(N854="snížená",J854,0)</f>
        <v>0</v>
      </c>
      <c r="BG854" s="249">
        <f>IF(N854="zákl. přenesená",J854,0)</f>
        <v>0</v>
      </c>
      <c r="BH854" s="249">
        <f>IF(N854="sníž. přenesená",J854,0)</f>
        <v>0</v>
      </c>
      <c r="BI854" s="249">
        <f>IF(N854="nulová",J854,0)</f>
        <v>0</v>
      </c>
      <c r="BJ854" s="25" t="s">
        <v>83</v>
      </c>
      <c r="BK854" s="249">
        <f>ROUND(I854*H854,2)</f>
        <v>0</v>
      </c>
      <c r="BL854" s="25" t="s">
        <v>211</v>
      </c>
      <c r="BM854" s="25" t="s">
        <v>2235</v>
      </c>
    </row>
    <row r="855" spans="2:65" s="1" customFormat="1" ht="16.5" customHeight="1">
      <c r="B855" s="47"/>
      <c r="C855" s="255" t="s">
        <v>1250</v>
      </c>
      <c r="D855" s="255" t="s">
        <v>284</v>
      </c>
      <c r="E855" s="256" t="s">
        <v>2236</v>
      </c>
      <c r="F855" s="257" t="s">
        <v>2237</v>
      </c>
      <c r="G855" s="258" t="s">
        <v>359</v>
      </c>
      <c r="H855" s="259">
        <v>2</v>
      </c>
      <c r="I855" s="260"/>
      <c r="J855" s="261">
        <f>ROUND(I855*H855,2)</f>
        <v>0</v>
      </c>
      <c r="K855" s="257" t="s">
        <v>761</v>
      </c>
      <c r="L855" s="262"/>
      <c r="M855" s="263" t="s">
        <v>21</v>
      </c>
      <c r="N855" s="264" t="s">
        <v>47</v>
      </c>
      <c r="O855" s="48"/>
      <c r="P855" s="247">
        <f>O855*H855</f>
        <v>0</v>
      </c>
      <c r="Q855" s="247">
        <v>0.003</v>
      </c>
      <c r="R855" s="247">
        <f>Q855*H855</f>
        <v>0.006</v>
      </c>
      <c r="S855" s="247">
        <v>0</v>
      </c>
      <c r="T855" s="248">
        <f>S855*H855</f>
        <v>0</v>
      </c>
      <c r="AR855" s="25" t="s">
        <v>287</v>
      </c>
      <c r="AT855" s="25" t="s">
        <v>284</v>
      </c>
      <c r="AU855" s="25" t="s">
        <v>85</v>
      </c>
      <c r="AY855" s="25" t="s">
        <v>203</v>
      </c>
      <c r="BE855" s="249">
        <f>IF(N855="základní",J855,0)</f>
        <v>0</v>
      </c>
      <c r="BF855" s="249">
        <f>IF(N855="snížená",J855,0)</f>
        <v>0</v>
      </c>
      <c r="BG855" s="249">
        <f>IF(N855="zákl. přenesená",J855,0)</f>
        <v>0</v>
      </c>
      <c r="BH855" s="249">
        <f>IF(N855="sníž. přenesená",J855,0)</f>
        <v>0</v>
      </c>
      <c r="BI855" s="249">
        <f>IF(N855="nulová",J855,0)</f>
        <v>0</v>
      </c>
      <c r="BJ855" s="25" t="s">
        <v>83</v>
      </c>
      <c r="BK855" s="249">
        <f>ROUND(I855*H855,2)</f>
        <v>0</v>
      </c>
      <c r="BL855" s="25" t="s">
        <v>211</v>
      </c>
      <c r="BM855" s="25" t="s">
        <v>2238</v>
      </c>
    </row>
    <row r="856" spans="2:65" s="1" customFormat="1" ht="16.5" customHeight="1">
      <c r="B856" s="47"/>
      <c r="C856" s="238" t="s">
        <v>1254</v>
      </c>
      <c r="D856" s="238" t="s">
        <v>206</v>
      </c>
      <c r="E856" s="239" t="s">
        <v>2239</v>
      </c>
      <c r="F856" s="240" t="s">
        <v>2240</v>
      </c>
      <c r="G856" s="241" t="s">
        <v>246</v>
      </c>
      <c r="H856" s="250"/>
      <c r="I856" s="243"/>
      <c r="J856" s="244">
        <f>ROUND(I856*H856,2)</f>
        <v>0</v>
      </c>
      <c r="K856" s="240" t="s">
        <v>761</v>
      </c>
      <c r="L856" s="73"/>
      <c r="M856" s="245" t="s">
        <v>21</v>
      </c>
      <c r="N856" s="246" t="s">
        <v>47</v>
      </c>
      <c r="O856" s="48"/>
      <c r="P856" s="247">
        <f>O856*H856</f>
        <v>0</v>
      </c>
      <c r="Q856" s="247">
        <v>0</v>
      </c>
      <c r="R856" s="247">
        <f>Q856*H856</f>
        <v>0</v>
      </c>
      <c r="S856" s="247">
        <v>0</v>
      </c>
      <c r="T856" s="248">
        <f>S856*H856</f>
        <v>0</v>
      </c>
      <c r="AR856" s="25" t="s">
        <v>211</v>
      </c>
      <c r="AT856" s="25" t="s">
        <v>206</v>
      </c>
      <c r="AU856" s="25" t="s">
        <v>85</v>
      </c>
      <c r="AY856" s="25" t="s">
        <v>203</v>
      </c>
      <c r="BE856" s="249">
        <f>IF(N856="základní",J856,0)</f>
        <v>0</v>
      </c>
      <c r="BF856" s="249">
        <f>IF(N856="snížená",J856,0)</f>
        <v>0</v>
      </c>
      <c r="BG856" s="249">
        <f>IF(N856="zákl. přenesená",J856,0)</f>
        <v>0</v>
      </c>
      <c r="BH856" s="249">
        <f>IF(N856="sníž. přenesená",J856,0)</f>
        <v>0</v>
      </c>
      <c r="BI856" s="249">
        <f>IF(N856="nulová",J856,0)</f>
        <v>0</v>
      </c>
      <c r="BJ856" s="25" t="s">
        <v>83</v>
      </c>
      <c r="BK856" s="249">
        <f>ROUND(I856*H856,2)</f>
        <v>0</v>
      </c>
      <c r="BL856" s="25" t="s">
        <v>211</v>
      </c>
      <c r="BM856" s="25" t="s">
        <v>2241</v>
      </c>
    </row>
    <row r="857" spans="2:63" s="11" customFormat="1" ht="29.85" customHeight="1">
      <c r="B857" s="222"/>
      <c r="C857" s="223"/>
      <c r="D857" s="224" t="s">
        <v>75</v>
      </c>
      <c r="E857" s="236" t="s">
        <v>2242</v>
      </c>
      <c r="F857" s="236" t="s">
        <v>2243</v>
      </c>
      <c r="G857" s="223"/>
      <c r="H857" s="223"/>
      <c r="I857" s="226"/>
      <c r="J857" s="237">
        <f>BK857</f>
        <v>0</v>
      </c>
      <c r="K857" s="223"/>
      <c r="L857" s="228"/>
      <c r="M857" s="229"/>
      <c r="N857" s="230"/>
      <c r="O857" s="230"/>
      <c r="P857" s="231">
        <f>SUM(P858:P881)</f>
        <v>0</v>
      </c>
      <c r="Q857" s="230"/>
      <c r="R857" s="231">
        <f>SUM(R858:R881)</f>
        <v>13.989896009999999</v>
      </c>
      <c r="S857" s="230"/>
      <c r="T857" s="232">
        <f>SUM(T858:T881)</f>
        <v>5.3065999999999995</v>
      </c>
      <c r="AR857" s="233" t="s">
        <v>85</v>
      </c>
      <c r="AT857" s="234" t="s">
        <v>75</v>
      </c>
      <c r="AU857" s="234" t="s">
        <v>83</v>
      </c>
      <c r="AY857" s="233" t="s">
        <v>203</v>
      </c>
      <c r="BK857" s="235">
        <f>SUM(BK858:BK881)</f>
        <v>0</v>
      </c>
    </row>
    <row r="858" spans="2:65" s="1" customFormat="1" ht="51" customHeight="1">
      <c r="B858" s="47"/>
      <c r="C858" s="238" t="s">
        <v>1258</v>
      </c>
      <c r="D858" s="238" t="s">
        <v>206</v>
      </c>
      <c r="E858" s="239" t="s">
        <v>2244</v>
      </c>
      <c r="F858" s="240" t="s">
        <v>2245</v>
      </c>
      <c r="G858" s="241" t="s">
        <v>2246</v>
      </c>
      <c r="H858" s="242">
        <v>1</v>
      </c>
      <c r="I858" s="243"/>
      <c r="J858" s="244">
        <f>ROUND(I858*H858,2)</f>
        <v>0</v>
      </c>
      <c r="K858" s="240" t="s">
        <v>761</v>
      </c>
      <c r="L858" s="73"/>
      <c r="M858" s="245" t="s">
        <v>21</v>
      </c>
      <c r="N858" s="246" t="s">
        <v>47</v>
      </c>
      <c r="O858" s="48"/>
      <c r="P858" s="247">
        <f>O858*H858</f>
        <v>0</v>
      </c>
      <c r="Q858" s="247">
        <v>0</v>
      </c>
      <c r="R858" s="247">
        <f>Q858*H858</f>
        <v>0</v>
      </c>
      <c r="S858" s="247">
        <v>0</v>
      </c>
      <c r="T858" s="248">
        <f>S858*H858</f>
        <v>0</v>
      </c>
      <c r="AR858" s="25" t="s">
        <v>211</v>
      </c>
      <c r="AT858" s="25" t="s">
        <v>206</v>
      </c>
      <c r="AU858" s="25" t="s">
        <v>85</v>
      </c>
      <c r="AY858" s="25" t="s">
        <v>203</v>
      </c>
      <c r="BE858" s="249">
        <f>IF(N858="základní",J858,0)</f>
        <v>0</v>
      </c>
      <c r="BF858" s="249">
        <f>IF(N858="snížená",J858,0)</f>
        <v>0</v>
      </c>
      <c r="BG858" s="249">
        <f>IF(N858="zákl. přenesená",J858,0)</f>
        <v>0</v>
      </c>
      <c r="BH858" s="249">
        <f>IF(N858="sníž. přenesená",J858,0)</f>
        <v>0</v>
      </c>
      <c r="BI858" s="249">
        <f>IF(N858="nulová",J858,0)</f>
        <v>0</v>
      </c>
      <c r="BJ858" s="25" t="s">
        <v>83</v>
      </c>
      <c r="BK858" s="249">
        <f>ROUND(I858*H858,2)</f>
        <v>0</v>
      </c>
      <c r="BL858" s="25" t="s">
        <v>211</v>
      </c>
      <c r="BM858" s="25" t="s">
        <v>2247</v>
      </c>
    </row>
    <row r="859" spans="2:65" s="1" customFormat="1" ht="51" customHeight="1">
      <c r="B859" s="47"/>
      <c r="C859" s="238" t="s">
        <v>1262</v>
      </c>
      <c r="D859" s="238" t="s">
        <v>206</v>
      </c>
      <c r="E859" s="239" t="s">
        <v>2248</v>
      </c>
      <c r="F859" s="240" t="s">
        <v>2245</v>
      </c>
      <c r="G859" s="241" t="s">
        <v>215</v>
      </c>
      <c r="H859" s="242">
        <v>20.1</v>
      </c>
      <c r="I859" s="243"/>
      <c r="J859" s="244">
        <f>ROUND(I859*H859,2)</f>
        <v>0</v>
      </c>
      <c r="K859" s="240" t="s">
        <v>761</v>
      </c>
      <c r="L859" s="73"/>
      <c r="M859" s="245" t="s">
        <v>21</v>
      </c>
      <c r="N859" s="246" t="s">
        <v>47</v>
      </c>
      <c r="O859" s="48"/>
      <c r="P859" s="247">
        <f>O859*H859</f>
        <v>0</v>
      </c>
      <c r="Q859" s="247">
        <v>0</v>
      </c>
      <c r="R859" s="247">
        <f>Q859*H859</f>
        <v>0</v>
      </c>
      <c r="S859" s="247">
        <v>0</v>
      </c>
      <c r="T859" s="248">
        <f>S859*H859</f>
        <v>0</v>
      </c>
      <c r="AR859" s="25" t="s">
        <v>211</v>
      </c>
      <c r="AT859" s="25" t="s">
        <v>206</v>
      </c>
      <c r="AU859" s="25" t="s">
        <v>85</v>
      </c>
      <c r="AY859" s="25" t="s">
        <v>203</v>
      </c>
      <c r="BE859" s="249">
        <f>IF(N859="základní",J859,0)</f>
        <v>0</v>
      </c>
      <c r="BF859" s="249">
        <f>IF(N859="snížená",J859,0)</f>
        <v>0</v>
      </c>
      <c r="BG859" s="249">
        <f>IF(N859="zákl. přenesená",J859,0)</f>
        <v>0</v>
      </c>
      <c r="BH859" s="249">
        <f>IF(N859="sníž. přenesená",J859,0)</f>
        <v>0</v>
      </c>
      <c r="BI859" s="249">
        <f>IF(N859="nulová",J859,0)</f>
        <v>0</v>
      </c>
      <c r="BJ859" s="25" t="s">
        <v>83</v>
      </c>
      <c r="BK859" s="249">
        <f>ROUND(I859*H859,2)</f>
        <v>0</v>
      </c>
      <c r="BL859" s="25" t="s">
        <v>211</v>
      </c>
      <c r="BM859" s="25" t="s">
        <v>2249</v>
      </c>
    </row>
    <row r="860" spans="2:51" s="12" customFormat="1" ht="13.5">
      <c r="B860" s="265"/>
      <c r="C860" s="266"/>
      <c r="D860" s="267" t="s">
        <v>592</v>
      </c>
      <c r="E860" s="268" t="s">
        <v>21</v>
      </c>
      <c r="F860" s="269" t="s">
        <v>2250</v>
      </c>
      <c r="G860" s="266"/>
      <c r="H860" s="270">
        <v>20.1</v>
      </c>
      <c r="I860" s="271"/>
      <c r="J860" s="266"/>
      <c r="K860" s="266"/>
      <c r="L860" s="272"/>
      <c r="M860" s="273"/>
      <c r="N860" s="274"/>
      <c r="O860" s="274"/>
      <c r="P860" s="274"/>
      <c r="Q860" s="274"/>
      <c r="R860" s="274"/>
      <c r="S860" s="274"/>
      <c r="T860" s="275"/>
      <c r="AT860" s="276" t="s">
        <v>592</v>
      </c>
      <c r="AU860" s="276" t="s">
        <v>85</v>
      </c>
      <c r="AV860" s="12" t="s">
        <v>85</v>
      </c>
      <c r="AW860" s="12" t="s">
        <v>39</v>
      </c>
      <c r="AX860" s="12" t="s">
        <v>83</v>
      </c>
      <c r="AY860" s="276" t="s">
        <v>203</v>
      </c>
    </row>
    <row r="861" spans="2:65" s="1" customFormat="1" ht="25.5" customHeight="1">
      <c r="B861" s="47"/>
      <c r="C861" s="238" t="s">
        <v>1266</v>
      </c>
      <c r="D861" s="238" t="s">
        <v>206</v>
      </c>
      <c r="E861" s="239" t="s">
        <v>2251</v>
      </c>
      <c r="F861" s="240" t="s">
        <v>2252</v>
      </c>
      <c r="G861" s="241" t="s">
        <v>209</v>
      </c>
      <c r="H861" s="242">
        <v>10</v>
      </c>
      <c r="I861" s="243"/>
      <c r="J861" s="244">
        <f>ROUND(I861*H861,2)</f>
        <v>0</v>
      </c>
      <c r="K861" s="240" t="s">
        <v>761</v>
      </c>
      <c r="L861" s="73"/>
      <c r="M861" s="245" t="s">
        <v>21</v>
      </c>
      <c r="N861" s="246" t="s">
        <v>47</v>
      </c>
      <c r="O861" s="48"/>
      <c r="P861" s="247">
        <f>O861*H861</f>
        <v>0</v>
      </c>
      <c r="Q861" s="247">
        <v>0.00267</v>
      </c>
      <c r="R861" s="247">
        <f>Q861*H861</f>
        <v>0.0267</v>
      </c>
      <c r="S861" s="247">
        <v>0</v>
      </c>
      <c r="T861" s="248">
        <f>S861*H861</f>
        <v>0</v>
      </c>
      <c r="AR861" s="25" t="s">
        <v>211</v>
      </c>
      <c r="AT861" s="25" t="s">
        <v>206</v>
      </c>
      <c r="AU861" s="25" t="s">
        <v>85</v>
      </c>
      <c r="AY861" s="25" t="s">
        <v>203</v>
      </c>
      <c r="BE861" s="249">
        <f>IF(N861="základní",J861,0)</f>
        <v>0</v>
      </c>
      <c r="BF861" s="249">
        <f>IF(N861="snížená",J861,0)</f>
        <v>0</v>
      </c>
      <c r="BG861" s="249">
        <f>IF(N861="zákl. přenesená",J861,0)</f>
        <v>0</v>
      </c>
      <c r="BH861" s="249">
        <f>IF(N861="sníž. přenesená",J861,0)</f>
        <v>0</v>
      </c>
      <c r="BI861" s="249">
        <f>IF(N861="nulová",J861,0)</f>
        <v>0</v>
      </c>
      <c r="BJ861" s="25" t="s">
        <v>83</v>
      </c>
      <c r="BK861" s="249">
        <f>ROUND(I861*H861,2)</f>
        <v>0</v>
      </c>
      <c r="BL861" s="25" t="s">
        <v>211</v>
      </c>
      <c r="BM861" s="25" t="s">
        <v>2253</v>
      </c>
    </row>
    <row r="862" spans="2:65" s="1" customFormat="1" ht="25.5" customHeight="1">
      <c r="B862" s="47"/>
      <c r="C862" s="255" t="s">
        <v>1270</v>
      </c>
      <c r="D862" s="255" t="s">
        <v>284</v>
      </c>
      <c r="E862" s="256" t="s">
        <v>2254</v>
      </c>
      <c r="F862" s="257" t="s">
        <v>2255</v>
      </c>
      <c r="G862" s="258" t="s">
        <v>241</v>
      </c>
      <c r="H862" s="259">
        <v>0.039</v>
      </c>
      <c r="I862" s="260"/>
      <c r="J862" s="261">
        <f>ROUND(I862*H862,2)</f>
        <v>0</v>
      </c>
      <c r="K862" s="257" t="s">
        <v>761</v>
      </c>
      <c r="L862" s="262"/>
      <c r="M862" s="263" t="s">
        <v>21</v>
      </c>
      <c r="N862" s="264" t="s">
        <v>47</v>
      </c>
      <c r="O862" s="48"/>
      <c r="P862" s="247">
        <f>O862*H862</f>
        <v>0</v>
      </c>
      <c r="Q862" s="247">
        <v>1</v>
      </c>
      <c r="R862" s="247">
        <f>Q862*H862</f>
        <v>0.039</v>
      </c>
      <c r="S862" s="247">
        <v>0</v>
      </c>
      <c r="T862" s="248">
        <f>S862*H862</f>
        <v>0</v>
      </c>
      <c r="AR862" s="25" t="s">
        <v>287</v>
      </c>
      <c r="AT862" s="25" t="s">
        <v>284</v>
      </c>
      <c r="AU862" s="25" t="s">
        <v>85</v>
      </c>
      <c r="AY862" s="25" t="s">
        <v>203</v>
      </c>
      <c r="BE862" s="249">
        <f>IF(N862="základní",J862,0)</f>
        <v>0</v>
      </c>
      <c r="BF862" s="249">
        <f>IF(N862="snížená",J862,0)</f>
        <v>0</v>
      </c>
      <c r="BG862" s="249">
        <f>IF(N862="zákl. přenesená",J862,0)</f>
        <v>0</v>
      </c>
      <c r="BH862" s="249">
        <f>IF(N862="sníž. přenesená",J862,0)</f>
        <v>0</v>
      </c>
      <c r="BI862" s="249">
        <f>IF(N862="nulová",J862,0)</f>
        <v>0</v>
      </c>
      <c r="BJ862" s="25" t="s">
        <v>83</v>
      </c>
      <c r="BK862" s="249">
        <f>ROUND(I862*H862,2)</f>
        <v>0</v>
      </c>
      <c r="BL862" s="25" t="s">
        <v>211</v>
      </c>
      <c r="BM862" s="25" t="s">
        <v>2256</v>
      </c>
    </row>
    <row r="863" spans="2:51" s="12" customFormat="1" ht="13.5">
      <c r="B863" s="265"/>
      <c r="C863" s="266"/>
      <c r="D863" s="267" t="s">
        <v>592</v>
      </c>
      <c r="E863" s="268" t="s">
        <v>21</v>
      </c>
      <c r="F863" s="269" t="s">
        <v>2257</v>
      </c>
      <c r="G863" s="266"/>
      <c r="H863" s="270">
        <v>0.039</v>
      </c>
      <c r="I863" s="271"/>
      <c r="J863" s="266"/>
      <c r="K863" s="266"/>
      <c r="L863" s="272"/>
      <c r="M863" s="273"/>
      <c r="N863" s="274"/>
      <c r="O863" s="274"/>
      <c r="P863" s="274"/>
      <c r="Q863" s="274"/>
      <c r="R863" s="274"/>
      <c r="S863" s="274"/>
      <c r="T863" s="275"/>
      <c r="AT863" s="276" t="s">
        <v>592</v>
      </c>
      <c r="AU863" s="276" t="s">
        <v>85</v>
      </c>
      <c r="AV863" s="12" t="s">
        <v>85</v>
      </c>
      <c r="AW863" s="12" t="s">
        <v>39</v>
      </c>
      <c r="AX863" s="12" t="s">
        <v>83</v>
      </c>
      <c r="AY863" s="276" t="s">
        <v>203</v>
      </c>
    </row>
    <row r="864" spans="2:65" s="1" customFormat="1" ht="25.5" customHeight="1">
      <c r="B864" s="47"/>
      <c r="C864" s="238" t="s">
        <v>759</v>
      </c>
      <c r="D864" s="238" t="s">
        <v>206</v>
      </c>
      <c r="E864" s="239" t="s">
        <v>2258</v>
      </c>
      <c r="F864" s="240" t="s">
        <v>2259</v>
      </c>
      <c r="G864" s="241" t="s">
        <v>463</v>
      </c>
      <c r="H864" s="242">
        <v>10.721</v>
      </c>
      <c r="I864" s="243"/>
      <c r="J864" s="244">
        <f>ROUND(I864*H864,2)</f>
        <v>0</v>
      </c>
      <c r="K864" s="240" t="s">
        <v>761</v>
      </c>
      <c r="L864" s="73"/>
      <c r="M864" s="245" t="s">
        <v>21</v>
      </c>
      <c r="N864" s="246" t="s">
        <v>47</v>
      </c>
      <c r="O864" s="48"/>
      <c r="P864" s="247">
        <f>O864*H864</f>
        <v>0</v>
      </c>
      <c r="Q864" s="247">
        <v>0.01911</v>
      </c>
      <c r="R864" s="247">
        <f>Q864*H864</f>
        <v>0.20487830999999998</v>
      </c>
      <c r="S864" s="247">
        <v>0</v>
      </c>
      <c r="T864" s="248">
        <f>S864*H864</f>
        <v>0</v>
      </c>
      <c r="AR864" s="25" t="s">
        <v>211</v>
      </c>
      <c r="AT864" s="25" t="s">
        <v>206</v>
      </c>
      <c r="AU864" s="25" t="s">
        <v>85</v>
      </c>
      <c r="AY864" s="25" t="s">
        <v>203</v>
      </c>
      <c r="BE864" s="249">
        <f>IF(N864="základní",J864,0)</f>
        <v>0</v>
      </c>
      <c r="BF864" s="249">
        <f>IF(N864="snížená",J864,0)</f>
        <v>0</v>
      </c>
      <c r="BG864" s="249">
        <f>IF(N864="zákl. přenesená",J864,0)</f>
        <v>0</v>
      </c>
      <c r="BH864" s="249">
        <f>IF(N864="sníž. přenesená",J864,0)</f>
        <v>0</v>
      </c>
      <c r="BI864" s="249">
        <f>IF(N864="nulová",J864,0)</f>
        <v>0</v>
      </c>
      <c r="BJ864" s="25" t="s">
        <v>83</v>
      </c>
      <c r="BK864" s="249">
        <f>ROUND(I864*H864,2)</f>
        <v>0</v>
      </c>
      <c r="BL864" s="25" t="s">
        <v>211</v>
      </c>
      <c r="BM864" s="25" t="s">
        <v>2260</v>
      </c>
    </row>
    <row r="865" spans="2:51" s="12" customFormat="1" ht="13.5">
      <c r="B865" s="265"/>
      <c r="C865" s="266"/>
      <c r="D865" s="267" t="s">
        <v>592</v>
      </c>
      <c r="E865" s="268" t="s">
        <v>21</v>
      </c>
      <c r="F865" s="269" t="s">
        <v>2261</v>
      </c>
      <c r="G865" s="266"/>
      <c r="H865" s="270">
        <v>5.055</v>
      </c>
      <c r="I865" s="271"/>
      <c r="J865" s="266"/>
      <c r="K865" s="266"/>
      <c r="L865" s="272"/>
      <c r="M865" s="273"/>
      <c r="N865" s="274"/>
      <c r="O865" s="274"/>
      <c r="P865" s="274"/>
      <c r="Q865" s="274"/>
      <c r="R865" s="274"/>
      <c r="S865" s="274"/>
      <c r="T865" s="275"/>
      <c r="AT865" s="276" t="s">
        <v>592</v>
      </c>
      <c r="AU865" s="276" t="s">
        <v>85</v>
      </c>
      <c r="AV865" s="12" t="s">
        <v>85</v>
      </c>
      <c r="AW865" s="12" t="s">
        <v>39</v>
      </c>
      <c r="AX865" s="12" t="s">
        <v>76</v>
      </c>
      <c r="AY865" s="276" t="s">
        <v>203</v>
      </c>
    </row>
    <row r="866" spans="2:51" s="12" customFormat="1" ht="13.5">
      <c r="B866" s="265"/>
      <c r="C866" s="266"/>
      <c r="D866" s="267" t="s">
        <v>592</v>
      </c>
      <c r="E866" s="268" t="s">
        <v>21</v>
      </c>
      <c r="F866" s="269" t="s">
        <v>2262</v>
      </c>
      <c r="G866" s="266"/>
      <c r="H866" s="270">
        <v>5.666</v>
      </c>
      <c r="I866" s="271"/>
      <c r="J866" s="266"/>
      <c r="K866" s="266"/>
      <c r="L866" s="272"/>
      <c r="M866" s="273"/>
      <c r="N866" s="274"/>
      <c r="O866" s="274"/>
      <c r="P866" s="274"/>
      <c r="Q866" s="274"/>
      <c r="R866" s="274"/>
      <c r="S866" s="274"/>
      <c r="T866" s="275"/>
      <c r="AT866" s="276" t="s">
        <v>592</v>
      </c>
      <c r="AU866" s="276" t="s">
        <v>85</v>
      </c>
      <c r="AV866" s="12" t="s">
        <v>85</v>
      </c>
      <c r="AW866" s="12" t="s">
        <v>39</v>
      </c>
      <c r="AX866" s="12" t="s">
        <v>76</v>
      </c>
      <c r="AY866" s="276" t="s">
        <v>203</v>
      </c>
    </row>
    <row r="867" spans="2:65" s="1" customFormat="1" ht="38.25" customHeight="1">
      <c r="B867" s="47"/>
      <c r="C867" s="238" t="s">
        <v>768</v>
      </c>
      <c r="D867" s="238" t="s">
        <v>206</v>
      </c>
      <c r="E867" s="239" t="s">
        <v>2263</v>
      </c>
      <c r="F867" s="240" t="s">
        <v>2264</v>
      </c>
      <c r="G867" s="241" t="s">
        <v>463</v>
      </c>
      <c r="H867" s="242">
        <v>363.73</v>
      </c>
      <c r="I867" s="243"/>
      <c r="J867" s="244">
        <f>ROUND(I867*H867,2)</f>
        <v>0</v>
      </c>
      <c r="K867" s="240" t="s">
        <v>761</v>
      </c>
      <c r="L867" s="73"/>
      <c r="M867" s="245" t="s">
        <v>21</v>
      </c>
      <c r="N867" s="246" t="s">
        <v>47</v>
      </c>
      <c r="O867" s="48"/>
      <c r="P867" s="247">
        <f>O867*H867</f>
        <v>0</v>
      </c>
      <c r="Q867" s="247">
        <v>0.0371</v>
      </c>
      <c r="R867" s="247">
        <f>Q867*H867</f>
        <v>13.494383000000001</v>
      </c>
      <c r="S867" s="247">
        <v>0</v>
      </c>
      <c r="T867" s="248">
        <f>S867*H867</f>
        <v>0</v>
      </c>
      <c r="AR867" s="25" t="s">
        <v>211</v>
      </c>
      <c r="AT867" s="25" t="s">
        <v>206</v>
      </c>
      <c r="AU867" s="25" t="s">
        <v>85</v>
      </c>
      <c r="AY867" s="25" t="s">
        <v>203</v>
      </c>
      <c r="BE867" s="249">
        <f>IF(N867="základní",J867,0)</f>
        <v>0</v>
      </c>
      <c r="BF867" s="249">
        <f>IF(N867="snížená",J867,0)</f>
        <v>0</v>
      </c>
      <c r="BG867" s="249">
        <f>IF(N867="zákl. přenesená",J867,0)</f>
        <v>0</v>
      </c>
      <c r="BH867" s="249">
        <f>IF(N867="sníž. přenesená",J867,0)</f>
        <v>0</v>
      </c>
      <c r="BI867" s="249">
        <f>IF(N867="nulová",J867,0)</f>
        <v>0</v>
      </c>
      <c r="BJ867" s="25" t="s">
        <v>83</v>
      </c>
      <c r="BK867" s="249">
        <f>ROUND(I867*H867,2)</f>
        <v>0</v>
      </c>
      <c r="BL867" s="25" t="s">
        <v>211</v>
      </c>
      <c r="BM867" s="25" t="s">
        <v>2265</v>
      </c>
    </row>
    <row r="868" spans="2:51" s="14" customFormat="1" ht="13.5">
      <c r="B868" s="288"/>
      <c r="C868" s="289"/>
      <c r="D868" s="267" t="s">
        <v>592</v>
      </c>
      <c r="E868" s="290" t="s">
        <v>21</v>
      </c>
      <c r="F868" s="291" t="s">
        <v>2077</v>
      </c>
      <c r="G868" s="289"/>
      <c r="H868" s="290" t="s">
        <v>21</v>
      </c>
      <c r="I868" s="292"/>
      <c r="J868" s="289"/>
      <c r="K868" s="289"/>
      <c r="L868" s="293"/>
      <c r="M868" s="294"/>
      <c r="N868" s="295"/>
      <c r="O868" s="295"/>
      <c r="P868" s="295"/>
      <c r="Q868" s="295"/>
      <c r="R868" s="295"/>
      <c r="S868" s="295"/>
      <c r="T868" s="296"/>
      <c r="AT868" s="297" t="s">
        <v>592</v>
      </c>
      <c r="AU868" s="297" t="s">
        <v>85</v>
      </c>
      <c r="AV868" s="14" t="s">
        <v>83</v>
      </c>
      <c r="AW868" s="14" t="s">
        <v>39</v>
      </c>
      <c r="AX868" s="14" t="s">
        <v>76</v>
      </c>
      <c r="AY868" s="297" t="s">
        <v>203</v>
      </c>
    </row>
    <row r="869" spans="2:51" s="12" customFormat="1" ht="13.5">
      <c r="B869" s="265"/>
      <c r="C869" s="266"/>
      <c r="D869" s="267" t="s">
        <v>592</v>
      </c>
      <c r="E869" s="268" t="s">
        <v>21</v>
      </c>
      <c r="F869" s="269" t="s">
        <v>1514</v>
      </c>
      <c r="G869" s="266"/>
      <c r="H869" s="270">
        <v>29.7</v>
      </c>
      <c r="I869" s="271"/>
      <c r="J869" s="266"/>
      <c r="K869" s="266"/>
      <c r="L869" s="272"/>
      <c r="M869" s="273"/>
      <c r="N869" s="274"/>
      <c r="O869" s="274"/>
      <c r="P869" s="274"/>
      <c r="Q869" s="274"/>
      <c r="R869" s="274"/>
      <c r="S869" s="274"/>
      <c r="T869" s="275"/>
      <c r="AT869" s="276" t="s">
        <v>592</v>
      </c>
      <c r="AU869" s="276" t="s">
        <v>85</v>
      </c>
      <c r="AV869" s="12" t="s">
        <v>85</v>
      </c>
      <c r="AW869" s="12" t="s">
        <v>39</v>
      </c>
      <c r="AX869" s="12" t="s">
        <v>76</v>
      </c>
      <c r="AY869" s="276" t="s">
        <v>203</v>
      </c>
    </row>
    <row r="870" spans="2:51" s="12" customFormat="1" ht="13.5">
      <c r="B870" s="265"/>
      <c r="C870" s="266"/>
      <c r="D870" s="267" t="s">
        <v>592</v>
      </c>
      <c r="E870" s="268" t="s">
        <v>21</v>
      </c>
      <c r="F870" s="269" t="s">
        <v>1515</v>
      </c>
      <c r="G870" s="266"/>
      <c r="H870" s="270">
        <v>20</v>
      </c>
      <c r="I870" s="271"/>
      <c r="J870" s="266"/>
      <c r="K870" s="266"/>
      <c r="L870" s="272"/>
      <c r="M870" s="273"/>
      <c r="N870" s="274"/>
      <c r="O870" s="274"/>
      <c r="P870" s="274"/>
      <c r="Q870" s="274"/>
      <c r="R870" s="274"/>
      <c r="S870" s="274"/>
      <c r="T870" s="275"/>
      <c r="AT870" s="276" t="s">
        <v>592</v>
      </c>
      <c r="AU870" s="276" t="s">
        <v>85</v>
      </c>
      <c r="AV870" s="12" t="s">
        <v>85</v>
      </c>
      <c r="AW870" s="12" t="s">
        <v>39</v>
      </c>
      <c r="AX870" s="12" t="s">
        <v>76</v>
      </c>
      <c r="AY870" s="276" t="s">
        <v>203</v>
      </c>
    </row>
    <row r="871" spans="2:51" s="12" customFormat="1" ht="13.5">
      <c r="B871" s="265"/>
      <c r="C871" s="266"/>
      <c r="D871" s="267" t="s">
        <v>592</v>
      </c>
      <c r="E871" s="268" t="s">
        <v>21</v>
      </c>
      <c r="F871" s="269" t="s">
        <v>2078</v>
      </c>
      <c r="G871" s="266"/>
      <c r="H871" s="270">
        <v>114.12</v>
      </c>
      <c r="I871" s="271"/>
      <c r="J871" s="266"/>
      <c r="K871" s="266"/>
      <c r="L871" s="272"/>
      <c r="M871" s="273"/>
      <c r="N871" s="274"/>
      <c r="O871" s="274"/>
      <c r="P871" s="274"/>
      <c r="Q871" s="274"/>
      <c r="R871" s="274"/>
      <c r="S871" s="274"/>
      <c r="T871" s="275"/>
      <c r="AT871" s="276" t="s">
        <v>592</v>
      </c>
      <c r="AU871" s="276" t="s">
        <v>85</v>
      </c>
      <c r="AV871" s="12" t="s">
        <v>85</v>
      </c>
      <c r="AW871" s="12" t="s">
        <v>39</v>
      </c>
      <c r="AX871" s="12" t="s">
        <v>76</v>
      </c>
      <c r="AY871" s="276" t="s">
        <v>203</v>
      </c>
    </row>
    <row r="872" spans="2:51" s="12" customFormat="1" ht="13.5">
      <c r="B872" s="265"/>
      <c r="C872" s="266"/>
      <c r="D872" s="267" t="s">
        <v>592</v>
      </c>
      <c r="E872" s="268" t="s">
        <v>21</v>
      </c>
      <c r="F872" s="269" t="s">
        <v>1517</v>
      </c>
      <c r="G872" s="266"/>
      <c r="H872" s="270">
        <v>92.9</v>
      </c>
      <c r="I872" s="271"/>
      <c r="J872" s="266"/>
      <c r="K872" s="266"/>
      <c r="L872" s="272"/>
      <c r="M872" s="273"/>
      <c r="N872" s="274"/>
      <c r="O872" s="274"/>
      <c r="P872" s="274"/>
      <c r="Q872" s="274"/>
      <c r="R872" s="274"/>
      <c r="S872" s="274"/>
      <c r="T872" s="275"/>
      <c r="AT872" s="276" t="s">
        <v>592</v>
      </c>
      <c r="AU872" s="276" t="s">
        <v>85</v>
      </c>
      <c r="AV872" s="12" t="s">
        <v>85</v>
      </c>
      <c r="AW872" s="12" t="s">
        <v>39</v>
      </c>
      <c r="AX872" s="12" t="s">
        <v>76</v>
      </c>
      <c r="AY872" s="276" t="s">
        <v>203</v>
      </c>
    </row>
    <row r="873" spans="2:51" s="12" customFormat="1" ht="13.5">
      <c r="B873" s="265"/>
      <c r="C873" s="266"/>
      <c r="D873" s="267" t="s">
        <v>592</v>
      </c>
      <c r="E873" s="268" t="s">
        <v>21</v>
      </c>
      <c r="F873" s="269" t="s">
        <v>2079</v>
      </c>
      <c r="G873" s="266"/>
      <c r="H873" s="270">
        <v>23.56</v>
      </c>
      <c r="I873" s="271"/>
      <c r="J873" s="266"/>
      <c r="K873" s="266"/>
      <c r="L873" s="272"/>
      <c r="M873" s="273"/>
      <c r="N873" s="274"/>
      <c r="O873" s="274"/>
      <c r="P873" s="274"/>
      <c r="Q873" s="274"/>
      <c r="R873" s="274"/>
      <c r="S873" s="274"/>
      <c r="T873" s="275"/>
      <c r="AT873" s="276" t="s">
        <v>592</v>
      </c>
      <c r="AU873" s="276" t="s">
        <v>85</v>
      </c>
      <c r="AV873" s="12" t="s">
        <v>85</v>
      </c>
      <c r="AW873" s="12" t="s">
        <v>39</v>
      </c>
      <c r="AX873" s="12" t="s">
        <v>76</v>
      </c>
      <c r="AY873" s="276" t="s">
        <v>203</v>
      </c>
    </row>
    <row r="874" spans="2:51" s="12" customFormat="1" ht="13.5">
      <c r="B874" s="265"/>
      <c r="C874" s="266"/>
      <c r="D874" s="267" t="s">
        <v>592</v>
      </c>
      <c r="E874" s="268" t="s">
        <v>21</v>
      </c>
      <c r="F874" s="269" t="s">
        <v>1520</v>
      </c>
      <c r="G874" s="266"/>
      <c r="H874" s="270">
        <v>83.45</v>
      </c>
      <c r="I874" s="271"/>
      <c r="J874" s="266"/>
      <c r="K874" s="266"/>
      <c r="L874" s="272"/>
      <c r="M874" s="273"/>
      <c r="N874" s="274"/>
      <c r="O874" s="274"/>
      <c r="P874" s="274"/>
      <c r="Q874" s="274"/>
      <c r="R874" s="274"/>
      <c r="S874" s="274"/>
      <c r="T874" s="275"/>
      <c r="AT874" s="276" t="s">
        <v>592</v>
      </c>
      <c r="AU874" s="276" t="s">
        <v>85</v>
      </c>
      <c r="AV874" s="12" t="s">
        <v>85</v>
      </c>
      <c r="AW874" s="12" t="s">
        <v>39</v>
      </c>
      <c r="AX874" s="12" t="s">
        <v>76</v>
      </c>
      <c r="AY874" s="276" t="s">
        <v>203</v>
      </c>
    </row>
    <row r="875" spans="2:51" s="13" customFormat="1" ht="13.5">
      <c r="B875" s="277"/>
      <c r="C875" s="278"/>
      <c r="D875" s="267" t="s">
        <v>592</v>
      </c>
      <c r="E875" s="279" t="s">
        <v>21</v>
      </c>
      <c r="F875" s="280" t="s">
        <v>618</v>
      </c>
      <c r="G875" s="278"/>
      <c r="H875" s="281">
        <v>363.73</v>
      </c>
      <c r="I875" s="282"/>
      <c r="J875" s="278"/>
      <c r="K875" s="278"/>
      <c r="L875" s="283"/>
      <c r="M875" s="284"/>
      <c r="N875" s="285"/>
      <c r="O875" s="285"/>
      <c r="P875" s="285"/>
      <c r="Q875" s="285"/>
      <c r="R875" s="285"/>
      <c r="S875" s="285"/>
      <c r="T875" s="286"/>
      <c r="AT875" s="287" t="s">
        <v>592</v>
      </c>
      <c r="AU875" s="287" t="s">
        <v>85</v>
      </c>
      <c r="AV875" s="13" t="s">
        <v>98</v>
      </c>
      <c r="AW875" s="13" t="s">
        <v>39</v>
      </c>
      <c r="AX875" s="13" t="s">
        <v>83</v>
      </c>
      <c r="AY875" s="287" t="s">
        <v>203</v>
      </c>
    </row>
    <row r="876" spans="2:65" s="1" customFormat="1" ht="25.5" customHeight="1">
      <c r="B876" s="47"/>
      <c r="C876" s="238" t="s">
        <v>764</v>
      </c>
      <c r="D876" s="238" t="s">
        <v>206</v>
      </c>
      <c r="E876" s="239" t="s">
        <v>2266</v>
      </c>
      <c r="F876" s="240" t="s">
        <v>2267</v>
      </c>
      <c r="G876" s="241" t="s">
        <v>463</v>
      </c>
      <c r="H876" s="242">
        <v>9.9</v>
      </c>
      <c r="I876" s="243"/>
      <c r="J876" s="244">
        <f>ROUND(I876*H876,2)</f>
        <v>0</v>
      </c>
      <c r="K876" s="240" t="s">
        <v>761</v>
      </c>
      <c r="L876" s="73"/>
      <c r="M876" s="245" t="s">
        <v>21</v>
      </c>
      <c r="N876" s="246" t="s">
        <v>47</v>
      </c>
      <c r="O876" s="48"/>
      <c r="P876" s="247">
        <f>O876*H876</f>
        <v>0</v>
      </c>
      <c r="Q876" s="247">
        <v>0.01574</v>
      </c>
      <c r="R876" s="247">
        <f>Q876*H876</f>
        <v>0.15582600000000002</v>
      </c>
      <c r="S876" s="247">
        <v>0</v>
      </c>
      <c r="T876" s="248">
        <f>S876*H876</f>
        <v>0</v>
      </c>
      <c r="AR876" s="25" t="s">
        <v>211</v>
      </c>
      <c r="AT876" s="25" t="s">
        <v>206</v>
      </c>
      <c r="AU876" s="25" t="s">
        <v>85</v>
      </c>
      <c r="AY876" s="25" t="s">
        <v>203</v>
      </c>
      <c r="BE876" s="249">
        <f>IF(N876="základní",J876,0)</f>
        <v>0</v>
      </c>
      <c r="BF876" s="249">
        <f>IF(N876="snížená",J876,0)</f>
        <v>0</v>
      </c>
      <c r="BG876" s="249">
        <f>IF(N876="zákl. přenesená",J876,0)</f>
        <v>0</v>
      </c>
      <c r="BH876" s="249">
        <f>IF(N876="sníž. přenesená",J876,0)</f>
        <v>0</v>
      </c>
      <c r="BI876" s="249">
        <f>IF(N876="nulová",J876,0)</f>
        <v>0</v>
      </c>
      <c r="BJ876" s="25" t="s">
        <v>83</v>
      </c>
      <c r="BK876" s="249">
        <f>ROUND(I876*H876,2)</f>
        <v>0</v>
      </c>
      <c r="BL876" s="25" t="s">
        <v>211</v>
      </c>
      <c r="BM876" s="25" t="s">
        <v>2268</v>
      </c>
    </row>
    <row r="877" spans="2:65" s="1" customFormat="1" ht="16.5" customHeight="1">
      <c r="B877" s="47"/>
      <c r="C877" s="238" t="s">
        <v>2269</v>
      </c>
      <c r="D877" s="238" t="s">
        <v>206</v>
      </c>
      <c r="E877" s="239" t="s">
        <v>2270</v>
      </c>
      <c r="F877" s="240" t="s">
        <v>2271</v>
      </c>
      <c r="G877" s="241" t="s">
        <v>463</v>
      </c>
      <c r="H877" s="242">
        <v>45</v>
      </c>
      <c r="I877" s="243"/>
      <c r="J877" s="244">
        <f>ROUND(I877*H877,2)</f>
        <v>0</v>
      </c>
      <c r="K877" s="240" t="s">
        <v>761</v>
      </c>
      <c r="L877" s="73"/>
      <c r="M877" s="245" t="s">
        <v>21</v>
      </c>
      <c r="N877" s="246" t="s">
        <v>47</v>
      </c>
      <c r="O877" s="48"/>
      <c r="P877" s="247">
        <f>O877*H877</f>
        <v>0</v>
      </c>
      <c r="Q877" s="247">
        <v>0</v>
      </c>
      <c r="R877" s="247">
        <f>Q877*H877</f>
        <v>0</v>
      </c>
      <c r="S877" s="247">
        <v>0.024</v>
      </c>
      <c r="T877" s="248">
        <f>S877*H877</f>
        <v>1.08</v>
      </c>
      <c r="AR877" s="25" t="s">
        <v>211</v>
      </c>
      <c r="AT877" s="25" t="s">
        <v>206</v>
      </c>
      <c r="AU877" s="25" t="s">
        <v>85</v>
      </c>
      <c r="AY877" s="25" t="s">
        <v>203</v>
      </c>
      <c r="BE877" s="249">
        <f>IF(N877="základní",J877,0)</f>
        <v>0</v>
      </c>
      <c r="BF877" s="249">
        <f>IF(N877="snížená",J877,0)</f>
        <v>0</v>
      </c>
      <c r="BG877" s="249">
        <f>IF(N877="zákl. přenesená",J877,0)</f>
        <v>0</v>
      </c>
      <c r="BH877" s="249">
        <f>IF(N877="sníž. přenesená",J877,0)</f>
        <v>0</v>
      </c>
      <c r="BI877" s="249">
        <f>IF(N877="nulová",J877,0)</f>
        <v>0</v>
      </c>
      <c r="BJ877" s="25" t="s">
        <v>83</v>
      </c>
      <c r="BK877" s="249">
        <f>ROUND(I877*H877,2)</f>
        <v>0</v>
      </c>
      <c r="BL877" s="25" t="s">
        <v>211</v>
      </c>
      <c r="BM877" s="25" t="s">
        <v>2272</v>
      </c>
    </row>
    <row r="878" spans="2:65" s="1" customFormat="1" ht="25.5" customHeight="1">
      <c r="B878" s="47"/>
      <c r="C878" s="238" t="s">
        <v>2273</v>
      </c>
      <c r="D878" s="238" t="s">
        <v>206</v>
      </c>
      <c r="E878" s="239" t="s">
        <v>2274</v>
      </c>
      <c r="F878" s="240" t="s">
        <v>2275</v>
      </c>
      <c r="G878" s="241" t="s">
        <v>463</v>
      </c>
      <c r="H878" s="242">
        <v>363.73</v>
      </c>
      <c r="I878" s="243"/>
      <c r="J878" s="244">
        <f>ROUND(I878*H878,2)</f>
        <v>0</v>
      </c>
      <c r="K878" s="240" t="s">
        <v>761</v>
      </c>
      <c r="L878" s="73"/>
      <c r="M878" s="245" t="s">
        <v>21</v>
      </c>
      <c r="N878" s="246" t="s">
        <v>47</v>
      </c>
      <c r="O878" s="48"/>
      <c r="P878" s="247">
        <f>O878*H878</f>
        <v>0</v>
      </c>
      <c r="Q878" s="247">
        <v>0.00019</v>
      </c>
      <c r="R878" s="247">
        <f>Q878*H878</f>
        <v>0.06910870000000001</v>
      </c>
      <c r="S878" s="247">
        <v>0</v>
      </c>
      <c r="T878" s="248">
        <f>S878*H878</f>
        <v>0</v>
      </c>
      <c r="AR878" s="25" t="s">
        <v>211</v>
      </c>
      <c r="AT878" s="25" t="s">
        <v>206</v>
      </c>
      <c r="AU878" s="25" t="s">
        <v>85</v>
      </c>
      <c r="AY878" s="25" t="s">
        <v>203</v>
      </c>
      <c r="BE878" s="249">
        <f>IF(N878="základní",J878,0)</f>
        <v>0</v>
      </c>
      <c r="BF878" s="249">
        <f>IF(N878="snížená",J878,0)</f>
        <v>0</v>
      </c>
      <c r="BG878" s="249">
        <f>IF(N878="zákl. přenesená",J878,0)</f>
        <v>0</v>
      </c>
      <c r="BH878" s="249">
        <f>IF(N878="sníž. přenesená",J878,0)</f>
        <v>0</v>
      </c>
      <c r="BI878" s="249">
        <f>IF(N878="nulová",J878,0)</f>
        <v>0</v>
      </c>
      <c r="BJ878" s="25" t="s">
        <v>83</v>
      </c>
      <c r="BK878" s="249">
        <f>ROUND(I878*H878,2)</f>
        <v>0</v>
      </c>
      <c r="BL878" s="25" t="s">
        <v>211</v>
      </c>
      <c r="BM878" s="25" t="s">
        <v>2276</v>
      </c>
    </row>
    <row r="879" spans="2:65" s="1" customFormat="1" ht="25.5" customHeight="1">
      <c r="B879" s="47"/>
      <c r="C879" s="238" t="s">
        <v>2277</v>
      </c>
      <c r="D879" s="238" t="s">
        <v>206</v>
      </c>
      <c r="E879" s="239" t="s">
        <v>2278</v>
      </c>
      <c r="F879" s="240" t="s">
        <v>2279</v>
      </c>
      <c r="G879" s="241" t="s">
        <v>215</v>
      </c>
      <c r="H879" s="242">
        <v>301.9</v>
      </c>
      <c r="I879" s="243"/>
      <c r="J879" s="244">
        <f>ROUND(I879*H879,2)</f>
        <v>0</v>
      </c>
      <c r="K879" s="240" t="s">
        <v>761</v>
      </c>
      <c r="L879" s="73"/>
      <c r="M879" s="245" t="s">
        <v>21</v>
      </c>
      <c r="N879" s="246" t="s">
        <v>47</v>
      </c>
      <c r="O879" s="48"/>
      <c r="P879" s="247">
        <f>O879*H879</f>
        <v>0</v>
      </c>
      <c r="Q879" s="247">
        <v>0</v>
      </c>
      <c r="R879" s="247">
        <f>Q879*H879</f>
        <v>0</v>
      </c>
      <c r="S879" s="247">
        <v>0.014</v>
      </c>
      <c r="T879" s="248">
        <f>S879*H879</f>
        <v>4.2265999999999995</v>
      </c>
      <c r="AR879" s="25" t="s">
        <v>211</v>
      </c>
      <c r="AT879" s="25" t="s">
        <v>206</v>
      </c>
      <c r="AU879" s="25" t="s">
        <v>85</v>
      </c>
      <c r="AY879" s="25" t="s">
        <v>203</v>
      </c>
      <c r="BE879" s="249">
        <f>IF(N879="základní",J879,0)</f>
        <v>0</v>
      </c>
      <c r="BF879" s="249">
        <f>IF(N879="snížená",J879,0)</f>
        <v>0</v>
      </c>
      <c r="BG879" s="249">
        <f>IF(N879="zákl. přenesená",J879,0)</f>
        <v>0</v>
      </c>
      <c r="BH879" s="249">
        <f>IF(N879="sníž. přenesená",J879,0)</f>
        <v>0</v>
      </c>
      <c r="BI879" s="249">
        <f>IF(N879="nulová",J879,0)</f>
        <v>0</v>
      </c>
      <c r="BJ879" s="25" t="s">
        <v>83</v>
      </c>
      <c r="BK879" s="249">
        <f>ROUND(I879*H879,2)</f>
        <v>0</v>
      </c>
      <c r="BL879" s="25" t="s">
        <v>211</v>
      </c>
      <c r="BM879" s="25" t="s">
        <v>2280</v>
      </c>
    </row>
    <row r="880" spans="2:51" s="12" customFormat="1" ht="13.5">
      <c r="B880" s="265"/>
      <c r="C880" s="266"/>
      <c r="D880" s="267" t="s">
        <v>592</v>
      </c>
      <c r="E880" s="268" t="s">
        <v>21</v>
      </c>
      <c r="F880" s="269" t="s">
        <v>2281</v>
      </c>
      <c r="G880" s="266"/>
      <c r="H880" s="270">
        <v>301.9</v>
      </c>
      <c r="I880" s="271"/>
      <c r="J880" s="266"/>
      <c r="K880" s="266"/>
      <c r="L880" s="272"/>
      <c r="M880" s="273"/>
      <c r="N880" s="274"/>
      <c r="O880" s="274"/>
      <c r="P880" s="274"/>
      <c r="Q880" s="274"/>
      <c r="R880" s="274"/>
      <c r="S880" s="274"/>
      <c r="T880" s="275"/>
      <c r="AT880" s="276" t="s">
        <v>592</v>
      </c>
      <c r="AU880" s="276" t="s">
        <v>85</v>
      </c>
      <c r="AV880" s="12" t="s">
        <v>85</v>
      </c>
      <c r="AW880" s="12" t="s">
        <v>39</v>
      </c>
      <c r="AX880" s="12" t="s">
        <v>83</v>
      </c>
      <c r="AY880" s="276" t="s">
        <v>203</v>
      </c>
    </row>
    <row r="881" spans="2:65" s="1" customFormat="1" ht="38.25" customHeight="1">
      <c r="B881" s="47"/>
      <c r="C881" s="238" t="s">
        <v>2282</v>
      </c>
      <c r="D881" s="238" t="s">
        <v>206</v>
      </c>
      <c r="E881" s="239" t="s">
        <v>2283</v>
      </c>
      <c r="F881" s="240" t="s">
        <v>2284</v>
      </c>
      <c r="G881" s="241" t="s">
        <v>246</v>
      </c>
      <c r="H881" s="250"/>
      <c r="I881" s="243"/>
      <c r="J881" s="244">
        <f>ROUND(I881*H881,2)</f>
        <v>0</v>
      </c>
      <c r="K881" s="240" t="s">
        <v>761</v>
      </c>
      <c r="L881" s="73"/>
      <c r="M881" s="245" t="s">
        <v>21</v>
      </c>
      <c r="N881" s="246" t="s">
        <v>47</v>
      </c>
      <c r="O881" s="48"/>
      <c r="P881" s="247">
        <f>O881*H881</f>
        <v>0</v>
      </c>
      <c r="Q881" s="247">
        <v>0</v>
      </c>
      <c r="R881" s="247">
        <f>Q881*H881</f>
        <v>0</v>
      </c>
      <c r="S881" s="247">
        <v>0</v>
      </c>
      <c r="T881" s="248">
        <f>S881*H881</f>
        <v>0</v>
      </c>
      <c r="AR881" s="25" t="s">
        <v>211</v>
      </c>
      <c r="AT881" s="25" t="s">
        <v>206</v>
      </c>
      <c r="AU881" s="25" t="s">
        <v>85</v>
      </c>
      <c r="AY881" s="25" t="s">
        <v>203</v>
      </c>
      <c r="BE881" s="249">
        <f>IF(N881="základní",J881,0)</f>
        <v>0</v>
      </c>
      <c r="BF881" s="249">
        <f>IF(N881="snížená",J881,0)</f>
        <v>0</v>
      </c>
      <c r="BG881" s="249">
        <f>IF(N881="zákl. přenesená",J881,0)</f>
        <v>0</v>
      </c>
      <c r="BH881" s="249">
        <f>IF(N881="sníž. přenesená",J881,0)</f>
        <v>0</v>
      </c>
      <c r="BI881" s="249">
        <f>IF(N881="nulová",J881,0)</f>
        <v>0</v>
      </c>
      <c r="BJ881" s="25" t="s">
        <v>83</v>
      </c>
      <c r="BK881" s="249">
        <f>ROUND(I881*H881,2)</f>
        <v>0</v>
      </c>
      <c r="BL881" s="25" t="s">
        <v>211</v>
      </c>
      <c r="BM881" s="25" t="s">
        <v>2285</v>
      </c>
    </row>
    <row r="882" spans="2:63" s="11" customFormat="1" ht="29.85" customHeight="1">
      <c r="B882" s="222"/>
      <c r="C882" s="223"/>
      <c r="D882" s="224" t="s">
        <v>75</v>
      </c>
      <c r="E882" s="236" t="s">
        <v>2286</v>
      </c>
      <c r="F882" s="236" t="s">
        <v>2287</v>
      </c>
      <c r="G882" s="223"/>
      <c r="H882" s="223"/>
      <c r="I882" s="226"/>
      <c r="J882" s="237">
        <f>BK882</f>
        <v>0</v>
      </c>
      <c r="K882" s="223"/>
      <c r="L882" s="228"/>
      <c r="M882" s="229"/>
      <c r="N882" s="230"/>
      <c r="O882" s="230"/>
      <c r="P882" s="231">
        <f>SUM(P883:P949)</f>
        <v>0</v>
      </c>
      <c r="Q882" s="230"/>
      <c r="R882" s="231">
        <f>SUM(R883:R949)</f>
        <v>58.04208605</v>
      </c>
      <c r="S882" s="230"/>
      <c r="T882" s="232">
        <f>SUM(T883:T949)</f>
        <v>0</v>
      </c>
      <c r="AR882" s="233" t="s">
        <v>85</v>
      </c>
      <c r="AT882" s="234" t="s">
        <v>75</v>
      </c>
      <c r="AU882" s="234" t="s">
        <v>83</v>
      </c>
      <c r="AY882" s="233" t="s">
        <v>203</v>
      </c>
      <c r="BK882" s="235">
        <f>SUM(BK883:BK949)</f>
        <v>0</v>
      </c>
    </row>
    <row r="883" spans="2:65" s="1" customFormat="1" ht="38.25" customHeight="1">
      <c r="B883" s="47"/>
      <c r="C883" s="238" t="s">
        <v>2288</v>
      </c>
      <c r="D883" s="238" t="s">
        <v>206</v>
      </c>
      <c r="E883" s="239" t="s">
        <v>2289</v>
      </c>
      <c r="F883" s="240" t="s">
        <v>2290</v>
      </c>
      <c r="G883" s="241" t="s">
        <v>463</v>
      </c>
      <c r="H883" s="242">
        <v>34.668</v>
      </c>
      <c r="I883" s="243"/>
      <c r="J883" s="244">
        <f>ROUND(I883*H883,2)</f>
        <v>0</v>
      </c>
      <c r="K883" s="240" t="s">
        <v>761</v>
      </c>
      <c r="L883" s="73"/>
      <c r="M883" s="245" t="s">
        <v>21</v>
      </c>
      <c r="N883" s="246" t="s">
        <v>47</v>
      </c>
      <c r="O883" s="48"/>
      <c r="P883" s="247">
        <f>O883*H883</f>
        <v>0</v>
      </c>
      <c r="Q883" s="247">
        <v>0.02504</v>
      </c>
      <c r="R883" s="247">
        <f>Q883*H883</f>
        <v>0.86808672</v>
      </c>
      <c r="S883" s="247">
        <v>0</v>
      </c>
      <c r="T883" s="248">
        <f>S883*H883</f>
        <v>0</v>
      </c>
      <c r="AR883" s="25" t="s">
        <v>211</v>
      </c>
      <c r="AT883" s="25" t="s">
        <v>206</v>
      </c>
      <c r="AU883" s="25" t="s">
        <v>85</v>
      </c>
      <c r="AY883" s="25" t="s">
        <v>203</v>
      </c>
      <c r="BE883" s="249">
        <f>IF(N883="základní",J883,0)</f>
        <v>0</v>
      </c>
      <c r="BF883" s="249">
        <f>IF(N883="snížená",J883,0)</f>
        <v>0</v>
      </c>
      <c r="BG883" s="249">
        <f>IF(N883="zákl. přenesená",J883,0)</f>
        <v>0</v>
      </c>
      <c r="BH883" s="249">
        <f>IF(N883="sníž. přenesená",J883,0)</f>
        <v>0</v>
      </c>
      <c r="BI883" s="249">
        <f>IF(N883="nulová",J883,0)</f>
        <v>0</v>
      </c>
      <c r="BJ883" s="25" t="s">
        <v>83</v>
      </c>
      <c r="BK883" s="249">
        <f>ROUND(I883*H883,2)</f>
        <v>0</v>
      </c>
      <c r="BL883" s="25" t="s">
        <v>211</v>
      </c>
      <c r="BM883" s="25" t="s">
        <v>2291</v>
      </c>
    </row>
    <row r="884" spans="2:51" s="14" customFormat="1" ht="13.5">
      <c r="B884" s="288"/>
      <c r="C884" s="289"/>
      <c r="D884" s="267" t="s">
        <v>592</v>
      </c>
      <c r="E884" s="290" t="s">
        <v>21</v>
      </c>
      <c r="F884" s="291" t="s">
        <v>2292</v>
      </c>
      <c r="G884" s="289"/>
      <c r="H884" s="290" t="s">
        <v>21</v>
      </c>
      <c r="I884" s="292"/>
      <c r="J884" s="289"/>
      <c r="K884" s="289"/>
      <c r="L884" s="293"/>
      <c r="M884" s="294"/>
      <c r="N884" s="295"/>
      <c r="O884" s="295"/>
      <c r="P884" s="295"/>
      <c r="Q884" s="295"/>
      <c r="R884" s="295"/>
      <c r="S884" s="295"/>
      <c r="T884" s="296"/>
      <c r="AT884" s="297" t="s">
        <v>592</v>
      </c>
      <c r="AU884" s="297" t="s">
        <v>85</v>
      </c>
      <c r="AV884" s="14" t="s">
        <v>83</v>
      </c>
      <c r="AW884" s="14" t="s">
        <v>39</v>
      </c>
      <c r="AX884" s="14" t="s">
        <v>76</v>
      </c>
      <c r="AY884" s="297" t="s">
        <v>203</v>
      </c>
    </row>
    <row r="885" spans="2:51" s="12" customFormat="1" ht="13.5">
      <c r="B885" s="265"/>
      <c r="C885" s="266"/>
      <c r="D885" s="267" t="s">
        <v>592</v>
      </c>
      <c r="E885" s="268" t="s">
        <v>21</v>
      </c>
      <c r="F885" s="269" t="s">
        <v>2293</v>
      </c>
      <c r="G885" s="266"/>
      <c r="H885" s="270">
        <v>34.668</v>
      </c>
      <c r="I885" s="271"/>
      <c r="J885" s="266"/>
      <c r="K885" s="266"/>
      <c r="L885" s="272"/>
      <c r="M885" s="273"/>
      <c r="N885" s="274"/>
      <c r="O885" s="274"/>
      <c r="P885" s="274"/>
      <c r="Q885" s="274"/>
      <c r="R885" s="274"/>
      <c r="S885" s="274"/>
      <c r="T885" s="275"/>
      <c r="AT885" s="276" t="s">
        <v>592</v>
      </c>
      <c r="AU885" s="276" t="s">
        <v>85</v>
      </c>
      <c r="AV885" s="12" t="s">
        <v>85</v>
      </c>
      <c r="AW885" s="12" t="s">
        <v>39</v>
      </c>
      <c r="AX885" s="12" t="s">
        <v>83</v>
      </c>
      <c r="AY885" s="276" t="s">
        <v>203</v>
      </c>
    </row>
    <row r="886" spans="2:65" s="1" customFormat="1" ht="38.25" customHeight="1">
      <c r="B886" s="47"/>
      <c r="C886" s="238" t="s">
        <v>2294</v>
      </c>
      <c r="D886" s="238" t="s">
        <v>206</v>
      </c>
      <c r="E886" s="239" t="s">
        <v>2295</v>
      </c>
      <c r="F886" s="240" t="s">
        <v>2290</v>
      </c>
      <c r="G886" s="241" t="s">
        <v>463</v>
      </c>
      <c r="H886" s="242">
        <v>30.378</v>
      </c>
      <c r="I886" s="243"/>
      <c r="J886" s="244">
        <f>ROUND(I886*H886,2)</f>
        <v>0</v>
      </c>
      <c r="K886" s="240" t="s">
        <v>761</v>
      </c>
      <c r="L886" s="73"/>
      <c r="M886" s="245" t="s">
        <v>21</v>
      </c>
      <c r="N886" s="246" t="s">
        <v>47</v>
      </c>
      <c r="O886" s="48"/>
      <c r="P886" s="247">
        <f>O886*H886</f>
        <v>0</v>
      </c>
      <c r="Q886" s="247">
        <v>0.02546</v>
      </c>
      <c r="R886" s="247">
        <f>Q886*H886</f>
        <v>0.77342388</v>
      </c>
      <c r="S886" s="247">
        <v>0</v>
      </c>
      <c r="T886" s="248">
        <f>S886*H886</f>
        <v>0</v>
      </c>
      <c r="AR886" s="25" t="s">
        <v>211</v>
      </c>
      <c r="AT886" s="25" t="s">
        <v>206</v>
      </c>
      <c r="AU886" s="25" t="s">
        <v>85</v>
      </c>
      <c r="AY886" s="25" t="s">
        <v>203</v>
      </c>
      <c r="BE886" s="249">
        <f>IF(N886="základní",J886,0)</f>
        <v>0</v>
      </c>
      <c r="BF886" s="249">
        <f>IF(N886="snížená",J886,0)</f>
        <v>0</v>
      </c>
      <c r="BG886" s="249">
        <f>IF(N886="zákl. přenesená",J886,0)</f>
        <v>0</v>
      </c>
      <c r="BH886" s="249">
        <f>IF(N886="sníž. přenesená",J886,0)</f>
        <v>0</v>
      </c>
      <c r="BI886" s="249">
        <f>IF(N886="nulová",J886,0)</f>
        <v>0</v>
      </c>
      <c r="BJ886" s="25" t="s">
        <v>83</v>
      </c>
      <c r="BK886" s="249">
        <f>ROUND(I886*H886,2)</f>
        <v>0</v>
      </c>
      <c r="BL886" s="25" t="s">
        <v>211</v>
      </c>
      <c r="BM886" s="25" t="s">
        <v>2296</v>
      </c>
    </row>
    <row r="887" spans="2:51" s="14" customFormat="1" ht="13.5">
      <c r="B887" s="288"/>
      <c r="C887" s="289"/>
      <c r="D887" s="267" t="s">
        <v>592</v>
      </c>
      <c r="E887" s="290" t="s">
        <v>21</v>
      </c>
      <c r="F887" s="291" t="s">
        <v>2297</v>
      </c>
      <c r="G887" s="289"/>
      <c r="H887" s="290" t="s">
        <v>21</v>
      </c>
      <c r="I887" s="292"/>
      <c r="J887" s="289"/>
      <c r="K887" s="289"/>
      <c r="L887" s="293"/>
      <c r="M887" s="294"/>
      <c r="N887" s="295"/>
      <c r="O887" s="295"/>
      <c r="P887" s="295"/>
      <c r="Q887" s="295"/>
      <c r="R887" s="295"/>
      <c r="S887" s="295"/>
      <c r="T887" s="296"/>
      <c r="AT887" s="297" t="s">
        <v>592</v>
      </c>
      <c r="AU887" s="297" t="s">
        <v>85</v>
      </c>
      <c r="AV887" s="14" t="s">
        <v>83</v>
      </c>
      <c r="AW887" s="14" t="s">
        <v>39</v>
      </c>
      <c r="AX887" s="14" t="s">
        <v>76</v>
      </c>
      <c r="AY887" s="297" t="s">
        <v>203</v>
      </c>
    </row>
    <row r="888" spans="2:51" s="12" customFormat="1" ht="13.5">
      <c r="B888" s="265"/>
      <c r="C888" s="266"/>
      <c r="D888" s="267" t="s">
        <v>592</v>
      </c>
      <c r="E888" s="268" t="s">
        <v>21</v>
      </c>
      <c r="F888" s="269" t="s">
        <v>2298</v>
      </c>
      <c r="G888" s="266"/>
      <c r="H888" s="270">
        <v>19.2</v>
      </c>
      <c r="I888" s="271"/>
      <c r="J888" s="266"/>
      <c r="K888" s="266"/>
      <c r="L888" s="272"/>
      <c r="M888" s="273"/>
      <c r="N888" s="274"/>
      <c r="O888" s="274"/>
      <c r="P888" s="274"/>
      <c r="Q888" s="274"/>
      <c r="R888" s="274"/>
      <c r="S888" s="274"/>
      <c r="T888" s="275"/>
      <c r="AT888" s="276" t="s">
        <v>592</v>
      </c>
      <c r="AU888" s="276" t="s">
        <v>85</v>
      </c>
      <c r="AV888" s="12" t="s">
        <v>85</v>
      </c>
      <c r="AW888" s="12" t="s">
        <v>39</v>
      </c>
      <c r="AX888" s="12" t="s">
        <v>76</v>
      </c>
      <c r="AY888" s="276" t="s">
        <v>203</v>
      </c>
    </row>
    <row r="889" spans="2:51" s="12" customFormat="1" ht="13.5">
      <c r="B889" s="265"/>
      <c r="C889" s="266"/>
      <c r="D889" s="267" t="s">
        <v>592</v>
      </c>
      <c r="E889" s="268" t="s">
        <v>21</v>
      </c>
      <c r="F889" s="269" t="s">
        <v>2299</v>
      </c>
      <c r="G889" s="266"/>
      <c r="H889" s="270">
        <v>11.178</v>
      </c>
      <c r="I889" s="271"/>
      <c r="J889" s="266"/>
      <c r="K889" s="266"/>
      <c r="L889" s="272"/>
      <c r="M889" s="273"/>
      <c r="N889" s="274"/>
      <c r="O889" s="274"/>
      <c r="P889" s="274"/>
      <c r="Q889" s="274"/>
      <c r="R889" s="274"/>
      <c r="S889" s="274"/>
      <c r="T889" s="275"/>
      <c r="AT889" s="276" t="s">
        <v>592</v>
      </c>
      <c r="AU889" s="276" t="s">
        <v>85</v>
      </c>
      <c r="AV889" s="12" t="s">
        <v>85</v>
      </c>
      <c r="AW889" s="12" t="s">
        <v>39</v>
      </c>
      <c r="AX889" s="12" t="s">
        <v>76</v>
      </c>
      <c r="AY889" s="276" t="s">
        <v>203</v>
      </c>
    </row>
    <row r="890" spans="2:51" s="13" customFormat="1" ht="13.5">
      <c r="B890" s="277"/>
      <c r="C890" s="278"/>
      <c r="D890" s="267" t="s">
        <v>592</v>
      </c>
      <c r="E890" s="279" t="s">
        <v>21</v>
      </c>
      <c r="F890" s="280" t="s">
        <v>618</v>
      </c>
      <c r="G890" s="278"/>
      <c r="H890" s="281">
        <v>30.378</v>
      </c>
      <c r="I890" s="282"/>
      <c r="J890" s="278"/>
      <c r="K890" s="278"/>
      <c r="L890" s="283"/>
      <c r="M890" s="284"/>
      <c r="N890" s="285"/>
      <c r="O890" s="285"/>
      <c r="P890" s="285"/>
      <c r="Q890" s="285"/>
      <c r="R890" s="285"/>
      <c r="S890" s="285"/>
      <c r="T890" s="286"/>
      <c r="AT890" s="287" t="s">
        <v>592</v>
      </c>
      <c r="AU890" s="287" t="s">
        <v>85</v>
      </c>
      <c r="AV890" s="13" t="s">
        <v>98</v>
      </c>
      <c r="AW890" s="13" t="s">
        <v>39</v>
      </c>
      <c r="AX890" s="13" t="s">
        <v>83</v>
      </c>
      <c r="AY890" s="287" t="s">
        <v>203</v>
      </c>
    </row>
    <row r="891" spans="2:65" s="1" customFormat="1" ht="51" customHeight="1">
      <c r="B891" s="47"/>
      <c r="C891" s="238" t="s">
        <v>2300</v>
      </c>
      <c r="D891" s="238" t="s">
        <v>206</v>
      </c>
      <c r="E891" s="239" t="s">
        <v>2301</v>
      </c>
      <c r="F891" s="240" t="s">
        <v>2302</v>
      </c>
      <c r="G891" s="241" t="s">
        <v>463</v>
      </c>
      <c r="H891" s="242">
        <v>27.635</v>
      </c>
      <c r="I891" s="243"/>
      <c r="J891" s="244">
        <f>ROUND(I891*H891,2)</f>
        <v>0</v>
      </c>
      <c r="K891" s="240" t="s">
        <v>761</v>
      </c>
      <c r="L891" s="73"/>
      <c r="M891" s="245" t="s">
        <v>21</v>
      </c>
      <c r="N891" s="246" t="s">
        <v>47</v>
      </c>
      <c r="O891" s="48"/>
      <c r="P891" s="247">
        <f>O891*H891</f>
        <v>0</v>
      </c>
      <c r="Q891" s="247">
        <v>0.02819</v>
      </c>
      <c r="R891" s="247">
        <f>Q891*H891</f>
        <v>0.77903065</v>
      </c>
      <c r="S891" s="247">
        <v>0</v>
      </c>
      <c r="T891" s="248">
        <f>S891*H891</f>
        <v>0</v>
      </c>
      <c r="AR891" s="25" t="s">
        <v>211</v>
      </c>
      <c r="AT891" s="25" t="s">
        <v>206</v>
      </c>
      <c r="AU891" s="25" t="s">
        <v>85</v>
      </c>
      <c r="AY891" s="25" t="s">
        <v>203</v>
      </c>
      <c r="BE891" s="249">
        <f>IF(N891="základní",J891,0)</f>
        <v>0</v>
      </c>
      <c r="BF891" s="249">
        <f>IF(N891="snížená",J891,0)</f>
        <v>0</v>
      </c>
      <c r="BG891" s="249">
        <f>IF(N891="zákl. přenesená",J891,0)</f>
        <v>0</v>
      </c>
      <c r="BH891" s="249">
        <f>IF(N891="sníž. přenesená",J891,0)</f>
        <v>0</v>
      </c>
      <c r="BI891" s="249">
        <f>IF(N891="nulová",J891,0)</f>
        <v>0</v>
      </c>
      <c r="BJ891" s="25" t="s">
        <v>83</v>
      </c>
      <c r="BK891" s="249">
        <f>ROUND(I891*H891,2)</f>
        <v>0</v>
      </c>
      <c r="BL891" s="25" t="s">
        <v>211</v>
      </c>
      <c r="BM891" s="25" t="s">
        <v>2303</v>
      </c>
    </row>
    <row r="892" spans="2:51" s="12" customFormat="1" ht="13.5">
      <c r="B892" s="265"/>
      <c r="C892" s="266"/>
      <c r="D892" s="267" t="s">
        <v>592</v>
      </c>
      <c r="E892" s="268" t="s">
        <v>21</v>
      </c>
      <c r="F892" s="269" t="s">
        <v>2304</v>
      </c>
      <c r="G892" s="266"/>
      <c r="H892" s="270">
        <v>27.635</v>
      </c>
      <c r="I892" s="271"/>
      <c r="J892" s="266"/>
      <c r="K892" s="266"/>
      <c r="L892" s="272"/>
      <c r="M892" s="273"/>
      <c r="N892" s="274"/>
      <c r="O892" s="274"/>
      <c r="P892" s="274"/>
      <c r="Q892" s="274"/>
      <c r="R892" s="274"/>
      <c r="S892" s="274"/>
      <c r="T892" s="275"/>
      <c r="AT892" s="276" t="s">
        <v>592</v>
      </c>
      <c r="AU892" s="276" t="s">
        <v>85</v>
      </c>
      <c r="AV892" s="12" t="s">
        <v>85</v>
      </c>
      <c r="AW892" s="12" t="s">
        <v>39</v>
      </c>
      <c r="AX892" s="12" t="s">
        <v>83</v>
      </c>
      <c r="AY892" s="276" t="s">
        <v>203</v>
      </c>
    </row>
    <row r="893" spans="2:65" s="1" customFormat="1" ht="38.25" customHeight="1">
      <c r="B893" s="47"/>
      <c r="C893" s="238" t="s">
        <v>2305</v>
      </c>
      <c r="D893" s="238" t="s">
        <v>206</v>
      </c>
      <c r="E893" s="239" t="s">
        <v>2306</v>
      </c>
      <c r="F893" s="240" t="s">
        <v>2307</v>
      </c>
      <c r="G893" s="241" t="s">
        <v>463</v>
      </c>
      <c r="H893" s="242">
        <v>630.86</v>
      </c>
      <c r="I893" s="243"/>
      <c r="J893" s="244">
        <f>ROUND(I893*H893,2)</f>
        <v>0</v>
      </c>
      <c r="K893" s="240" t="s">
        <v>761</v>
      </c>
      <c r="L893" s="73"/>
      <c r="M893" s="245" t="s">
        <v>21</v>
      </c>
      <c r="N893" s="246" t="s">
        <v>47</v>
      </c>
      <c r="O893" s="48"/>
      <c r="P893" s="247">
        <f>O893*H893</f>
        <v>0</v>
      </c>
      <c r="Q893" s="247">
        <v>0.06509</v>
      </c>
      <c r="R893" s="247">
        <f>Q893*H893</f>
        <v>41.0626774</v>
      </c>
      <c r="S893" s="247">
        <v>0</v>
      </c>
      <c r="T893" s="248">
        <f>S893*H893</f>
        <v>0</v>
      </c>
      <c r="AR893" s="25" t="s">
        <v>211</v>
      </c>
      <c r="AT893" s="25" t="s">
        <v>206</v>
      </c>
      <c r="AU893" s="25" t="s">
        <v>85</v>
      </c>
      <c r="AY893" s="25" t="s">
        <v>203</v>
      </c>
      <c r="BE893" s="249">
        <f>IF(N893="základní",J893,0)</f>
        <v>0</v>
      </c>
      <c r="BF893" s="249">
        <f>IF(N893="snížená",J893,0)</f>
        <v>0</v>
      </c>
      <c r="BG893" s="249">
        <f>IF(N893="zákl. přenesená",J893,0)</f>
        <v>0</v>
      </c>
      <c r="BH893" s="249">
        <f>IF(N893="sníž. přenesená",J893,0)</f>
        <v>0</v>
      </c>
      <c r="BI893" s="249">
        <f>IF(N893="nulová",J893,0)</f>
        <v>0</v>
      </c>
      <c r="BJ893" s="25" t="s">
        <v>83</v>
      </c>
      <c r="BK893" s="249">
        <f>ROUND(I893*H893,2)</f>
        <v>0</v>
      </c>
      <c r="BL893" s="25" t="s">
        <v>211</v>
      </c>
      <c r="BM893" s="25" t="s">
        <v>2308</v>
      </c>
    </row>
    <row r="894" spans="2:51" s="12" customFormat="1" ht="13.5">
      <c r="B894" s="265"/>
      <c r="C894" s="266"/>
      <c r="D894" s="267" t="s">
        <v>592</v>
      </c>
      <c r="E894" s="268" t="s">
        <v>21</v>
      </c>
      <c r="F894" s="269" t="s">
        <v>21</v>
      </c>
      <c r="G894" s="266"/>
      <c r="H894" s="270">
        <v>0</v>
      </c>
      <c r="I894" s="271"/>
      <c r="J894" s="266"/>
      <c r="K894" s="266"/>
      <c r="L894" s="272"/>
      <c r="M894" s="273"/>
      <c r="N894" s="274"/>
      <c r="O894" s="274"/>
      <c r="P894" s="274"/>
      <c r="Q894" s="274"/>
      <c r="R894" s="274"/>
      <c r="S894" s="274"/>
      <c r="T894" s="275"/>
      <c r="AT894" s="276" t="s">
        <v>592</v>
      </c>
      <c r="AU894" s="276" t="s">
        <v>85</v>
      </c>
      <c r="AV894" s="12" t="s">
        <v>85</v>
      </c>
      <c r="AW894" s="12" t="s">
        <v>39</v>
      </c>
      <c r="AX894" s="12" t="s">
        <v>76</v>
      </c>
      <c r="AY894" s="276" t="s">
        <v>203</v>
      </c>
    </row>
    <row r="895" spans="2:51" s="12" customFormat="1" ht="13.5">
      <c r="B895" s="265"/>
      <c r="C895" s="266"/>
      <c r="D895" s="267" t="s">
        <v>592</v>
      </c>
      <c r="E895" s="268" t="s">
        <v>21</v>
      </c>
      <c r="F895" s="269" t="s">
        <v>21</v>
      </c>
      <c r="G895" s="266"/>
      <c r="H895" s="270">
        <v>0</v>
      </c>
      <c r="I895" s="271"/>
      <c r="J895" s="266"/>
      <c r="K895" s="266"/>
      <c r="L895" s="272"/>
      <c r="M895" s="273"/>
      <c r="N895" s="274"/>
      <c r="O895" s="274"/>
      <c r="P895" s="274"/>
      <c r="Q895" s="274"/>
      <c r="R895" s="274"/>
      <c r="S895" s="274"/>
      <c r="T895" s="275"/>
      <c r="AT895" s="276" t="s">
        <v>592</v>
      </c>
      <c r="AU895" s="276" t="s">
        <v>85</v>
      </c>
      <c r="AV895" s="12" t="s">
        <v>85</v>
      </c>
      <c r="AW895" s="12" t="s">
        <v>39</v>
      </c>
      <c r="AX895" s="12" t="s">
        <v>76</v>
      </c>
      <c r="AY895" s="276" t="s">
        <v>203</v>
      </c>
    </row>
    <row r="896" spans="2:51" s="12" customFormat="1" ht="13.5">
      <c r="B896" s="265"/>
      <c r="C896" s="266"/>
      <c r="D896" s="267" t="s">
        <v>592</v>
      </c>
      <c r="E896" s="268" t="s">
        <v>21</v>
      </c>
      <c r="F896" s="269" t="s">
        <v>21</v>
      </c>
      <c r="G896" s="266"/>
      <c r="H896" s="270">
        <v>0</v>
      </c>
      <c r="I896" s="271"/>
      <c r="J896" s="266"/>
      <c r="K896" s="266"/>
      <c r="L896" s="272"/>
      <c r="M896" s="273"/>
      <c r="N896" s="274"/>
      <c r="O896" s="274"/>
      <c r="P896" s="274"/>
      <c r="Q896" s="274"/>
      <c r="R896" s="274"/>
      <c r="S896" s="274"/>
      <c r="T896" s="275"/>
      <c r="AT896" s="276" t="s">
        <v>592</v>
      </c>
      <c r="AU896" s="276" t="s">
        <v>85</v>
      </c>
      <c r="AV896" s="12" t="s">
        <v>85</v>
      </c>
      <c r="AW896" s="12" t="s">
        <v>39</v>
      </c>
      <c r="AX896" s="12" t="s">
        <v>76</v>
      </c>
      <c r="AY896" s="276" t="s">
        <v>203</v>
      </c>
    </row>
    <row r="897" spans="2:51" s="12" customFormat="1" ht="13.5">
      <c r="B897" s="265"/>
      <c r="C897" s="266"/>
      <c r="D897" s="267" t="s">
        <v>592</v>
      </c>
      <c r="E897" s="268" t="s">
        <v>21</v>
      </c>
      <c r="F897" s="269" t="s">
        <v>21</v>
      </c>
      <c r="G897" s="266"/>
      <c r="H897" s="270">
        <v>0</v>
      </c>
      <c r="I897" s="271"/>
      <c r="J897" s="266"/>
      <c r="K897" s="266"/>
      <c r="L897" s="272"/>
      <c r="M897" s="273"/>
      <c r="N897" s="274"/>
      <c r="O897" s="274"/>
      <c r="P897" s="274"/>
      <c r="Q897" s="274"/>
      <c r="R897" s="274"/>
      <c r="S897" s="274"/>
      <c r="T897" s="275"/>
      <c r="AT897" s="276" t="s">
        <v>592</v>
      </c>
      <c r="AU897" s="276" t="s">
        <v>85</v>
      </c>
      <c r="AV897" s="12" t="s">
        <v>85</v>
      </c>
      <c r="AW897" s="12" t="s">
        <v>39</v>
      </c>
      <c r="AX897" s="12" t="s">
        <v>76</v>
      </c>
      <c r="AY897" s="276" t="s">
        <v>203</v>
      </c>
    </row>
    <row r="898" spans="2:51" s="12" customFormat="1" ht="13.5">
      <c r="B898" s="265"/>
      <c r="C898" s="266"/>
      <c r="D898" s="267" t="s">
        <v>592</v>
      </c>
      <c r="E898" s="268" t="s">
        <v>21</v>
      </c>
      <c r="F898" s="269" t="s">
        <v>21</v>
      </c>
      <c r="G898" s="266"/>
      <c r="H898" s="270">
        <v>0</v>
      </c>
      <c r="I898" s="271"/>
      <c r="J898" s="266"/>
      <c r="K898" s="266"/>
      <c r="L898" s="272"/>
      <c r="M898" s="273"/>
      <c r="N898" s="274"/>
      <c r="O898" s="274"/>
      <c r="P898" s="274"/>
      <c r="Q898" s="274"/>
      <c r="R898" s="274"/>
      <c r="S898" s="274"/>
      <c r="T898" s="275"/>
      <c r="AT898" s="276" t="s">
        <v>592</v>
      </c>
      <c r="AU898" s="276" t="s">
        <v>85</v>
      </c>
      <c r="AV898" s="12" t="s">
        <v>85</v>
      </c>
      <c r="AW898" s="12" t="s">
        <v>39</v>
      </c>
      <c r="AX898" s="12" t="s">
        <v>76</v>
      </c>
      <c r="AY898" s="276" t="s">
        <v>203</v>
      </c>
    </row>
    <row r="899" spans="2:51" s="12" customFormat="1" ht="13.5">
      <c r="B899" s="265"/>
      <c r="C899" s="266"/>
      <c r="D899" s="267" t="s">
        <v>592</v>
      </c>
      <c r="E899" s="268" t="s">
        <v>21</v>
      </c>
      <c r="F899" s="269" t="s">
        <v>21</v>
      </c>
      <c r="G899" s="266"/>
      <c r="H899" s="270">
        <v>0</v>
      </c>
      <c r="I899" s="271"/>
      <c r="J899" s="266"/>
      <c r="K899" s="266"/>
      <c r="L899" s="272"/>
      <c r="M899" s="273"/>
      <c r="N899" s="274"/>
      <c r="O899" s="274"/>
      <c r="P899" s="274"/>
      <c r="Q899" s="274"/>
      <c r="R899" s="274"/>
      <c r="S899" s="274"/>
      <c r="T899" s="275"/>
      <c r="AT899" s="276" t="s">
        <v>592</v>
      </c>
      <c r="AU899" s="276" t="s">
        <v>85</v>
      </c>
      <c r="AV899" s="12" t="s">
        <v>85</v>
      </c>
      <c r="AW899" s="12" t="s">
        <v>39</v>
      </c>
      <c r="AX899" s="12" t="s">
        <v>76</v>
      </c>
      <c r="AY899" s="276" t="s">
        <v>203</v>
      </c>
    </row>
    <row r="900" spans="2:51" s="14" customFormat="1" ht="13.5">
      <c r="B900" s="288"/>
      <c r="C900" s="289"/>
      <c r="D900" s="267" t="s">
        <v>592</v>
      </c>
      <c r="E900" s="290" t="s">
        <v>21</v>
      </c>
      <c r="F900" s="291" t="s">
        <v>1826</v>
      </c>
      <c r="G900" s="289"/>
      <c r="H900" s="290" t="s">
        <v>21</v>
      </c>
      <c r="I900" s="292"/>
      <c r="J900" s="289"/>
      <c r="K900" s="289"/>
      <c r="L900" s="293"/>
      <c r="M900" s="294"/>
      <c r="N900" s="295"/>
      <c r="O900" s="295"/>
      <c r="P900" s="295"/>
      <c r="Q900" s="295"/>
      <c r="R900" s="295"/>
      <c r="S900" s="295"/>
      <c r="T900" s="296"/>
      <c r="AT900" s="297" t="s">
        <v>592</v>
      </c>
      <c r="AU900" s="297" t="s">
        <v>85</v>
      </c>
      <c r="AV900" s="14" t="s">
        <v>83</v>
      </c>
      <c r="AW900" s="14" t="s">
        <v>39</v>
      </c>
      <c r="AX900" s="14" t="s">
        <v>76</v>
      </c>
      <c r="AY900" s="297" t="s">
        <v>203</v>
      </c>
    </row>
    <row r="901" spans="2:51" s="12" customFormat="1" ht="13.5">
      <c r="B901" s="265"/>
      <c r="C901" s="266"/>
      <c r="D901" s="267" t="s">
        <v>592</v>
      </c>
      <c r="E901" s="268" t="s">
        <v>21</v>
      </c>
      <c r="F901" s="269" t="s">
        <v>2309</v>
      </c>
      <c r="G901" s="266"/>
      <c r="H901" s="270">
        <v>146.354</v>
      </c>
      <c r="I901" s="271"/>
      <c r="J901" s="266"/>
      <c r="K901" s="266"/>
      <c r="L901" s="272"/>
      <c r="M901" s="273"/>
      <c r="N901" s="274"/>
      <c r="O901" s="274"/>
      <c r="P901" s="274"/>
      <c r="Q901" s="274"/>
      <c r="R901" s="274"/>
      <c r="S901" s="274"/>
      <c r="T901" s="275"/>
      <c r="AT901" s="276" t="s">
        <v>592</v>
      </c>
      <c r="AU901" s="276" t="s">
        <v>85</v>
      </c>
      <c r="AV901" s="12" t="s">
        <v>85</v>
      </c>
      <c r="AW901" s="12" t="s">
        <v>39</v>
      </c>
      <c r="AX901" s="12" t="s">
        <v>76</v>
      </c>
      <c r="AY901" s="276" t="s">
        <v>203</v>
      </c>
    </row>
    <row r="902" spans="2:51" s="12" customFormat="1" ht="13.5">
      <c r="B902" s="265"/>
      <c r="C902" s="266"/>
      <c r="D902" s="267" t="s">
        <v>592</v>
      </c>
      <c r="E902" s="268" t="s">
        <v>21</v>
      </c>
      <c r="F902" s="269" t="s">
        <v>2310</v>
      </c>
      <c r="G902" s="266"/>
      <c r="H902" s="270">
        <v>86.139</v>
      </c>
      <c r="I902" s="271"/>
      <c r="J902" s="266"/>
      <c r="K902" s="266"/>
      <c r="L902" s="272"/>
      <c r="M902" s="273"/>
      <c r="N902" s="274"/>
      <c r="O902" s="274"/>
      <c r="P902" s="274"/>
      <c r="Q902" s="274"/>
      <c r="R902" s="274"/>
      <c r="S902" s="274"/>
      <c r="T902" s="275"/>
      <c r="AT902" s="276" t="s">
        <v>592</v>
      </c>
      <c r="AU902" s="276" t="s">
        <v>85</v>
      </c>
      <c r="AV902" s="12" t="s">
        <v>85</v>
      </c>
      <c r="AW902" s="12" t="s">
        <v>39</v>
      </c>
      <c r="AX902" s="12" t="s">
        <v>76</v>
      </c>
      <c r="AY902" s="276" t="s">
        <v>203</v>
      </c>
    </row>
    <row r="903" spans="2:51" s="12" customFormat="1" ht="13.5">
      <c r="B903" s="265"/>
      <c r="C903" s="266"/>
      <c r="D903" s="267" t="s">
        <v>592</v>
      </c>
      <c r="E903" s="268" t="s">
        <v>21</v>
      </c>
      <c r="F903" s="269" t="s">
        <v>2311</v>
      </c>
      <c r="G903" s="266"/>
      <c r="H903" s="270">
        <v>398.367</v>
      </c>
      <c r="I903" s="271"/>
      <c r="J903" s="266"/>
      <c r="K903" s="266"/>
      <c r="L903" s="272"/>
      <c r="M903" s="273"/>
      <c r="N903" s="274"/>
      <c r="O903" s="274"/>
      <c r="P903" s="274"/>
      <c r="Q903" s="274"/>
      <c r="R903" s="274"/>
      <c r="S903" s="274"/>
      <c r="T903" s="275"/>
      <c r="AT903" s="276" t="s">
        <v>592</v>
      </c>
      <c r="AU903" s="276" t="s">
        <v>85</v>
      </c>
      <c r="AV903" s="12" t="s">
        <v>85</v>
      </c>
      <c r="AW903" s="12" t="s">
        <v>39</v>
      </c>
      <c r="AX903" s="12" t="s">
        <v>76</v>
      </c>
      <c r="AY903" s="276" t="s">
        <v>203</v>
      </c>
    </row>
    <row r="904" spans="2:51" s="13" customFormat="1" ht="13.5">
      <c r="B904" s="277"/>
      <c r="C904" s="278"/>
      <c r="D904" s="267" t="s">
        <v>592</v>
      </c>
      <c r="E904" s="279" t="s">
        <v>21</v>
      </c>
      <c r="F904" s="280" t="s">
        <v>618</v>
      </c>
      <c r="G904" s="278"/>
      <c r="H904" s="281">
        <v>630.86</v>
      </c>
      <c r="I904" s="282"/>
      <c r="J904" s="278"/>
      <c r="K904" s="278"/>
      <c r="L904" s="283"/>
      <c r="M904" s="284"/>
      <c r="N904" s="285"/>
      <c r="O904" s="285"/>
      <c r="P904" s="285"/>
      <c r="Q904" s="285"/>
      <c r="R904" s="285"/>
      <c r="S904" s="285"/>
      <c r="T904" s="286"/>
      <c r="AT904" s="287" t="s">
        <v>592</v>
      </c>
      <c r="AU904" s="287" t="s">
        <v>85</v>
      </c>
      <c r="AV904" s="13" t="s">
        <v>98</v>
      </c>
      <c r="AW904" s="13" t="s">
        <v>39</v>
      </c>
      <c r="AX904" s="13" t="s">
        <v>83</v>
      </c>
      <c r="AY904" s="287" t="s">
        <v>203</v>
      </c>
    </row>
    <row r="905" spans="2:65" s="1" customFormat="1" ht="25.5" customHeight="1">
      <c r="B905" s="47"/>
      <c r="C905" s="238" t="s">
        <v>2312</v>
      </c>
      <c r="D905" s="238" t="s">
        <v>206</v>
      </c>
      <c r="E905" s="239" t="s">
        <v>2313</v>
      </c>
      <c r="F905" s="240" t="s">
        <v>2314</v>
      </c>
      <c r="G905" s="241" t="s">
        <v>463</v>
      </c>
      <c r="H905" s="242">
        <v>1447.082</v>
      </c>
      <c r="I905" s="243"/>
      <c r="J905" s="244">
        <f>ROUND(I905*H905,2)</f>
        <v>0</v>
      </c>
      <c r="K905" s="240" t="s">
        <v>761</v>
      </c>
      <c r="L905" s="73"/>
      <c r="M905" s="245" t="s">
        <v>21</v>
      </c>
      <c r="N905" s="246" t="s">
        <v>47</v>
      </c>
      <c r="O905" s="48"/>
      <c r="P905" s="247">
        <f>O905*H905</f>
        <v>0</v>
      </c>
      <c r="Q905" s="247">
        <v>0.0002</v>
      </c>
      <c r="R905" s="247">
        <f>Q905*H905</f>
        <v>0.2894164</v>
      </c>
      <c r="S905" s="247">
        <v>0</v>
      </c>
      <c r="T905" s="248">
        <f>S905*H905</f>
        <v>0</v>
      </c>
      <c r="AR905" s="25" t="s">
        <v>211</v>
      </c>
      <c r="AT905" s="25" t="s">
        <v>206</v>
      </c>
      <c r="AU905" s="25" t="s">
        <v>85</v>
      </c>
      <c r="AY905" s="25" t="s">
        <v>203</v>
      </c>
      <c r="BE905" s="249">
        <f>IF(N905="základní",J905,0)</f>
        <v>0</v>
      </c>
      <c r="BF905" s="249">
        <f>IF(N905="snížená",J905,0)</f>
        <v>0</v>
      </c>
      <c r="BG905" s="249">
        <f>IF(N905="zákl. přenesená",J905,0)</f>
        <v>0</v>
      </c>
      <c r="BH905" s="249">
        <f>IF(N905="sníž. přenesená",J905,0)</f>
        <v>0</v>
      </c>
      <c r="BI905" s="249">
        <f>IF(N905="nulová",J905,0)</f>
        <v>0</v>
      </c>
      <c r="BJ905" s="25" t="s">
        <v>83</v>
      </c>
      <c r="BK905" s="249">
        <f>ROUND(I905*H905,2)</f>
        <v>0</v>
      </c>
      <c r="BL905" s="25" t="s">
        <v>211</v>
      </c>
      <c r="BM905" s="25" t="s">
        <v>2315</v>
      </c>
    </row>
    <row r="906" spans="2:51" s="14" customFormat="1" ht="13.5">
      <c r="B906" s="288"/>
      <c r="C906" s="289"/>
      <c r="D906" s="267" t="s">
        <v>592</v>
      </c>
      <c r="E906" s="290" t="s">
        <v>21</v>
      </c>
      <c r="F906" s="291" t="s">
        <v>1826</v>
      </c>
      <c r="G906" s="289"/>
      <c r="H906" s="290" t="s">
        <v>21</v>
      </c>
      <c r="I906" s="292"/>
      <c r="J906" s="289"/>
      <c r="K906" s="289"/>
      <c r="L906" s="293"/>
      <c r="M906" s="294"/>
      <c r="N906" s="295"/>
      <c r="O906" s="295"/>
      <c r="P906" s="295"/>
      <c r="Q906" s="295"/>
      <c r="R906" s="295"/>
      <c r="S906" s="295"/>
      <c r="T906" s="296"/>
      <c r="AT906" s="297" t="s">
        <v>592</v>
      </c>
      <c r="AU906" s="297" t="s">
        <v>85</v>
      </c>
      <c r="AV906" s="14" t="s">
        <v>83</v>
      </c>
      <c r="AW906" s="14" t="s">
        <v>39</v>
      </c>
      <c r="AX906" s="14" t="s">
        <v>76</v>
      </c>
      <c r="AY906" s="297" t="s">
        <v>203</v>
      </c>
    </row>
    <row r="907" spans="2:51" s="12" customFormat="1" ht="13.5">
      <c r="B907" s="265"/>
      <c r="C907" s="266"/>
      <c r="D907" s="267" t="s">
        <v>592</v>
      </c>
      <c r="E907" s="268" t="s">
        <v>21</v>
      </c>
      <c r="F907" s="269" t="s">
        <v>2316</v>
      </c>
      <c r="G907" s="266"/>
      <c r="H907" s="270">
        <v>69.336</v>
      </c>
      <c r="I907" s="271"/>
      <c r="J907" s="266"/>
      <c r="K907" s="266"/>
      <c r="L907" s="272"/>
      <c r="M907" s="273"/>
      <c r="N907" s="274"/>
      <c r="O907" s="274"/>
      <c r="P907" s="274"/>
      <c r="Q907" s="274"/>
      <c r="R907" s="274"/>
      <c r="S907" s="274"/>
      <c r="T907" s="275"/>
      <c r="AT907" s="276" t="s">
        <v>592</v>
      </c>
      <c r="AU907" s="276" t="s">
        <v>85</v>
      </c>
      <c r="AV907" s="12" t="s">
        <v>85</v>
      </c>
      <c r="AW907" s="12" t="s">
        <v>39</v>
      </c>
      <c r="AX907" s="12" t="s">
        <v>76</v>
      </c>
      <c r="AY907" s="276" t="s">
        <v>203</v>
      </c>
    </row>
    <row r="908" spans="2:51" s="12" customFormat="1" ht="13.5">
      <c r="B908" s="265"/>
      <c r="C908" s="266"/>
      <c r="D908" s="267" t="s">
        <v>592</v>
      </c>
      <c r="E908" s="268" t="s">
        <v>21</v>
      </c>
      <c r="F908" s="269" t="s">
        <v>2317</v>
      </c>
      <c r="G908" s="266"/>
      <c r="H908" s="270">
        <v>38.4</v>
      </c>
      <c r="I908" s="271"/>
      <c r="J908" s="266"/>
      <c r="K908" s="266"/>
      <c r="L908" s="272"/>
      <c r="M908" s="273"/>
      <c r="N908" s="274"/>
      <c r="O908" s="274"/>
      <c r="P908" s="274"/>
      <c r="Q908" s="274"/>
      <c r="R908" s="274"/>
      <c r="S908" s="274"/>
      <c r="T908" s="275"/>
      <c r="AT908" s="276" t="s">
        <v>592</v>
      </c>
      <c r="AU908" s="276" t="s">
        <v>85</v>
      </c>
      <c r="AV908" s="12" t="s">
        <v>85</v>
      </c>
      <c r="AW908" s="12" t="s">
        <v>39</v>
      </c>
      <c r="AX908" s="12" t="s">
        <v>76</v>
      </c>
      <c r="AY908" s="276" t="s">
        <v>203</v>
      </c>
    </row>
    <row r="909" spans="2:51" s="12" customFormat="1" ht="13.5">
      <c r="B909" s="265"/>
      <c r="C909" s="266"/>
      <c r="D909" s="267" t="s">
        <v>592</v>
      </c>
      <c r="E909" s="268" t="s">
        <v>21</v>
      </c>
      <c r="F909" s="269" t="s">
        <v>2318</v>
      </c>
      <c r="G909" s="266"/>
      <c r="H909" s="270">
        <v>22.356</v>
      </c>
      <c r="I909" s="271"/>
      <c r="J909" s="266"/>
      <c r="K909" s="266"/>
      <c r="L909" s="272"/>
      <c r="M909" s="273"/>
      <c r="N909" s="274"/>
      <c r="O909" s="274"/>
      <c r="P909" s="274"/>
      <c r="Q909" s="274"/>
      <c r="R909" s="274"/>
      <c r="S909" s="274"/>
      <c r="T909" s="275"/>
      <c r="AT909" s="276" t="s">
        <v>592</v>
      </c>
      <c r="AU909" s="276" t="s">
        <v>85</v>
      </c>
      <c r="AV909" s="12" t="s">
        <v>85</v>
      </c>
      <c r="AW909" s="12" t="s">
        <v>39</v>
      </c>
      <c r="AX909" s="12" t="s">
        <v>76</v>
      </c>
      <c r="AY909" s="276" t="s">
        <v>203</v>
      </c>
    </row>
    <row r="910" spans="2:51" s="12" customFormat="1" ht="13.5">
      <c r="B910" s="265"/>
      <c r="C910" s="266"/>
      <c r="D910" s="267" t="s">
        <v>592</v>
      </c>
      <c r="E910" s="268" t="s">
        <v>21</v>
      </c>
      <c r="F910" s="269" t="s">
        <v>2319</v>
      </c>
      <c r="G910" s="266"/>
      <c r="H910" s="270">
        <v>55.269</v>
      </c>
      <c r="I910" s="271"/>
      <c r="J910" s="266"/>
      <c r="K910" s="266"/>
      <c r="L910" s="272"/>
      <c r="M910" s="273"/>
      <c r="N910" s="274"/>
      <c r="O910" s="274"/>
      <c r="P910" s="274"/>
      <c r="Q910" s="274"/>
      <c r="R910" s="274"/>
      <c r="S910" s="274"/>
      <c r="T910" s="275"/>
      <c r="AT910" s="276" t="s">
        <v>592</v>
      </c>
      <c r="AU910" s="276" t="s">
        <v>85</v>
      </c>
      <c r="AV910" s="12" t="s">
        <v>85</v>
      </c>
      <c r="AW910" s="12" t="s">
        <v>39</v>
      </c>
      <c r="AX910" s="12" t="s">
        <v>76</v>
      </c>
      <c r="AY910" s="276" t="s">
        <v>203</v>
      </c>
    </row>
    <row r="911" spans="2:51" s="12" customFormat="1" ht="13.5">
      <c r="B911" s="265"/>
      <c r="C911" s="266"/>
      <c r="D911" s="267" t="s">
        <v>592</v>
      </c>
      <c r="E911" s="268" t="s">
        <v>21</v>
      </c>
      <c r="F911" s="269" t="s">
        <v>2320</v>
      </c>
      <c r="G911" s="266"/>
      <c r="H911" s="270">
        <v>292.708</v>
      </c>
      <c r="I911" s="271"/>
      <c r="J911" s="266"/>
      <c r="K911" s="266"/>
      <c r="L911" s="272"/>
      <c r="M911" s="273"/>
      <c r="N911" s="274"/>
      <c r="O911" s="274"/>
      <c r="P911" s="274"/>
      <c r="Q911" s="274"/>
      <c r="R911" s="274"/>
      <c r="S911" s="274"/>
      <c r="T911" s="275"/>
      <c r="AT911" s="276" t="s">
        <v>592</v>
      </c>
      <c r="AU911" s="276" t="s">
        <v>85</v>
      </c>
      <c r="AV911" s="12" t="s">
        <v>85</v>
      </c>
      <c r="AW911" s="12" t="s">
        <v>39</v>
      </c>
      <c r="AX911" s="12" t="s">
        <v>76</v>
      </c>
      <c r="AY911" s="276" t="s">
        <v>203</v>
      </c>
    </row>
    <row r="912" spans="2:51" s="12" customFormat="1" ht="13.5">
      <c r="B912" s="265"/>
      <c r="C912" s="266"/>
      <c r="D912" s="267" t="s">
        <v>592</v>
      </c>
      <c r="E912" s="268" t="s">
        <v>21</v>
      </c>
      <c r="F912" s="269" t="s">
        <v>2321</v>
      </c>
      <c r="G912" s="266"/>
      <c r="H912" s="270">
        <v>172.279</v>
      </c>
      <c r="I912" s="271"/>
      <c r="J912" s="266"/>
      <c r="K912" s="266"/>
      <c r="L912" s="272"/>
      <c r="M912" s="273"/>
      <c r="N912" s="274"/>
      <c r="O912" s="274"/>
      <c r="P912" s="274"/>
      <c r="Q912" s="274"/>
      <c r="R912" s="274"/>
      <c r="S912" s="274"/>
      <c r="T912" s="275"/>
      <c r="AT912" s="276" t="s">
        <v>592</v>
      </c>
      <c r="AU912" s="276" t="s">
        <v>85</v>
      </c>
      <c r="AV912" s="12" t="s">
        <v>85</v>
      </c>
      <c r="AW912" s="12" t="s">
        <v>39</v>
      </c>
      <c r="AX912" s="12" t="s">
        <v>76</v>
      </c>
      <c r="AY912" s="276" t="s">
        <v>203</v>
      </c>
    </row>
    <row r="913" spans="2:51" s="12" customFormat="1" ht="13.5">
      <c r="B913" s="265"/>
      <c r="C913" s="266"/>
      <c r="D913" s="267" t="s">
        <v>592</v>
      </c>
      <c r="E913" s="268" t="s">
        <v>21</v>
      </c>
      <c r="F913" s="269" t="s">
        <v>2322</v>
      </c>
      <c r="G913" s="266"/>
      <c r="H913" s="270">
        <v>796.734</v>
      </c>
      <c r="I913" s="271"/>
      <c r="J913" s="266"/>
      <c r="K913" s="266"/>
      <c r="L913" s="272"/>
      <c r="M913" s="273"/>
      <c r="N913" s="274"/>
      <c r="O913" s="274"/>
      <c r="P913" s="274"/>
      <c r="Q913" s="274"/>
      <c r="R913" s="274"/>
      <c r="S913" s="274"/>
      <c r="T913" s="275"/>
      <c r="AT913" s="276" t="s">
        <v>592</v>
      </c>
      <c r="AU913" s="276" t="s">
        <v>85</v>
      </c>
      <c r="AV913" s="12" t="s">
        <v>85</v>
      </c>
      <c r="AW913" s="12" t="s">
        <v>39</v>
      </c>
      <c r="AX913" s="12" t="s">
        <v>76</v>
      </c>
      <c r="AY913" s="276" t="s">
        <v>203</v>
      </c>
    </row>
    <row r="914" spans="2:65" s="1" customFormat="1" ht="25.5" customHeight="1">
      <c r="B914" s="47"/>
      <c r="C914" s="238" t="s">
        <v>2323</v>
      </c>
      <c r="D914" s="238" t="s">
        <v>206</v>
      </c>
      <c r="E914" s="239" t="s">
        <v>2324</v>
      </c>
      <c r="F914" s="240" t="s">
        <v>2325</v>
      </c>
      <c r="G914" s="241" t="s">
        <v>463</v>
      </c>
      <c r="H914" s="242">
        <v>1892.58</v>
      </c>
      <c r="I914" s="243"/>
      <c r="J914" s="244">
        <f>ROUND(I914*H914,2)</f>
        <v>0</v>
      </c>
      <c r="K914" s="240" t="s">
        <v>761</v>
      </c>
      <c r="L914" s="73"/>
      <c r="M914" s="245" t="s">
        <v>21</v>
      </c>
      <c r="N914" s="246" t="s">
        <v>47</v>
      </c>
      <c r="O914" s="48"/>
      <c r="P914" s="247">
        <f>O914*H914</f>
        <v>0</v>
      </c>
      <c r="Q914" s="247">
        <v>0</v>
      </c>
      <c r="R914" s="247">
        <f>Q914*H914</f>
        <v>0</v>
      </c>
      <c r="S914" s="247">
        <v>0</v>
      </c>
      <c r="T914" s="248">
        <f>S914*H914</f>
        <v>0</v>
      </c>
      <c r="AR914" s="25" t="s">
        <v>211</v>
      </c>
      <c r="AT914" s="25" t="s">
        <v>206</v>
      </c>
      <c r="AU914" s="25" t="s">
        <v>85</v>
      </c>
      <c r="AY914" s="25" t="s">
        <v>203</v>
      </c>
      <c r="BE914" s="249">
        <f>IF(N914="základní",J914,0)</f>
        <v>0</v>
      </c>
      <c r="BF914" s="249">
        <f>IF(N914="snížená",J914,0)</f>
        <v>0</v>
      </c>
      <c r="BG914" s="249">
        <f>IF(N914="zákl. přenesená",J914,0)</f>
        <v>0</v>
      </c>
      <c r="BH914" s="249">
        <f>IF(N914="sníž. přenesená",J914,0)</f>
        <v>0</v>
      </c>
      <c r="BI914" s="249">
        <f>IF(N914="nulová",J914,0)</f>
        <v>0</v>
      </c>
      <c r="BJ914" s="25" t="s">
        <v>83</v>
      </c>
      <c r="BK914" s="249">
        <f>ROUND(I914*H914,2)</f>
        <v>0</v>
      </c>
      <c r="BL914" s="25" t="s">
        <v>211</v>
      </c>
      <c r="BM914" s="25" t="s">
        <v>2326</v>
      </c>
    </row>
    <row r="915" spans="2:51" s="14" customFormat="1" ht="13.5">
      <c r="B915" s="288"/>
      <c r="C915" s="289"/>
      <c r="D915" s="267" t="s">
        <v>592</v>
      </c>
      <c r="E915" s="290" t="s">
        <v>21</v>
      </c>
      <c r="F915" s="291" t="s">
        <v>2327</v>
      </c>
      <c r="G915" s="289"/>
      <c r="H915" s="290" t="s">
        <v>21</v>
      </c>
      <c r="I915" s="292"/>
      <c r="J915" s="289"/>
      <c r="K915" s="289"/>
      <c r="L915" s="293"/>
      <c r="M915" s="294"/>
      <c r="N915" s="295"/>
      <c r="O915" s="295"/>
      <c r="P915" s="295"/>
      <c r="Q915" s="295"/>
      <c r="R915" s="295"/>
      <c r="S915" s="295"/>
      <c r="T915" s="296"/>
      <c r="AT915" s="297" t="s">
        <v>592</v>
      </c>
      <c r="AU915" s="297" t="s">
        <v>85</v>
      </c>
      <c r="AV915" s="14" t="s">
        <v>83</v>
      </c>
      <c r="AW915" s="14" t="s">
        <v>39</v>
      </c>
      <c r="AX915" s="14" t="s">
        <v>76</v>
      </c>
      <c r="AY915" s="297" t="s">
        <v>203</v>
      </c>
    </row>
    <row r="916" spans="2:51" s="12" customFormat="1" ht="13.5">
      <c r="B916" s="265"/>
      <c r="C916" s="266"/>
      <c r="D916" s="267" t="s">
        <v>592</v>
      </c>
      <c r="E916" s="268" t="s">
        <v>21</v>
      </c>
      <c r="F916" s="269" t="s">
        <v>2328</v>
      </c>
      <c r="G916" s="266"/>
      <c r="H916" s="270">
        <v>439.062</v>
      </c>
      <c r="I916" s="271"/>
      <c r="J916" s="266"/>
      <c r="K916" s="266"/>
      <c r="L916" s="272"/>
      <c r="M916" s="273"/>
      <c r="N916" s="274"/>
      <c r="O916" s="274"/>
      <c r="P916" s="274"/>
      <c r="Q916" s="274"/>
      <c r="R916" s="274"/>
      <c r="S916" s="274"/>
      <c r="T916" s="275"/>
      <c r="AT916" s="276" t="s">
        <v>592</v>
      </c>
      <c r="AU916" s="276" t="s">
        <v>85</v>
      </c>
      <c r="AV916" s="12" t="s">
        <v>85</v>
      </c>
      <c r="AW916" s="12" t="s">
        <v>39</v>
      </c>
      <c r="AX916" s="12" t="s">
        <v>76</v>
      </c>
      <c r="AY916" s="276" t="s">
        <v>203</v>
      </c>
    </row>
    <row r="917" spans="2:51" s="12" customFormat="1" ht="13.5">
      <c r="B917" s="265"/>
      <c r="C917" s="266"/>
      <c r="D917" s="267" t="s">
        <v>592</v>
      </c>
      <c r="E917" s="268" t="s">
        <v>21</v>
      </c>
      <c r="F917" s="269" t="s">
        <v>2329</v>
      </c>
      <c r="G917" s="266"/>
      <c r="H917" s="270">
        <v>258.418</v>
      </c>
      <c r="I917" s="271"/>
      <c r="J917" s="266"/>
      <c r="K917" s="266"/>
      <c r="L917" s="272"/>
      <c r="M917" s="273"/>
      <c r="N917" s="274"/>
      <c r="O917" s="274"/>
      <c r="P917" s="274"/>
      <c r="Q917" s="274"/>
      <c r="R917" s="274"/>
      <c r="S917" s="274"/>
      <c r="T917" s="275"/>
      <c r="AT917" s="276" t="s">
        <v>592</v>
      </c>
      <c r="AU917" s="276" t="s">
        <v>85</v>
      </c>
      <c r="AV917" s="12" t="s">
        <v>85</v>
      </c>
      <c r="AW917" s="12" t="s">
        <v>39</v>
      </c>
      <c r="AX917" s="12" t="s">
        <v>76</v>
      </c>
      <c r="AY917" s="276" t="s">
        <v>203</v>
      </c>
    </row>
    <row r="918" spans="2:51" s="12" customFormat="1" ht="13.5">
      <c r="B918" s="265"/>
      <c r="C918" s="266"/>
      <c r="D918" s="267" t="s">
        <v>592</v>
      </c>
      <c r="E918" s="268" t="s">
        <v>21</v>
      </c>
      <c r="F918" s="269" t="s">
        <v>2330</v>
      </c>
      <c r="G918" s="266"/>
      <c r="H918" s="270">
        <v>1195.1</v>
      </c>
      <c r="I918" s="271"/>
      <c r="J918" s="266"/>
      <c r="K918" s="266"/>
      <c r="L918" s="272"/>
      <c r="M918" s="273"/>
      <c r="N918" s="274"/>
      <c r="O918" s="274"/>
      <c r="P918" s="274"/>
      <c r="Q918" s="274"/>
      <c r="R918" s="274"/>
      <c r="S918" s="274"/>
      <c r="T918" s="275"/>
      <c r="AT918" s="276" t="s">
        <v>592</v>
      </c>
      <c r="AU918" s="276" t="s">
        <v>85</v>
      </c>
      <c r="AV918" s="12" t="s">
        <v>85</v>
      </c>
      <c r="AW918" s="12" t="s">
        <v>39</v>
      </c>
      <c r="AX918" s="12" t="s">
        <v>76</v>
      </c>
      <c r="AY918" s="276" t="s">
        <v>203</v>
      </c>
    </row>
    <row r="919" spans="2:51" s="13" customFormat="1" ht="13.5">
      <c r="B919" s="277"/>
      <c r="C919" s="278"/>
      <c r="D919" s="267" t="s">
        <v>592</v>
      </c>
      <c r="E919" s="279" t="s">
        <v>21</v>
      </c>
      <c r="F919" s="280" t="s">
        <v>618</v>
      </c>
      <c r="G919" s="278"/>
      <c r="H919" s="281">
        <v>1892.58</v>
      </c>
      <c r="I919" s="282"/>
      <c r="J919" s="278"/>
      <c r="K919" s="278"/>
      <c r="L919" s="283"/>
      <c r="M919" s="284"/>
      <c r="N919" s="285"/>
      <c r="O919" s="285"/>
      <c r="P919" s="285"/>
      <c r="Q919" s="285"/>
      <c r="R919" s="285"/>
      <c r="S919" s="285"/>
      <c r="T919" s="286"/>
      <c r="AT919" s="287" t="s">
        <v>592</v>
      </c>
      <c r="AU919" s="287" t="s">
        <v>85</v>
      </c>
      <c r="AV919" s="13" t="s">
        <v>98</v>
      </c>
      <c r="AW919" s="13" t="s">
        <v>39</v>
      </c>
      <c r="AX919" s="13" t="s">
        <v>83</v>
      </c>
      <c r="AY919" s="287" t="s">
        <v>203</v>
      </c>
    </row>
    <row r="920" spans="2:65" s="1" customFormat="1" ht="25.5" customHeight="1">
      <c r="B920" s="47"/>
      <c r="C920" s="255" t="s">
        <v>2331</v>
      </c>
      <c r="D920" s="255" t="s">
        <v>284</v>
      </c>
      <c r="E920" s="256" t="s">
        <v>2332</v>
      </c>
      <c r="F920" s="257" t="s">
        <v>2333</v>
      </c>
      <c r="G920" s="258" t="s">
        <v>463</v>
      </c>
      <c r="H920" s="259">
        <v>1930.432</v>
      </c>
      <c r="I920" s="260"/>
      <c r="J920" s="261">
        <f>ROUND(I920*H920,2)</f>
        <v>0</v>
      </c>
      <c r="K920" s="257" t="s">
        <v>761</v>
      </c>
      <c r="L920" s="262"/>
      <c r="M920" s="263" t="s">
        <v>21</v>
      </c>
      <c r="N920" s="264" t="s">
        <v>47</v>
      </c>
      <c r="O920" s="48"/>
      <c r="P920" s="247">
        <f>O920*H920</f>
        <v>0</v>
      </c>
      <c r="Q920" s="247">
        <v>0.003</v>
      </c>
      <c r="R920" s="247">
        <f>Q920*H920</f>
        <v>5.791296</v>
      </c>
      <c r="S920" s="247">
        <v>0</v>
      </c>
      <c r="T920" s="248">
        <f>S920*H920</f>
        <v>0</v>
      </c>
      <c r="AR920" s="25" t="s">
        <v>287</v>
      </c>
      <c r="AT920" s="25" t="s">
        <v>284</v>
      </c>
      <c r="AU920" s="25" t="s">
        <v>85</v>
      </c>
      <c r="AY920" s="25" t="s">
        <v>203</v>
      </c>
      <c r="BE920" s="249">
        <f>IF(N920="základní",J920,0)</f>
        <v>0</v>
      </c>
      <c r="BF920" s="249">
        <f>IF(N920="snížená",J920,0)</f>
        <v>0</v>
      </c>
      <c r="BG920" s="249">
        <f>IF(N920="zákl. přenesená",J920,0)</f>
        <v>0</v>
      </c>
      <c r="BH920" s="249">
        <f>IF(N920="sníž. přenesená",J920,0)</f>
        <v>0</v>
      </c>
      <c r="BI920" s="249">
        <f>IF(N920="nulová",J920,0)</f>
        <v>0</v>
      </c>
      <c r="BJ920" s="25" t="s">
        <v>83</v>
      </c>
      <c r="BK920" s="249">
        <f>ROUND(I920*H920,2)</f>
        <v>0</v>
      </c>
      <c r="BL920" s="25" t="s">
        <v>211</v>
      </c>
      <c r="BM920" s="25" t="s">
        <v>2334</v>
      </c>
    </row>
    <row r="921" spans="2:51" s="14" customFormat="1" ht="13.5">
      <c r="B921" s="288"/>
      <c r="C921" s="289"/>
      <c r="D921" s="267" t="s">
        <v>592</v>
      </c>
      <c r="E921" s="290" t="s">
        <v>21</v>
      </c>
      <c r="F921" s="291" t="s">
        <v>1826</v>
      </c>
      <c r="G921" s="289"/>
      <c r="H921" s="290" t="s">
        <v>21</v>
      </c>
      <c r="I921" s="292"/>
      <c r="J921" s="289"/>
      <c r="K921" s="289"/>
      <c r="L921" s="293"/>
      <c r="M921" s="294"/>
      <c r="N921" s="295"/>
      <c r="O921" s="295"/>
      <c r="P921" s="295"/>
      <c r="Q921" s="295"/>
      <c r="R921" s="295"/>
      <c r="S921" s="295"/>
      <c r="T921" s="296"/>
      <c r="AT921" s="297" t="s">
        <v>592</v>
      </c>
      <c r="AU921" s="297" t="s">
        <v>85</v>
      </c>
      <c r="AV921" s="14" t="s">
        <v>83</v>
      </c>
      <c r="AW921" s="14" t="s">
        <v>39</v>
      </c>
      <c r="AX921" s="14" t="s">
        <v>76</v>
      </c>
      <c r="AY921" s="297" t="s">
        <v>203</v>
      </c>
    </row>
    <row r="922" spans="2:51" s="12" customFormat="1" ht="13.5">
      <c r="B922" s="265"/>
      <c r="C922" s="266"/>
      <c r="D922" s="267" t="s">
        <v>592</v>
      </c>
      <c r="E922" s="268" t="s">
        <v>21</v>
      </c>
      <c r="F922" s="269" t="s">
        <v>2328</v>
      </c>
      <c r="G922" s="266"/>
      <c r="H922" s="270">
        <v>439.062</v>
      </c>
      <c r="I922" s="271"/>
      <c r="J922" s="266"/>
      <c r="K922" s="266"/>
      <c r="L922" s="272"/>
      <c r="M922" s="273"/>
      <c r="N922" s="274"/>
      <c r="O922" s="274"/>
      <c r="P922" s="274"/>
      <c r="Q922" s="274"/>
      <c r="R922" s="274"/>
      <c r="S922" s="274"/>
      <c r="T922" s="275"/>
      <c r="AT922" s="276" t="s">
        <v>592</v>
      </c>
      <c r="AU922" s="276" t="s">
        <v>85</v>
      </c>
      <c r="AV922" s="12" t="s">
        <v>85</v>
      </c>
      <c r="AW922" s="12" t="s">
        <v>39</v>
      </c>
      <c r="AX922" s="12" t="s">
        <v>76</v>
      </c>
      <c r="AY922" s="276" t="s">
        <v>203</v>
      </c>
    </row>
    <row r="923" spans="2:51" s="12" customFormat="1" ht="13.5">
      <c r="B923" s="265"/>
      <c r="C923" s="266"/>
      <c r="D923" s="267" t="s">
        <v>592</v>
      </c>
      <c r="E923" s="268" t="s">
        <v>21</v>
      </c>
      <c r="F923" s="269" t="s">
        <v>2329</v>
      </c>
      <c r="G923" s="266"/>
      <c r="H923" s="270">
        <v>258.418</v>
      </c>
      <c r="I923" s="271"/>
      <c r="J923" s="266"/>
      <c r="K923" s="266"/>
      <c r="L923" s="272"/>
      <c r="M923" s="273"/>
      <c r="N923" s="274"/>
      <c r="O923" s="274"/>
      <c r="P923" s="274"/>
      <c r="Q923" s="274"/>
      <c r="R923" s="274"/>
      <c r="S923" s="274"/>
      <c r="T923" s="275"/>
      <c r="AT923" s="276" t="s">
        <v>592</v>
      </c>
      <c r="AU923" s="276" t="s">
        <v>85</v>
      </c>
      <c r="AV923" s="12" t="s">
        <v>85</v>
      </c>
      <c r="AW923" s="12" t="s">
        <v>39</v>
      </c>
      <c r="AX923" s="12" t="s">
        <v>76</v>
      </c>
      <c r="AY923" s="276" t="s">
        <v>203</v>
      </c>
    </row>
    <row r="924" spans="2:51" s="12" customFormat="1" ht="13.5">
      <c r="B924" s="265"/>
      <c r="C924" s="266"/>
      <c r="D924" s="267" t="s">
        <v>592</v>
      </c>
      <c r="E924" s="268" t="s">
        <v>21</v>
      </c>
      <c r="F924" s="269" t="s">
        <v>2330</v>
      </c>
      <c r="G924" s="266"/>
      <c r="H924" s="270">
        <v>1195.1</v>
      </c>
      <c r="I924" s="271"/>
      <c r="J924" s="266"/>
      <c r="K924" s="266"/>
      <c r="L924" s="272"/>
      <c r="M924" s="273"/>
      <c r="N924" s="274"/>
      <c r="O924" s="274"/>
      <c r="P924" s="274"/>
      <c r="Q924" s="274"/>
      <c r="R924" s="274"/>
      <c r="S924" s="274"/>
      <c r="T924" s="275"/>
      <c r="AT924" s="276" t="s">
        <v>592</v>
      </c>
      <c r="AU924" s="276" t="s">
        <v>85</v>
      </c>
      <c r="AV924" s="12" t="s">
        <v>85</v>
      </c>
      <c r="AW924" s="12" t="s">
        <v>39</v>
      </c>
      <c r="AX924" s="12" t="s">
        <v>76</v>
      </c>
      <c r="AY924" s="276" t="s">
        <v>203</v>
      </c>
    </row>
    <row r="925" spans="2:51" s="15" customFormat="1" ht="13.5">
      <c r="B925" s="298"/>
      <c r="C925" s="299"/>
      <c r="D925" s="267" t="s">
        <v>592</v>
      </c>
      <c r="E925" s="300" t="s">
        <v>21</v>
      </c>
      <c r="F925" s="301" t="s">
        <v>1415</v>
      </c>
      <c r="G925" s="299"/>
      <c r="H925" s="302">
        <v>1892.58</v>
      </c>
      <c r="I925" s="303"/>
      <c r="J925" s="299"/>
      <c r="K925" s="299"/>
      <c r="L925" s="304"/>
      <c r="M925" s="305"/>
      <c r="N925" s="306"/>
      <c r="O925" s="306"/>
      <c r="P925" s="306"/>
      <c r="Q925" s="306"/>
      <c r="R925" s="306"/>
      <c r="S925" s="306"/>
      <c r="T925" s="307"/>
      <c r="AT925" s="308" t="s">
        <v>592</v>
      </c>
      <c r="AU925" s="308" t="s">
        <v>85</v>
      </c>
      <c r="AV925" s="15" t="s">
        <v>92</v>
      </c>
      <c r="AW925" s="15" t="s">
        <v>39</v>
      </c>
      <c r="AX925" s="15" t="s">
        <v>76</v>
      </c>
      <c r="AY925" s="308" t="s">
        <v>203</v>
      </c>
    </row>
    <row r="926" spans="2:51" s="12" customFormat="1" ht="13.5">
      <c r="B926" s="265"/>
      <c r="C926" s="266"/>
      <c r="D926" s="267" t="s">
        <v>592</v>
      </c>
      <c r="E926" s="268" t="s">
        <v>21</v>
      </c>
      <c r="F926" s="269" t="s">
        <v>2335</v>
      </c>
      <c r="G926" s="266"/>
      <c r="H926" s="270">
        <v>-1892.58</v>
      </c>
      <c r="I926" s="271"/>
      <c r="J926" s="266"/>
      <c r="K926" s="266"/>
      <c r="L926" s="272"/>
      <c r="M926" s="273"/>
      <c r="N926" s="274"/>
      <c r="O926" s="274"/>
      <c r="P926" s="274"/>
      <c r="Q926" s="274"/>
      <c r="R926" s="274"/>
      <c r="S926" s="274"/>
      <c r="T926" s="275"/>
      <c r="AT926" s="276" t="s">
        <v>592</v>
      </c>
      <c r="AU926" s="276" t="s">
        <v>85</v>
      </c>
      <c r="AV926" s="12" t="s">
        <v>85</v>
      </c>
      <c r="AW926" s="12" t="s">
        <v>39</v>
      </c>
      <c r="AX926" s="12" t="s">
        <v>76</v>
      </c>
      <c r="AY926" s="276" t="s">
        <v>203</v>
      </c>
    </row>
    <row r="927" spans="2:51" s="12" customFormat="1" ht="13.5">
      <c r="B927" s="265"/>
      <c r="C927" s="266"/>
      <c r="D927" s="267" t="s">
        <v>592</v>
      </c>
      <c r="E927" s="268" t="s">
        <v>21</v>
      </c>
      <c r="F927" s="269" t="s">
        <v>2336</v>
      </c>
      <c r="G927" s="266"/>
      <c r="H927" s="270">
        <v>1930.432</v>
      </c>
      <c r="I927" s="271"/>
      <c r="J927" s="266"/>
      <c r="K927" s="266"/>
      <c r="L927" s="272"/>
      <c r="M927" s="273"/>
      <c r="N927" s="274"/>
      <c r="O927" s="274"/>
      <c r="P927" s="274"/>
      <c r="Q927" s="274"/>
      <c r="R927" s="274"/>
      <c r="S927" s="274"/>
      <c r="T927" s="275"/>
      <c r="AT927" s="276" t="s">
        <v>592</v>
      </c>
      <c r="AU927" s="276" t="s">
        <v>85</v>
      </c>
      <c r="AV927" s="12" t="s">
        <v>85</v>
      </c>
      <c r="AW927" s="12" t="s">
        <v>39</v>
      </c>
      <c r="AX927" s="12" t="s">
        <v>76</v>
      </c>
      <c r="AY927" s="276" t="s">
        <v>203</v>
      </c>
    </row>
    <row r="928" spans="2:51" s="13" customFormat="1" ht="13.5">
      <c r="B928" s="277"/>
      <c r="C928" s="278"/>
      <c r="D928" s="267" t="s">
        <v>592</v>
      </c>
      <c r="E928" s="279" t="s">
        <v>21</v>
      </c>
      <c r="F928" s="280" t="s">
        <v>618</v>
      </c>
      <c r="G928" s="278"/>
      <c r="H928" s="281">
        <v>1930.432</v>
      </c>
      <c r="I928" s="282"/>
      <c r="J928" s="278"/>
      <c r="K928" s="278"/>
      <c r="L928" s="283"/>
      <c r="M928" s="284"/>
      <c r="N928" s="285"/>
      <c r="O928" s="285"/>
      <c r="P928" s="285"/>
      <c r="Q928" s="285"/>
      <c r="R928" s="285"/>
      <c r="S928" s="285"/>
      <c r="T928" s="286"/>
      <c r="AT928" s="287" t="s">
        <v>592</v>
      </c>
      <c r="AU928" s="287" t="s">
        <v>85</v>
      </c>
      <c r="AV928" s="13" t="s">
        <v>98</v>
      </c>
      <c r="AW928" s="13" t="s">
        <v>39</v>
      </c>
      <c r="AX928" s="13" t="s">
        <v>83</v>
      </c>
      <c r="AY928" s="287" t="s">
        <v>203</v>
      </c>
    </row>
    <row r="929" spans="2:65" s="1" customFormat="1" ht="38.25" customHeight="1">
      <c r="B929" s="47"/>
      <c r="C929" s="238" t="s">
        <v>2337</v>
      </c>
      <c r="D929" s="238" t="s">
        <v>206</v>
      </c>
      <c r="E929" s="239" t="s">
        <v>2338</v>
      </c>
      <c r="F929" s="240" t="s">
        <v>2339</v>
      </c>
      <c r="G929" s="241" t="s">
        <v>463</v>
      </c>
      <c r="H929" s="242">
        <v>10</v>
      </c>
      <c r="I929" s="243"/>
      <c r="J929" s="244">
        <f>ROUND(I929*H929,2)</f>
        <v>0</v>
      </c>
      <c r="K929" s="240" t="s">
        <v>761</v>
      </c>
      <c r="L929" s="73"/>
      <c r="M929" s="245" t="s">
        <v>21</v>
      </c>
      <c r="N929" s="246" t="s">
        <v>47</v>
      </c>
      <c r="O929" s="48"/>
      <c r="P929" s="247">
        <f>O929*H929</f>
        <v>0</v>
      </c>
      <c r="Q929" s="247">
        <v>0.01694</v>
      </c>
      <c r="R929" s="247">
        <f>Q929*H929</f>
        <v>0.1694</v>
      </c>
      <c r="S929" s="247">
        <v>0</v>
      </c>
      <c r="T929" s="248">
        <f>S929*H929</f>
        <v>0</v>
      </c>
      <c r="AR929" s="25" t="s">
        <v>211</v>
      </c>
      <c r="AT929" s="25" t="s">
        <v>206</v>
      </c>
      <c r="AU929" s="25" t="s">
        <v>85</v>
      </c>
      <c r="AY929" s="25" t="s">
        <v>203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25" t="s">
        <v>83</v>
      </c>
      <c r="BK929" s="249">
        <f>ROUND(I929*H929,2)</f>
        <v>0</v>
      </c>
      <c r="BL929" s="25" t="s">
        <v>211</v>
      </c>
      <c r="BM929" s="25" t="s">
        <v>2340</v>
      </c>
    </row>
    <row r="930" spans="2:51" s="12" customFormat="1" ht="13.5">
      <c r="B930" s="265"/>
      <c r="C930" s="266"/>
      <c r="D930" s="267" t="s">
        <v>592</v>
      </c>
      <c r="E930" s="268" t="s">
        <v>21</v>
      </c>
      <c r="F930" s="269" t="s">
        <v>2341</v>
      </c>
      <c r="G930" s="266"/>
      <c r="H930" s="270">
        <v>10</v>
      </c>
      <c r="I930" s="271"/>
      <c r="J930" s="266"/>
      <c r="K930" s="266"/>
      <c r="L930" s="272"/>
      <c r="M930" s="273"/>
      <c r="N930" s="274"/>
      <c r="O930" s="274"/>
      <c r="P930" s="274"/>
      <c r="Q930" s="274"/>
      <c r="R930" s="274"/>
      <c r="S930" s="274"/>
      <c r="T930" s="275"/>
      <c r="AT930" s="276" t="s">
        <v>592</v>
      </c>
      <c r="AU930" s="276" t="s">
        <v>85</v>
      </c>
      <c r="AV930" s="12" t="s">
        <v>85</v>
      </c>
      <c r="AW930" s="12" t="s">
        <v>39</v>
      </c>
      <c r="AX930" s="12" t="s">
        <v>83</v>
      </c>
      <c r="AY930" s="276" t="s">
        <v>203</v>
      </c>
    </row>
    <row r="931" spans="2:65" s="1" customFormat="1" ht="38.25" customHeight="1">
      <c r="B931" s="47"/>
      <c r="C931" s="238" t="s">
        <v>2342</v>
      </c>
      <c r="D931" s="238" t="s">
        <v>206</v>
      </c>
      <c r="E931" s="239" t="s">
        <v>2343</v>
      </c>
      <c r="F931" s="240" t="s">
        <v>2344</v>
      </c>
      <c r="G931" s="241" t="s">
        <v>463</v>
      </c>
      <c r="H931" s="242">
        <v>329.02</v>
      </c>
      <c r="I931" s="243"/>
      <c r="J931" s="244">
        <f>ROUND(I931*H931,2)</f>
        <v>0</v>
      </c>
      <c r="K931" s="240" t="s">
        <v>761</v>
      </c>
      <c r="L931" s="73"/>
      <c r="M931" s="245" t="s">
        <v>21</v>
      </c>
      <c r="N931" s="246" t="s">
        <v>47</v>
      </c>
      <c r="O931" s="48"/>
      <c r="P931" s="247">
        <f>O931*H931</f>
        <v>0</v>
      </c>
      <c r="Q931" s="247">
        <v>0.02515</v>
      </c>
      <c r="R931" s="247">
        <f>Q931*H931</f>
        <v>8.274852999999998</v>
      </c>
      <c r="S931" s="247">
        <v>0</v>
      </c>
      <c r="T931" s="248">
        <f>S931*H931</f>
        <v>0</v>
      </c>
      <c r="AR931" s="25" t="s">
        <v>211</v>
      </c>
      <c r="AT931" s="25" t="s">
        <v>206</v>
      </c>
      <c r="AU931" s="25" t="s">
        <v>85</v>
      </c>
      <c r="AY931" s="25" t="s">
        <v>203</v>
      </c>
      <c r="BE931" s="249">
        <f>IF(N931="základní",J931,0)</f>
        <v>0</v>
      </c>
      <c r="BF931" s="249">
        <f>IF(N931="snížená",J931,0)</f>
        <v>0</v>
      </c>
      <c r="BG931" s="249">
        <f>IF(N931="zákl. přenesená",J931,0)</f>
        <v>0</v>
      </c>
      <c r="BH931" s="249">
        <f>IF(N931="sníž. přenesená",J931,0)</f>
        <v>0</v>
      </c>
      <c r="BI931" s="249">
        <f>IF(N931="nulová",J931,0)</f>
        <v>0</v>
      </c>
      <c r="BJ931" s="25" t="s">
        <v>83</v>
      </c>
      <c r="BK931" s="249">
        <f>ROUND(I931*H931,2)</f>
        <v>0</v>
      </c>
      <c r="BL931" s="25" t="s">
        <v>211</v>
      </c>
      <c r="BM931" s="25" t="s">
        <v>2345</v>
      </c>
    </row>
    <row r="932" spans="2:51" s="14" customFormat="1" ht="13.5">
      <c r="B932" s="288"/>
      <c r="C932" s="289"/>
      <c r="D932" s="267" t="s">
        <v>592</v>
      </c>
      <c r="E932" s="290" t="s">
        <v>21</v>
      </c>
      <c r="F932" s="291" t="s">
        <v>1826</v>
      </c>
      <c r="G932" s="289"/>
      <c r="H932" s="290" t="s">
        <v>21</v>
      </c>
      <c r="I932" s="292"/>
      <c r="J932" s="289"/>
      <c r="K932" s="289"/>
      <c r="L932" s="293"/>
      <c r="M932" s="294"/>
      <c r="N932" s="295"/>
      <c r="O932" s="295"/>
      <c r="P932" s="295"/>
      <c r="Q932" s="295"/>
      <c r="R932" s="295"/>
      <c r="S932" s="295"/>
      <c r="T932" s="296"/>
      <c r="AT932" s="297" t="s">
        <v>592</v>
      </c>
      <c r="AU932" s="297" t="s">
        <v>85</v>
      </c>
      <c r="AV932" s="14" t="s">
        <v>83</v>
      </c>
      <c r="AW932" s="14" t="s">
        <v>39</v>
      </c>
      <c r="AX932" s="14" t="s">
        <v>76</v>
      </c>
      <c r="AY932" s="297" t="s">
        <v>203</v>
      </c>
    </row>
    <row r="933" spans="2:51" s="12" customFormat="1" ht="13.5">
      <c r="B933" s="265"/>
      <c r="C933" s="266"/>
      <c r="D933" s="267" t="s">
        <v>592</v>
      </c>
      <c r="E933" s="268" t="s">
        <v>21</v>
      </c>
      <c r="F933" s="269" t="s">
        <v>2346</v>
      </c>
      <c r="G933" s="266"/>
      <c r="H933" s="270">
        <v>24.4</v>
      </c>
      <c r="I933" s="271"/>
      <c r="J933" s="266"/>
      <c r="K933" s="266"/>
      <c r="L933" s="272"/>
      <c r="M933" s="273"/>
      <c r="N933" s="274"/>
      <c r="O933" s="274"/>
      <c r="P933" s="274"/>
      <c r="Q933" s="274"/>
      <c r="R933" s="274"/>
      <c r="S933" s="274"/>
      <c r="T933" s="275"/>
      <c r="AT933" s="276" t="s">
        <v>592</v>
      </c>
      <c r="AU933" s="276" t="s">
        <v>85</v>
      </c>
      <c r="AV933" s="12" t="s">
        <v>85</v>
      </c>
      <c r="AW933" s="12" t="s">
        <v>39</v>
      </c>
      <c r="AX933" s="12" t="s">
        <v>76</v>
      </c>
      <c r="AY933" s="276" t="s">
        <v>203</v>
      </c>
    </row>
    <row r="934" spans="2:51" s="12" customFormat="1" ht="13.5">
      <c r="B934" s="265"/>
      <c r="C934" s="266"/>
      <c r="D934" s="267" t="s">
        <v>592</v>
      </c>
      <c r="E934" s="268" t="s">
        <v>21</v>
      </c>
      <c r="F934" s="269" t="s">
        <v>2347</v>
      </c>
      <c r="G934" s="266"/>
      <c r="H934" s="270">
        <v>16.97</v>
      </c>
      <c r="I934" s="271"/>
      <c r="J934" s="266"/>
      <c r="K934" s="266"/>
      <c r="L934" s="272"/>
      <c r="M934" s="273"/>
      <c r="N934" s="274"/>
      <c r="O934" s="274"/>
      <c r="P934" s="274"/>
      <c r="Q934" s="274"/>
      <c r="R934" s="274"/>
      <c r="S934" s="274"/>
      <c r="T934" s="275"/>
      <c r="AT934" s="276" t="s">
        <v>592</v>
      </c>
      <c r="AU934" s="276" t="s">
        <v>85</v>
      </c>
      <c r="AV934" s="12" t="s">
        <v>85</v>
      </c>
      <c r="AW934" s="12" t="s">
        <v>39</v>
      </c>
      <c r="AX934" s="12" t="s">
        <v>76</v>
      </c>
      <c r="AY934" s="276" t="s">
        <v>203</v>
      </c>
    </row>
    <row r="935" spans="2:51" s="12" customFormat="1" ht="13.5">
      <c r="B935" s="265"/>
      <c r="C935" s="266"/>
      <c r="D935" s="267" t="s">
        <v>592</v>
      </c>
      <c r="E935" s="268" t="s">
        <v>21</v>
      </c>
      <c r="F935" s="269" t="s">
        <v>2348</v>
      </c>
      <c r="G935" s="266"/>
      <c r="H935" s="270">
        <v>106.9</v>
      </c>
      <c r="I935" s="271"/>
      <c r="J935" s="266"/>
      <c r="K935" s="266"/>
      <c r="L935" s="272"/>
      <c r="M935" s="273"/>
      <c r="N935" s="274"/>
      <c r="O935" s="274"/>
      <c r="P935" s="274"/>
      <c r="Q935" s="274"/>
      <c r="R935" s="274"/>
      <c r="S935" s="274"/>
      <c r="T935" s="275"/>
      <c r="AT935" s="276" t="s">
        <v>592</v>
      </c>
      <c r="AU935" s="276" t="s">
        <v>85</v>
      </c>
      <c r="AV935" s="12" t="s">
        <v>85</v>
      </c>
      <c r="AW935" s="12" t="s">
        <v>39</v>
      </c>
      <c r="AX935" s="12" t="s">
        <v>76</v>
      </c>
      <c r="AY935" s="276" t="s">
        <v>203</v>
      </c>
    </row>
    <row r="936" spans="2:51" s="12" customFormat="1" ht="13.5">
      <c r="B936" s="265"/>
      <c r="C936" s="266"/>
      <c r="D936" s="267" t="s">
        <v>592</v>
      </c>
      <c r="E936" s="268" t="s">
        <v>21</v>
      </c>
      <c r="F936" s="269" t="s">
        <v>2349</v>
      </c>
      <c r="G936" s="266"/>
      <c r="H936" s="270">
        <v>84.8</v>
      </c>
      <c r="I936" s="271"/>
      <c r="J936" s="266"/>
      <c r="K936" s="266"/>
      <c r="L936" s="272"/>
      <c r="M936" s="273"/>
      <c r="N936" s="274"/>
      <c r="O936" s="274"/>
      <c r="P936" s="274"/>
      <c r="Q936" s="274"/>
      <c r="R936" s="274"/>
      <c r="S936" s="274"/>
      <c r="T936" s="275"/>
      <c r="AT936" s="276" t="s">
        <v>592</v>
      </c>
      <c r="AU936" s="276" t="s">
        <v>85</v>
      </c>
      <c r="AV936" s="12" t="s">
        <v>85</v>
      </c>
      <c r="AW936" s="12" t="s">
        <v>39</v>
      </c>
      <c r="AX936" s="12" t="s">
        <v>76</v>
      </c>
      <c r="AY936" s="276" t="s">
        <v>203</v>
      </c>
    </row>
    <row r="937" spans="2:51" s="12" customFormat="1" ht="13.5">
      <c r="B937" s="265"/>
      <c r="C937" s="266"/>
      <c r="D937" s="267" t="s">
        <v>592</v>
      </c>
      <c r="E937" s="268" t="s">
        <v>21</v>
      </c>
      <c r="F937" s="269" t="s">
        <v>2350</v>
      </c>
      <c r="G937" s="266"/>
      <c r="H937" s="270">
        <v>20.65</v>
      </c>
      <c r="I937" s="271"/>
      <c r="J937" s="266"/>
      <c r="K937" s="266"/>
      <c r="L937" s="272"/>
      <c r="M937" s="273"/>
      <c r="N937" s="274"/>
      <c r="O937" s="274"/>
      <c r="P937" s="274"/>
      <c r="Q937" s="274"/>
      <c r="R937" s="274"/>
      <c r="S937" s="274"/>
      <c r="T937" s="275"/>
      <c r="AT937" s="276" t="s">
        <v>592</v>
      </c>
      <c r="AU937" s="276" t="s">
        <v>85</v>
      </c>
      <c r="AV937" s="12" t="s">
        <v>85</v>
      </c>
      <c r="AW937" s="12" t="s">
        <v>39</v>
      </c>
      <c r="AX937" s="12" t="s">
        <v>76</v>
      </c>
      <c r="AY937" s="276" t="s">
        <v>203</v>
      </c>
    </row>
    <row r="938" spans="2:51" s="12" customFormat="1" ht="13.5">
      <c r="B938" s="265"/>
      <c r="C938" s="266"/>
      <c r="D938" s="267" t="s">
        <v>592</v>
      </c>
      <c r="E938" s="268" t="s">
        <v>21</v>
      </c>
      <c r="F938" s="269" t="s">
        <v>2351</v>
      </c>
      <c r="G938" s="266"/>
      <c r="H938" s="270">
        <v>75.3</v>
      </c>
      <c r="I938" s="271"/>
      <c r="J938" s="266"/>
      <c r="K938" s="266"/>
      <c r="L938" s="272"/>
      <c r="M938" s="273"/>
      <c r="N938" s="274"/>
      <c r="O938" s="274"/>
      <c r="P938" s="274"/>
      <c r="Q938" s="274"/>
      <c r="R938" s="274"/>
      <c r="S938" s="274"/>
      <c r="T938" s="275"/>
      <c r="AT938" s="276" t="s">
        <v>592</v>
      </c>
      <c r="AU938" s="276" t="s">
        <v>85</v>
      </c>
      <c r="AV938" s="12" t="s">
        <v>85</v>
      </c>
      <c r="AW938" s="12" t="s">
        <v>39</v>
      </c>
      <c r="AX938" s="12" t="s">
        <v>76</v>
      </c>
      <c r="AY938" s="276" t="s">
        <v>203</v>
      </c>
    </row>
    <row r="939" spans="2:51" s="13" customFormat="1" ht="13.5">
      <c r="B939" s="277"/>
      <c r="C939" s="278"/>
      <c r="D939" s="267" t="s">
        <v>592</v>
      </c>
      <c r="E939" s="279" t="s">
        <v>21</v>
      </c>
      <c r="F939" s="280" t="s">
        <v>618</v>
      </c>
      <c r="G939" s="278"/>
      <c r="H939" s="281">
        <v>329.02</v>
      </c>
      <c r="I939" s="282"/>
      <c r="J939" s="278"/>
      <c r="K939" s="278"/>
      <c r="L939" s="283"/>
      <c r="M939" s="284"/>
      <c r="N939" s="285"/>
      <c r="O939" s="285"/>
      <c r="P939" s="285"/>
      <c r="Q939" s="285"/>
      <c r="R939" s="285"/>
      <c r="S939" s="285"/>
      <c r="T939" s="286"/>
      <c r="AT939" s="287" t="s">
        <v>592</v>
      </c>
      <c r="AU939" s="287" t="s">
        <v>85</v>
      </c>
      <c r="AV939" s="13" t="s">
        <v>98</v>
      </c>
      <c r="AW939" s="13" t="s">
        <v>39</v>
      </c>
      <c r="AX939" s="13" t="s">
        <v>83</v>
      </c>
      <c r="AY939" s="287" t="s">
        <v>203</v>
      </c>
    </row>
    <row r="940" spans="2:65" s="1" customFormat="1" ht="25.5" customHeight="1">
      <c r="B940" s="47"/>
      <c r="C940" s="238" t="s">
        <v>2352</v>
      </c>
      <c r="D940" s="238" t="s">
        <v>206</v>
      </c>
      <c r="E940" s="239" t="s">
        <v>2353</v>
      </c>
      <c r="F940" s="240" t="s">
        <v>2354</v>
      </c>
      <c r="G940" s="241" t="s">
        <v>463</v>
      </c>
      <c r="H940" s="242">
        <v>339.02</v>
      </c>
      <c r="I940" s="243"/>
      <c r="J940" s="244">
        <f>ROUND(I940*H940,2)</f>
        <v>0</v>
      </c>
      <c r="K940" s="240" t="s">
        <v>761</v>
      </c>
      <c r="L940" s="73"/>
      <c r="M940" s="245" t="s">
        <v>21</v>
      </c>
      <c r="N940" s="246" t="s">
        <v>47</v>
      </c>
      <c r="O940" s="48"/>
      <c r="P940" s="247">
        <f>O940*H940</f>
        <v>0</v>
      </c>
      <c r="Q940" s="247">
        <v>0.0001</v>
      </c>
      <c r="R940" s="247">
        <f>Q940*H940</f>
        <v>0.033902</v>
      </c>
      <c r="S940" s="247">
        <v>0</v>
      </c>
      <c r="T940" s="248">
        <f>S940*H940</f>
        <v>0</v>
      </c>
      <c r="AR940" s="25" t="s">
        <v>211</v>
      </c>
      <c r="AT940" s="25" t="s">
        <v>206</v>
      </c>
      <c r="AU940" s="25" t="s">
        <v>85</v>
      </c>
      <c r="AY940" s="25" t="s">
        <v>203</v>
      </c>
      <c r="BE940" s="249">
        <f>IF(N940="základní",J940,0)</f>
        <v>0</v>
      </c>
      <c r="BF940" s="249">
        <f>IF(N940="snížená",J940,0)</f>
        <v>0</v>
      </c>
      <c r="BG940" s="249">
        <f>IF(N940="zákl. přenesená",J940,0)</f>
        <v>0</v>
      </c>
      <c r="BH940" s="249">
        <f>IF(N940="sníž. přenesená",J940,0)</f>
        <v>0</v>
      </c>
      <c r="BI940" s="249">
        <f>IF(N940="nulová",J940,0)</f>
        <v>0</v>
      </c>
      <c r="BJ940" s="25" t="s">
        <v>83</v>
      </c>
      <c r="BK940" s="249">
        <f>ROUND(I940*H940,2)</f>
        <v>0</v>
      </c>
      <c r="BL940" s="25" t="s">
        <v>211</v>
      </c>
      <c r="BM940" s="25" t="s">
        <v>2355</v>
      </c>
    </row>
    <row r="941" spans="2:51" s="12" customFormat="1" ht="13.5">
      <c r="B941" s="265"/>
      <c r="C941" s="266"/>
      <c r="D941" s="267" t="s">
        <v>592</v>
      </c>
      <c r="E941" s="268" t="s">
        <v>21</v>
      </c>
      <c r="F941" s="269" t="s">
        <v>2341</v>
      </c>
      <c r="G941" s="266"/>
      <c r="H941" s="270">
        <v>10</v>
      </c>
      <c r="I941" s="271"/>
      <c r="J941" s="266"/>
      <c r="K941" s="266"/>
      <c r="L941" s="272"/>
      <c r="M941" s="273"/>
      <c r="N941" s="274"/>
      <c r="O941" s="274"/>
      <c r="P941" s="274"/>
      <c r="Q941" s="274"/>
      <c r="R941" s="274"/>
      <c r="S941" s="274"/>
      <c r="T941" s="275"/>
      <c r="AT941" s="276" t="s">
        <v>592</v>
      </c>
      <c r="AU941" s="276" t="s">
        <v>85</v>
      </c>
      <c r="AV941" s="12" t="s">
        <v>85</v>
      </c>
      <c r="AW941" s="12" t="s">
        <v>39</v>
      </c>
      <c r="AX941" s="12" t="s">
        <v>76</v>
      </c>
      <c r="AY941" s="276" t="s">
        <v>203</v>
      </c>
    </row>
    <row r="942" spans="2:51" s="14" customFormat="1" ht="13.5">
      <c r="B942" s="288"/>
      <c r="C942" s="289"/>
      <c r="D942" s="267" t="s">
        <v>592</v>
      </c>
      <c r="E942" s="290" t="s">
        <v>21</v>
      </c>
      <c r="F942" s="291" t="s">
        <v>1826</v>
      </c>
      <c r="G942" s="289"/>
      <c r="H942" s="290" t="s">
        <v>21</v>
      </c>
      <c r="I942" s="292"/>
      <c r="J942" s="289"/>
      <c r="K942" s="289"/>
      <c r="L942" s="293"/>
      <c r="M942" s="294"/>
      <c r="N942" s="295"/>
      <c r="O942" s="295"/>
      <c r="P942" s="295"/>
      <c r="Q942" s="295"/>
      <c r="R942" s="295"/>
      <c r="S942" s="295"/>
      <c r="T942" s="296"/>
      <c r="AT942" s="297" t="s">
        <v>592</v>
      </c>
      <c r="AU942" s="297" t="s">
        <v>85</v>
      </c>
      <c r="AV942" s="14" t="s">
        <v>83</v>
      </c>
      <c r="AW942" s="14" t="s">
        <v>39</v>
      </c>
      <c r="AX942" s="14" t="s">
        <v>76</v>
      </c>
      <c r="AY942" s="297" t="s">
        <v>203</v>
      </c>
    </row>
    <row r="943" spans="2:51" s="12" customFormat="1" ht="13.5">
      <c r="B943" s="265"/>
      <c r="C943" s="266"/>
      <c r="D943" s="267" t="s">
        <v>592</v>
      </c>
      <c r="E943" s="268" t="s">
        <v>21</v>
      </c>
      <c r="F943" s="269" t="s">
        <v>2346</v>
      </c>
      <c r="G943" s="266"/>
      <c r="H943" s="270">
        <v>24.4</v>
      </c>
      <c r="I943" s="271"/>
      <c r="J943" s="266"/>
      <c r="K943" s="266"/>
      <c r="L943" s="272"/>
      <c r="M943" s="273"/>
      <c r="N943" s="274"/>
      <c r="O943" s="274"/>
      <c r="P943" s="274"/>
      <c r="Q943" s="274"/>
      <c r="R943" s="274"/>
      <c r="S943" s="274"/>
      <c r="T943" s="275"/>
      <c r="AT943" s="276" t="s">
        <v>592</v>
      </c>
      <c r="AU943" s="276" t="s">
        <v>85</v>
      </c>
      <c r="AV943" s="12" t="s">
        <v>85</v>
      </c>
      <c r="AW943" s="12" t="s">
        <v>39</v>
      </c>
      <c r="AX943" s="12" t="s">
        <v>76</v>
      </c>
      <c r="AY943" s="276" t="s">
        <v>203</v>
      </c>
    </row>
    <row r="944" spans="2:51" s="12" customFormat="1" ht="13.5">
      <c r="B944" s="265"/>
      <c r="C944" s="266"/>
      <c r="D944" s="267" t="s">
        <v>592</v>
      </c>
      <c r="E944" s="268" t="s">
        <v>21</v>
      </c>
      <c r="F944" s="269" t="s">
        <v>2347</v>
      </c>
      <c r="G944" s="266"/>
      <c r="H944" s="270">
        <v>16.97</v>
      </c>
      <c r="I944" s="271"/>
      <c r="J944" s="266"/>
      <c r="K944" s="266"/>
      <c r="L944" s="272"/>
      <c r="M944" s="273"/>
      <c r="N944" s="274"/>
      <c r="O944" s="274"/>
      <c r="P944" s="274"/>
      <c r="Q944" s="274"/>
      <c r="R944" s="274"/>
      <c r="S944" s="274"/>
      <c r="T944" s="275"/>
      <c r="AT944" s="276" t="s">
        <v>592</v>
      </c>
      <c r="AU944" s="276" t="s">
        <v>85</v>
      </c>
      <c r="AV944" s="12" t="s">
        <v>85</v>
      </c>
      <c r="AW944" s="12" t="s">
        <v>39</v>
      </c>
      <c r="AX944" s="12" t="s">
        <v>76</v>
      </c>
      <c r="AY944" s="276" t="s">
        <v>203</v>
      </c>
    </row>
    <row r="945" spans="2:51" s="12" customFormat="1" ht="13.5">
      <c r="B945" s="265"/>
      <c r="C945" s="266"/>
      <c r="D945" s="267" t="s">
        <v>592</v>
      </c>
      <c r="E945" s="268" t="s">
        <v>21</v>
      </c>
      <c r="F945" s="269" t="s">
        <v>2348</v>
      </c>
      <c r="G945" s="266"/>
      <c r="H945" s="270">
        <v>106.9</v>
      </c>
      <c r="I945" s="271"/>
      <c r="J945" s="266"/>
      <c r="K945" s="266"/>
      <c r="L945" s="272"/>
      <c r="M945" s="273"/>
      <c r="N945" s="274"/>
      <c r="O945" s="274"/>
      <c r="P945" s="274"/>
      <c r="Q945" s="274"/>
      <c r="R945" s="274"/>
      <c r="S945" s="274"/>
      <c r="T945" s="275"/>
      <c r="AT945" s="276" t="s">
        <v>592</v>
      </c>
      <c r="AU945" s="276" t="s">
        <v>85</v>
      </c>
      <c r="AV945" s="12" t="s">
        <v>85</v>
      </c>
      <c r="AW945" s="12" t="s">
        <v>39</v>
      </c>
      <c r="AX945" s="12" t="s">
        <v>76</v>
      </c>
      <c r="AY945" s="276" t="s">
        <v>203</v>
      </c>
    </row>
    <row r="946" spans="2:51" s="12" customFormat="1" ht="13.5">
      <c r="B946" s="265"/>
      <c r="C946" s="266"/>
      <c r="D946" s="267" t="s">
        <v>592</v>
      </c>
      <c r="E946" s="268" t="s">
        <v>21</v>
      </c>
      <c r="F946" s="269" t="s">
        <v>2349</v>
      </c>
      <c r="G946" s="266"/>
      <c r="H946" s="270">
        <v>84.8</v>
      </c>
      <c r="I946" s="271"/>
      <c r="J946" s="266"/>
      <c r="K946" s="266"/>
      <c r="L946" s="272"/>
      <c r="M946" s="273"/>
      <c r="N946" s="274"/>
      <c r="O946" s="274"/>
      <c r="P946" s="274"/>
      <c r="Q946" s="274"/>
      <c r="R946" s="274"/>
      <c r="S946" s="274"/>
      <c r="T946" s="275"/>
      <c r="AT946" s="276" t="s">
        <v>592</v>
      </c>
      <c r="AU946" s="276" t="s">
        <v>85</v>
      </c>
      <c r="AV946" s="12" t="s">
        <v>85</v>
      </c>
      <c r="AW946" s="12" t="s">
        <v>39</v>
      </c>
      <c r="AX946" s="12" t="s">
        <v>76</v>
      </c>
      <c r="AY946" s="276" t="s">
        <v>203</v>
      </c>
    </row>
    <row r="947" spans="2:51" s="12" customFormat="1" ht="13.5">
      <c r="B947" s="265"/>
      <c r="C947" s="266"/>
      <c r="D947" s="267" t="s">
        <v>592</v>
      </c>
      <c r="E947" s="268" t="s">
        <v>21</v>
      </c>
      <c r="F947" s="269" t="s">
        <v>2350</v>
      </c>
      <c r="G947" s="266"/>
      <c r="H947" s="270">
        <v>20.65</v>
      </c>
      <c r="I947" s="271"/>
      <c r="J947" s="266"/>
      <c r="K947" s="266"/>
      <c r="L947" s="272"/>
      <c r="M947" s="273"/>
      <c r="N947" s="274"/>
      <c r="O947" s="274"/>
      <c r="P947" s="274"/>
      <c r="Q947" s="274"/>
      <c r="R947" s="274"/>
      <c r="S947" s="274"/>
      <c r="T947" s="275"/>
      <c r="AT947" s="276" t="s">
        <v>592</v>
      </c>
      <c r="AU947" s="276" t="s">
        <v>85</v>
      </c>
      <c r="AV947" s="12" t="s">
        <v>85</v>
      </c>
      <c r="AW947" s="12" t="s">
        <v>39</v>
      </c>
      <c r="AX947" s="12" t="s">
        <v>76</v>
      </c>
      <c r="AY947" s="276" t="s">
        <v>203</v>
      </c>
    </row>
    <row r="948" spans="2:51" s="12" customFormat="1" ht="13.5">
      <c r="B948" s="265"/>
      <c r="C948" s="266"/>
      <c r="D948" s="267" t="s">
        <v>592</v>
      </c>
      <c r="E948" s="268" t="s">
        <v>21</v>
      </c>
      <c r="F948" s="269" t="s">
        <v>2351</v>
      </c>
      <c r="G948" s="266"/>
      <c r="H948" s="270">
        <v>75.3</v>
      </c>
      <c r="I948" s="271"/>
      <c r="J948" s="266"/>
      <c r="K948" s="266"/>
      <c r="L948" s="272"/>
      <c r="M948" s="273"/>
      <c r="N948" s="274"/>
      <c r="O948" s="274"/>
      <c r="P948" s="274"/>
      <c r="Q948" s="274"/>
      <c r="R948" s="274"/>
      <c r="S948" s="274"/>
      <c r="T948" s="275"/>
      <c r="AT948" s="276" t="s">
        <v>592</v>
      </c>
      <c r="AU948" s="276" t="s">
        <v>85</v>
      </c>
      <c r="AV948" s="12" t="s">
        <v>85</v>
      </c>
      <c r="AW948" s="12" t="s">
        <v>39</v>
      </c>
      <c r="AX948" s="12" t="s">
        <v>76</v>
      </c>
      <c r="AY948" s="276" t="s">
        <v>203</v>
      </c>
    </row>
    <row r="949" spans="2:65" s="1" customFormat="1" ht="38.25" customHeight="1">
      <c r="B949" s="47"/>
      <c r="C949" s="238" t="s">
        <v>2356</v>
      </c>
      <c r="D949" s="238" t="s">
        <v>206</v>
      </c>
      <c r="E949" s="239" t="s">
        <v>2357</v>
      </c>
      <c r="F949" s="240" t="s">
        <v>2358</v>
      </c>
      <c r="G949" s="241" t="s">
        <v>246</v>
      </c>
      <c r="H949" s="250"/>
      <c r="I949" s="243"/>
      <c r="J949" s="244">
        <f>ROUND(I949*H949,2)</f>
        <v>0</v>
      </c>
      <c r="K949" s="240" t="s">
        <v>761</v>
      </c>
      <c r="L949" s="73"/>
      <c r="M949" s="245" t="s">
        <v>21</v>
      </c>
      <c r="N949" s="246" t="s">
        <v>47</v>
      </c>
      <c r="O949" s="48"/>
      <c r="P949" s="247">
        <f>O949*H949</f>
        <v>0</v>
      </c>
      <c r="Q949" s="247">
        <v>0</v>
      </c>
      <c r="R949" s="247">
        <f>Q949*H949</f>
        <v>0</v>
      </c>
      <c r="S949" s="247">
        <v>0</v>
      </c>
      <c r="T949" s="248">
        <f>S949*H949</f>
        <v>0</v>
      </c>
      <c r="AR949" s="25" t="s">
        <v>211</v>
      </c>
      <c r="AT949" s="25" t="s">
        <v>206</v>
      </c>
      <c r="AU949" s="25" t="s">
        <v>85</v>
      </c>
      <c r="AY949" s="25" t="s">
        <v>203</v>
      </c>
      <c r="BE949" s="249">
        <f>IF(N949="základní",J949,0)</f>
        <v>0</v>
      </c>
      <c r="BF949" s="249">
        <f>IF(N949="snížená",J949,0)</f>
        <v>0</v>
      </c>
      <c r="BG949" s="249">
        <f>IF(N949="zákl. přenesená",J949,0)</f>
        <v>0</v>
      </c>
      <c r="BH949" s="249">
        <f>IF(N949="sníž. přenesená",J949,0)</f>
        <v>0</v>
      </c>
      <c r="BI949" s="249">
        <f>IF(N949="nulová",J949,0)</f>
        <v>0</v>
      </c>
      <c r="BJ949" s="25" t="s">
        <v>83</v>
      </c>
      <c r="BK949" s="249">
        <f>ROUND(I949*H949,2)</f>
        <v>0</v>
      </c>
      <c r="BL949" s="25" t="s">
        <v>211</v>
      </c>
      <c r="BM949" s="25" t="s">
        <v>2359</v>
      </c>
    </row>
    <row r="950" spans="2:63" s="11" customFormat="1" ht="29.85" customHeight="1">
      <c r="B950" s="222"/>
      <c r="C950" s="223"/>
      <c r="D950" s="224" t="s">
        <v>75</v>
      </c>
      <c r="E950" s="236" t="s">
        <v>2360</v>
      </c>
      <c r="F950" s="236" t="s">
        <v>2361</v>
      </c>
      <c r="G950" s="223"/>
      <c r="H950" s="223"/>
      <c r="I950" s="226"/>
      <c r="J950" s="237">
        <f>BK950</f>
        <v>0</v>
      </c>
      <c r="K950" s="223"/>
      <c r="L950" s="228"/>
      <c r="M950" s="229"/>
      <c r="N950" s="230"/>
      <c r="O950" s="230"/>
      <c r="P950" s="231">
        <f>SUM(P951:P953)</f>
        <v>0</v>
      </c>
      <c r="Q950" s="230"/>
      <c r="R950" s="231">
        <f>SUM(R951:R953)</f>
        <v>0.066528</v>
      </c>
      <c r="S950" s="230"/>
      <c r="T950" s="232">
        <f>SUM(T951:T953)</f>
        <v>0.058806000000000004</v>
      </c>
      <c r="AR950" s="233" t="s">
        <v>85</v>
      </c>
      <c r="AT950" s="234" t="s">
        <v>75</v>
      </c>
      <c r="AU950" s="234" t="s">
        <v>83</v>
      </c>
      <c r="AY950" s="233" t="s">
        <v>203</v>
      </c>
      <c r="BK950" s="235">
        <f>SUM(BK951:BK953)</f>
        <v>0</v>
      </c>
    </row>
    <row r="951" spans="2:65" s="1" customFormat="1" ht="25.5" customHeight="1">
      <c r="B951" s="47"/>
      <c r="C951" s="238" t="s">
        <v>2362</v>
      </c>
      <c r="D951" s="238" t="s">
        <v>206</v>
      </c>
      <c r="E951" s="239" t="s">
        <v>2363</v>
      </c>
      <c r="F951" s="240" t="s">
        <v>2364</v>
      </c>
      <c r="G951" s="241" t="s">
        <v>463</v>
      </c>
      <c r="H951" s="242">
        <v>9.9</v>
      </c>
      <c r="I951" s="243"/>
      <c r="J951" s="244">
        <f>ROUND(I951*H951,2)</f>
        <v>0</v>
      </c>
      <c r="K951" s="240" t="s">
        <v>761</v>
      </c>
      <c r="L951" s="73"/>
      <c r="M951" s="245" t="s">
        <v>21</v>
      </c>
      <c r="N951" s="246" t="s">
        <v>47</v>
      </c>
      <c r="O951" s="48"/>
      <c r="P951" s="247">
        <f>O951*H951</f>
        <v>0</v>
      </c>
      <c r="Q951" s="247">
        <v>0</v>
      </c>
      <c r="R951" s="247">
        <f>Q951*H951</f>
        <v>0</v>
      </c>
      <c r="S951" s="247">
        <v>0.00594</v>
      </c>
      <c r="T951" s="248">
        <f>S951*H951</f>
        <v>0.058806000000000004</v>
      </c>
      <c r="AR951" s="25" t="s">
        <v>211</v>
      </c>
      <c r="AT951" s="25" t="s">
        <v>206</v>
      </c>
      <c r="AU951" s="25" t="s">
        <v>85</v>
      </c>
      <c r="AY951" s="25" t="s">
        <v>203</v>
      </c>
      <c r="BE951" s="249">
        <f>IF(N951="základní",J951,0)</f>
        <v>0</v>
      </c>
      <c r="BF951" s="249">
        <f>IF(N951="snížená",J951,0)</f>
        <v>0</v>
      </c>
      <c r="BG951" s="249">
        <f>IF(N951="zákl. přenesená",J951,0)</f>
        <v>0</v>
      </c>
      <c r="BH951" s="249">
        <f>IF(N951="sníž. přenesená",J951,0)</f>
        <v>0</v>
      </c>
      <c r="BI951" s="249">
        <f>IF(N951="nulová",J951,0)</f>
        <v>0</v>
      </c>
      <c r="BJ951" s="25" t="s">
        <v>83</v>
      </c>
      <c r="BK951" s="249">
        <f>ROUND(I951*H951,2)</f>
        <v>0</v>
      </c>
      <c r="BL951" s="25" t="s">
        <v>211</v>
      </c>
      <c r="BM951" s="25" t="s">
        <v>2365</v>
      </c>
    </row>
    <row r="952" spans="2:51" s="12" customFormat="1" ht="13.5">
      <c r="B952" s="265"/>
      <c r="C952" s="266"/>
      <c r="D952" s="267" t="s">
        <v>592</v>
      </c>
      <c r="E952" s="268" t="s">
        <v>21</v>
      </c>
      <c r="F952" s="269" t="s">
        <v>2366</v>
      </c>
      <c r="G952" s="266"/>
      <c r="H952" s="270">
        <v>9.9</v>
      </c>
      <c r="I952" s="271"/>
      <c r="J952" s="266"/>
      <c r="K952" s="266"/>
      <c r="L952" s="272"/>
      <c r="M952" s="273"/>
      <c r="N952" s="274"/>
      <c r="O952" s="274"/>
      <c r="P952" s="274"/>
      <c r="Q952" s="274"/>
      <c r="R952" s="274"/>
      <c r="S952" s="274"/>
      <c r="T952" s="275"/>
      <c r="AT952" s="276" t="s">
        <v>592</v>
      </c>
      <c r="AU952" s="276" t="s">
        <v>85</v>
      </c>
      <c r="AV952" s="12" t="s">
        <v>85</v>
      </c>
      <c r="AW952" s="12" t="s">
        <v>39</v>
      </c>
      <c r="AX952" s="12" t="s">
        <v>83</v>
      </c>
      <c r="AY952" s="276" t="s">
        <v>203</v>
      </c>
    </row>
    <row r="953" spans="2:65" s="1" customFormat="1" ht="38.25" customHeight="1">
      <c r="B953" s="47"/>
      <c r="C953" s="238" t="s">
        <v>2367</v>
      </c>
      <c r="D953" s="238" t="s">
        <v>206</v>
      </c>
      <c r="E953" s="239" t="s">
        <v>2368</v>
      </c>
      <c r="F953" s="240" t="s">
        <v>2369</v>
      </c>
      <c r="G953" s="241" t="s">
        <v>463</v>
      </c>
      <c r="H953" s="242">
        <v>9.9</v>
      </c>
      <c r="I953" s="243"/>
      <c r="J953" s="244">
        <f>ROUND(I953*H953,2)</f>
        <v>0</v>
      </c>
      <c r="K953" s="240" t="s">
        <v>761</v>
      </c>
      <c r="L953" s="73"/>
      <c r="M953" s="245" t="s">
        <v>21</v>
      </c>
      <c r="N953" s="246" t="s">
        <v>47</v>
      </c>
      <c r="O953" s="48"/>
      <c r="P953" s="247">
        <f>O953*H953</f>
        <v>0</v>
      </c>
      <c r="Q953" s="247">
        <v>0.00672</v>
      </c>
      <c r="R953" s="247">
        <f>Q953*H953</f>
        <v>0.066528</v>
      </c>
      <c r="S953" s="247">
        <v>0</v>
      </c>
      <c r="T953" s="248">
        <f>S953*H953</f>
        <v>0</v>
      </c>
      <c r="AR953" s="25" t="s">
        <v>211</v>
      </c>
      <c r="AT953" s="25" t="s">
        <v>206</v>
      </c>
      <c r="AU953" s="25" t="s">
        <v>85</v>
      </c>
      <c r="AY953" s="25" t="s">
        <v>203</v>
      </c>
      <c r="BE953" s="249">
        <f>IF(N953="základní",J953,0)</f>
        <v>0</v>
      </c>
      <c r="BF953" s="249">
        <f>IF(N953="snížená",J953,0)</f>
        <v>0</v>
      </c>
      <c r="BG953" s="249">
        <f>IF(N953="zákl. přenesená",J953,0)</f>
        <v>0</v>
      </c>
      <c r="BH953" s="249">
        <f>IF(N953="sníž. přenesená",J953,0)</f>
        <v>0</v>
      </c>
      <c r="BI953" s="249">
        <f>IF(N953="nulová",J953,0)</f>
        <v>0</v>
      </c>
      <c r="BJ953" s="25" t="s">
        <v>83</v>
      </c>
      <c r="BK953" s="249">
        <f>ROUND(I953*H953,2)</f>
        <v>0</v>
      </c>
      <c r="BL953" s="25" t="s">
        <v>211</v>
      </c>
      <c r="BM953" s="25" t="s">
        <v>2370</v>
      </c>
    </row>
    <row r="954" spans="2:63" s="11" customFormat="1" ht="29.85" customHeight="1">
      <c r="B954" s="222"/>
      <c r="C954" s="223"/>
      <c r="D954" s="224" t="s">
        <v>75</v>
      </c>
      <c r="E954" s="236" t="s">
        <v>2371</v>
      </c>
      <c r="F954" s="236" t="s">
        <v>2372</v>
      </c>
      <c r="G954" s="223"/>
      <c r="H954" s="223"/>
      <c r="I954" s="226"/>
      <c r="J954" s="237">
        <f>BK954</f>
        <v>0</v>
      </c>
      <c r="K954" s="223"/>
      <c r="L954" s="228"/>
      <c r="M954" s="229"/>
      <c r="N954" s="230"/>
      <c r="O954" s="230"/>
      <c r="P954" s="231">
        <f>SUM(P955:P1117)</f>
        <v>0</v>
      </c>
      <c r="Q954" s="230"/>
      <c r="R954" s="231">
        <f>SUM(R955:R1117)</f>
        <v>0.18638325</v>
      </c>
      <c r="S954" s="230"/>
      <c r="T954" s="232">
        <f>SUM(T955:T1117)</f>
        <v>0</v>
      </c>
      <c r="AR954" s="233" t="s">
        <v>85</v>
      </c>
      <c r="AT954" s="234" t="s">
        <v>75</v>
      </c>
      <c r="AU954" s="234" t="s">
        <v>83</v>
      </c>
      <c r="AY954" s="233" t="s">
        <v>203</v>
      </c>
      <c r="BK954" s="235">
        <f>SUM(BK955:BK1117)</f>
        <v>0</v>
      </c>
    </row>
    <row r="955" spans="2:65" s="1" customFormat="1" ht="16.5" customHeight="1">
      <c r="B955" s="47"/>
      <c r="C955" s="238" t="s">
        <v>2373</v>
      </c>
      <c r="D955" s="238" t="s">
        <v>206</v>
      </c>
      <c r="E955" s="239" t="s">
        <v>2374</v>
      </c>
      <c r="F955" s="240" t="s">
        <v>2375</v>
      </c>
      <c r="G955" s="241" t="s">
        <v>209</v>
      </c>
      <c r="H955" s="242">
        <v>3</v>
      </c>
      <c r="I955" s="243"/>
      <c r="J955" s="244">
        <f>ROUND(I955*H955,2)</f>
        <v>0</v>
      </c>
      <c r="K955" s="240" t="s">
        <v>761</v>
      </c>
      <c r="L955" s="73"/>
      <c r="M955" s="245" t="s">
        <v>21</v>
      </c>
      <c r="N955" s="246" t="s">
        <v>47</v>
      </c>
      <c r="O955" s="48"/>
      <c r="P955" s="247">
        <f>O955*H955</f>
        <v>0</v>
      </c>
      <c r="Q955" s="247">
        <v>0.00042</v>
      </c>
      <c r="R955" s="247">
        <f>Q955*H955</f>
        <v>0.00126</v>
      </c>
      <c r="S955" s="247">
        <v>0</v>
      </c>
      <c r="T955" s="248">
        <f>S955*H955</f>
        <v>0</v>
      </c>
      <c r="AR955" s="25" t="s">
        <v>211</v>
      </c>
      <c r="AT955" s="25" t="s">
        <v>206</v>
      </c>
      <c r="AU955" s="25" t="s">
        <v>85</v>
      </c>
      <c r="AY955" s="25" t="s">
        <v>203</v>
      </c>
      <c r="BE955" s="249">
        <f>IF(N955="základní",J955,0)</f>
        <v>0</v>
      </c>
      <c r="BF955" s="249">
        <f>IF(N955="snížená",J955,0)</f>
        <v>0</v>
      </c>
      <c r="BG955" s="249">
        <f>IF(N955="zákl. přenesená",J955,0)</f>
        <v>0</v>
      </c>
      <c r="BH955" s="249">
        <f>IF(N955="sníž. přenesená",J955,0)</f>
        <v>0</v>
      </c>
      <c r="BI955" s="249">
        <f>IF(N955="nulová",J955,0)</f>
        <v>0</v>
      </c>
      <c r="BJ955" s="25" t="s">
        <v>83</v>
      </c>
      <c r="BK955" s="249">
        <f>ROUND(I955*H955,2)</f>
        <v>0</v>
      </c>
      <c r="BL955" s="25" t="s">
        <v>211</v>
      </c>
      <c r="BM955" s="25" t="s">
        <v>2376</v>
      </c>
    </row>
    <row r="956" spans="2:65" s="1" customFormat="1" ht="25.5" customHeight="1">
      <c r="B956" s="47"/>
      <c r="C956" s="255" t="s">
        <v>2377</v>
      </c>
      <c r="D956" s="255" t="s">
        <v>284</v>
      </c>
      <c r="E956" s="256" t="s">
        <v>2378</v>
      </c>
      <c r="F956" s="257" t="s">
        <v>2379</v>
      </c>
      <c r="G956" s="258" t="s">
        <v>209</v>
      </c>
      <c r="H956" s="259">
        <v>3</v>
      </c>
      <c r="I956" s="260"/>
      <c r="J956" s="261">
        <f>ROUND(I956*H956,2)</f>
        <v>0</v>
      </c>
      <c r="K956" s="257" t="s">
        <v>761</v>
      </c>
      <c r="L956" s="262"/>
      <c r="M956" s="263" t="s">
        <v>21</v>
      </c>
      <c r="N956" s="264" t="s">
        <v>47</v>
      </c>
      <c r="O956" s="48"/>
      <c r="P956" s="247">
        <f>O956*H956</f>
        <v>0</v>
      </c>
      <c r="Q956" s="247">
        <v>0.032</v>
      </c>
      <c r="R956" s="247">
        <f>Q956*H956</f>
        <v>0.096</v>
      </c>
      <c r="S956" s="247">
        <v>0</v>
      </c>
      <c r="T956" s="248">
        <f>S956*H956</f>
        <v>0</v>
      </c>
      <c r="AR956" s="25" t="s">
        <v>287</v>
      </c>
      <c r="AT956" s="25" t="s">
        <v>284</v>
      </c>
      <c r="AU956" s="25" t="s">
        <v>85</v>
      </c>
      <c r="AY956" s="25" t="s">
        <v>203</v>
      </c>
      <c r="BE956" s="249">
        <f>IF(N956="základní",J956,0)</f>
        <v>0</v>
      </c>
      <c r="BF956" s="249">
        <f>IF(N956="snížená",J956,0)</f>
        <v>0</v>
      </c>
      <c r="BG956" s="249">
        <f>IF(N956="zákl. přenesená",J956,0)</f>
        <v>0</v>
      </c>
      <c r="BH956" s="249">
        <f>IF(N956="sníž. přenesená",J956,0)</f>
        <v>0</v>
      </c>
      <c r="BI956" s="249">
        <f>IF(N956="nulová",J956,0)</f>
        <v>0</v>
      </c>
      <c r="BJ956" s="25" t="s">
        <v>83</v>
      </c>
      <c r="BK956" s="249">
        <f>ROUND(I956*H956,2)</f>
        <v>0</v>
      </c>
      <c r="BL956" s="25" t="s">
        <v>211</v>
      </c>
      <c r="BM956" s="25" t="s">
        <v>2380</v>
      </c>
    </row>
    <row r="957" spans="2:65" s="1" customFormat="1" ht="51" customHeight="1">
      <c r="B957" s="47"/>
      <c r="C957" s="238" t="s">
        <v>2381</v>
      </c>
      <c r="D957" s="238" t="s">
        <v>206</v>
      </c>
      <c r="E957" s="239" t="s">
        <v>2382</v>
      </c>
      <c r="F957" s="240" t="s">
        <v>2383</v>
      </c>
      <c r="G957" s="241" t="s">
        <v>463</v>
      </c>
      <c r="H957" s="242">
        <v>94.241</v>
      </c>
      <c r="I957" s="243"/>
      <c r="J957" s="244">
        <f>ROUND(I957*H957,2)</f>
        <v>0</v>
      </c>
      <c r="K957" s="240" t="s">
        <v>2384</v>
      </c>
      <c r="L957" s="73"/>
      <c r="M957" s="245" t="s">
        <v>21</v>
      </c>
      <c r="N957" s="246" t="s">
        <v>47</v>
      </c>
      <c r="O957" s="48"/>
      <c r="P957" s="247">
        <f>O957*H957</f>
        <v>0</v>
      </c>
      <c r="Q957" s="247">
        <v>0.00025</v>
      </c>
      <c r="R957" s="247">
        <f>Q957*H957</f>
        <v>0.02356025</v>
      </c>
      <c r="S957" s="247">
        <v>0</v>
      </c>
      <c r="T957" s="248">
        <f>S957*H957</f>
        <v>0</v>
      </c>
      <c r="AR957" s="25" t="s">
        <v>211</v>
      </c>
      <c r="AT957" s="25" t="s">
        <v>206</v>
      </c>
      <c r="AU957" s="25" t="s">
        <v>85</v>
      </c>
      <c r="AY957" s="25" t="s">
        <v>203</v>
      </c>
      <c r="BE957" s="249">
        <f>IF(N957="základní",J957,0)</f>
        <v>0</v>
      </c>
      <c r="BF957" s="249">
        <f>IF(N957="snížená",J957,0)</f>
        <v>0</v>
      </c>
      <c r="BG957" s="249">
        <f>IF(N957="zákl. přenesená",J957,0)</f>
        <v>0</v>
      </c>
      <c r="BH957" s="249">
        <f>IF(N957="sníž. přenesená",J957,0)</f>
        <v>0</v>
      </c>
      <c r="BI957" s="249">
        <f>IF(N957="nulová",J957,0)</f>
        <v>0</v>
      </c>
      <c r="BJ957" s="25" t="s">
        <v>83</v>
      </c>
      <c r="BK957" s="249">
        <f>ROUND(I957*H957,2)</f>
        <v>0</v>
      </c>
      <c r="BL957" s="25" t="s">
        <v>211</v>
      </c>
      <c r="BM957" s="25" t="s">
        <v>2385</v>
      </c>
    </row>
    <row r="958" spans="2:51" s="12" customFormat="1" ht="13.5">
      <c r="B958" s="265"/>
      <c r="C958" s="266"/>
      <c r="D958" s="267" t="s">
        <v>592</v>
      </c>
      <c r="E958" s="268" t="s">
        <v>21</v>
      </c>
      <c r="F958" s="269" t="s">
        <v>2386</v>
      </c>
      <c r="G958" s="266"/>
      <c r="H958" s="270">
        <v>16.56</v>
      </c>
      <c r="I958" s="271"/>
      <c r="J958" s="266"/>
      <c r="K958" s="266"/>
      <c r="L958" s="272"/>
      <c r="M958" s="273"/>
      <c r="N958" s="274"/>
      <c r="O958" s="274"/>
      <c r="P958" s="274"/>
      <c r="Q958" s="274"/>
      <c r="R958" s="274"/>
      <c r="S958" s="274"/>
      <c r="T958" s="275"/>
      <c r="AT958" s="276" t="s">
        <v>592</v>
      </c>
      <c r="AU958" s="276" t="s">
        <v>85</v>
      </c>
      <c r="AV958" s="12" t="s">
        <v>85</v>
      </c>
      <c r="AW958" s="12" t="s">
        <v>39</v>
      </c>
      <c r="AX958" s="12" t="s">
        <v>76</v>
      </c>
      <c r="AY958" s="276" t="s">
        <v>203</v>
      </c>
    </row>
    <row r="959" spans="2:51" s="12" customFormat="1" ht="13.5">
      <c r="B959" s="265"/>
      <c r="C959" s="266"/>
      <c r="D959" s="267" t="s">
        <v>592</v>
      </c>
      <c r="E959" s="268" t="s">
        <v>21</v>
      </c>
      <c r="F959" s="269" t="s">
        <v>2387</v>
      </c>
      <c r="G959" s="266"/>
      <c r="H959" s="270">
        <v>43.2</v>
      </c>
      <c r="I959" s="271"/>
      <c r="J959" s="266"/>
      <c r="K959" s="266"/>
      <c r="L959" s="272"/>
      <c r="M959" s="273"/>
      <c r="N959" s="274"/>
      <c r="O959" s="274"/>
      <c r="P959" s="274"/>
      <c r="Q959" s="274"/>
      <c r="R959" s="274"/>
      <c r="S959" s="274"/>
      <c r="T959" s="275"/>
      <c r="AT959" s="276" t="s">
        <v>592</v>
      </c>
      <c r="AU959" s="276" t="s">
        <v>85</v>
      </c>
      <c r="AV959" s="12" t="s">
        <v>85</v>
      </c>
      <c r="AW959" s="12" t="s">
        <v>39</v>
      </c>
      <c r="AX959" s="12" t="s">
        <v>76</v>
      </c>
      <c r="AY959" s="276" t="s">
        <v>203</v>
      </c>
    </row>
    <row r="960" spans="2:51" s="12" customFormat="1" ht="13.5">
      <c r="B960" s="265"/>
      <c r="C960" s="266"/>
      <c r="D960" s="267" t="s">
        <v>592</v>
      </c>
      <c r="E960" s="268" t="s">
        <v>21</v>
      </c>
      <c r="F960" s="269" t="s">
        <v>2388</v>
      </c>
      <c r="G960" s="266"/>
      <c r="H960" s="270">
        <v>4.08</v>
      </c>
      <c r="I960" s="271"/>
      <c r="J960" s="266"/>
      <c r="K960" s="266"/>
      <c r="L960" s="272"/>
      <c r="M960" s="273"/>
      <c r="N960" s="274"/>
      <c r="O960" s="274"/>
      <c r="P960" s="274"/>
      <c r="Q960" s="274"/>
      <c r="R960" s="274"/>
      <c r="S960" s="274"/>
      <c r="T960" s="275"/>
      <c r="AT960" s="276" t="s">
        <v>592</v>
      </c>
      <c r="AU960" s="276" t="s">
        <v>85</v>
      </c>
      <c r="AV960" s="12" t="s">
        <v>85</v>
      </c>
      <c r="AW960" s="12" t="s">
        <v>39</v>
      </c>
      <c r="AX960" s="12" t="s">
        <v>76</v>
      </c>
      <c r="AY960" s="276" t="s">
        <v>203</v>
      </c>
    </row>
    <row r="961" spans="2:51" s="12" customFormat="1" ht="13.5">
      <c r="B961" s="265"/>
      <c r="C961" s="266"/>
      <c r="D961" s="267" t="s">
        <v>592</v>
      </c>
      <c r="E961" s="268" t="s">
        <v>21</v>
      </c>
      <c r="F961" s="269" t="s">
        <v>2389</v>
      </c>
      <c r="G961" s="266"/>
      <c r="H961" s="270">
        <v>0.75</v>
      </c>
      <c r="I961" s="271"/>
      <c r="J961" s="266"/>
      <c r="K961" s="266"/>
      <c r="L961" s="272"/>
      <c r="M961" s="273"/>
      <c r="N961" s="274"/>
      <c r="O961" s="274"/>
      <c r="P961" s="274"/>
      <c r="Q961" s="274"/>
      <c r="R961" s="274"/>
      <c r="S961" s="274"/>
      <c r="T961" s="275"/>
      <c r="AT961" s="276" t="s">
        <v>592</v>
      </c>
      <c r="AU961" s="276" t="s">
        <v>85</v>
      </c>
      <c r="AV961" s="12" t="s">
        <v>85</v>
      </c>
      <c r="AW961" s="12" t="s">
        <v>39</v>
      </c>
      <c r="AX961" s="12" t="s">
        <v>76</v>
      </c>
      <c r="AY961" s="276" t="s">
        <v>203</v>
      </c>
    </row>
    <row r="962" spans="2:51" s="12" customFormat="1" ht="13.5">
      <c r="B962" s="265"/>
      <c r="C962" s="266"/>
      <c r="D962" s="267" t="s">
        <v>592</v>
      </c>
      <c r="E962" s="268" t="s">
        <v>21</v>
      </c>
      <c r="F962" s="269" t="s">
        <v>2390</v>
      </c>
      <c r="G962" s="266"/>
      <c r="H962" s="270">
        <v>9</v>
      </c>
      <c r="I962" s="271"/>
      <c r="J962" s="266"/>
      <c r="K962" s="266"/>
      <c r="L962" s="272"/>
      <c r="M962" s="273"/>
      <c r="N962" s="274"/>
      <c r="O962" s="274"/>
      <c r="P962" s="274"/>
      <c r="Q962" s="274"/>
      <c r="R962" s="274"/>
      <c r="S962" s="274"/>
      <c r="T962" s="275"/>
      <c r="AT962" s="276" t="s">
        <v>592</v>
      </c>
      <c r="AU962" s="276" t="s">
        <v>85</v>
      </c>
      <c r="AV962" s="12" t="s">
        <v>85</v>
      </c>
      <c r="AW962" s="12" t="s">
        <v>39</v>
      </c>
      <c r="AX962" s="12" t="s">
        <v>76</v>
      </c>
      <c r="AY962" s="276" t="s">
        <v>203</v>
      </c>
    </row>
    <row r="963" spans="2:51" s="12" customFormat="1" ht="13.5">
      <c r="B963" s="265"/>
      <c r="C963" s="266"/>
      <c r="D963" s="267" t="s">
        <v>592</v>
      </c>
      <c r="E963" s="268" t="s">
        <v>21</v>
      </c>
      <c r="F963" s="269" t="s">
        <v>2391</v>
      </c>
      <c r="G963" s="266"/>
      <c r="H963" s="270">
        <v>1.813</v>
      </c>
      <c r="I963" s="271"/>
      <c r="J963" s="266"/>
      <c r="K963" s="266"/>
      <c r="L963" s="272"/>
      <c r="M963" s="273"/>
      <c r="N963" s="274"/>
      <c r="O963" s="274"/>
      <c r="P963" s="274"/>
      <c r="Q963" s="274"/>
      <c r="R963" s="274"/>
      <c r="S963" s="274"/>
      <c r="T963" s="275"/>
      <c r="AT963" s="276" t="s">
        <v>592</v>
      </c>
      <c r="AU963" s="276" t="s">
        <v>85</v>
      </c>
      <c r="AV963" s="12" t="s">
        <v>85</v>
      </c>
      <c r="AW963" s="12" t="s">
        <v>39</v>
      </c>
      <c r="AX963" s="12" t="s">
        <v>76</v>
      </c>
      <c r="AY963" s="276" t="s">
        <v>203</v>
      </c>
    </row>
    <row r="964" spans="2:51" s="12" customFormat="1" ht="13.5">
      <c r="B964" s="265"/>
      <c r="C964" s="266"/>
      <c r="D964" s="267" t="s">
        <v>592</v>
      </c>
      <c r="E964" s="268" t="s">
        <v>21</v>
      </c>
      <c r="F964" s="269" t="s">
        <v>2392</v>
      </c>
      <c r="G964" s="266"/>
      <c r="H964" s="270">
        <v>2.88</v>
      </c>
      <c r="I964" s="271"/>
      <c r="J964" s="266"/>
      <c r="K964" s="266"/>
      <c r="L964" s="272"/>
      <c r="M964" s="273"/>
      <c r="N964" s="274"/>
      <c r="O964" s="274"/>
      <c r="P964" s="274"/>
      <c r="Q964" s="274"/>
      <c r="R964" s="274"/>
      <c r="S964" s="274"/>
      <c r="T964" s="275"/>
      <c r="AT964" s="276" t="s">
        <v>592</v>
      </c>
      <c r="AU964" s="276" t="s">
        <v>85</v>
      </c>
      <c r="AV964" s="12" t="s">
        <v>85</v>
      </c>
      <c r="AW964" s="12" t="s">
        <v>39</v>
      </c>
      <c r="AX964" s="12" t="s">
        <v>76</v>
      </c>
      <c r="AY964" s="276" t="s">
        <v>203</v>
      </c>
    </row>
    <row r="965" spans="2:51" s="12" customFormat="1" ht="13.5">
      <c r="B965" s="265"/>
      <c r="C965" s="266"/>
      <c r="D965" s="267" t="s">
        <v>592</v>
      </c>
      <c r="E965" s="268" t="s">
        <v>21</v>
      </c>
      <c r="F965" s="269" t="s">
        <v>2393</v>
      </c>
      <c r="G965" s="266"/>
      <c r="H965" s="270">
        <v>14.52</v>
      </c>
      <c r="I965" s="271"/>
      <c r="J965" s="266"/>
      <c r="K965" s="266"/>
      <c r="L965" s="272"/>
      <c r="M965" s="273"/>
      <c r="N965" s="274"/>
      <c r="O965" s="274"/>
      <c r="P965" s="274"/>
      <c r="Q965" s="274"/>
      <c r="R965" s="274"/>
      <c r="S965" s="274"/>
      <c r="T965" s="275"/>
      <c r="AT965" s="276" t="s">
        <v>592</v>
      </c>
      <c r="AU965" s="276" t="s">
        <v>85</v>
      </c>
      <c r="AV965" s="12" t="s">
        <v>85</v>
      </c>
      <c r="AW965" s="12" t="s">
        <v>39</v>
      </c>
      <c r="AX965" s="12" t="s">
        <v>76</v>
      </c>
      <c r="AY965" s="276" t="s">
        <v>203</v>
      </c>
    </row>
    <row r="966" spans="2:51" s="12" customFormat="1" ht="13.5">
      <c r="B966" s="265"/>
      <c r="C966" s="266"/>
      <c r="D966" s="267" t="s">
        <v>592</v>
      </c>
      <c r="E966" s="268" t="s">
        <v>21</v>
      </c>
      <c r="F966" s="269" t="s">
        <v>2394</v>
      </c>
      <c r="G966" s="266"/>
      <c r="H966" s="270">
        <v>1.438</v>
      </c>
      <c r="I966" s="271"/>
      <c r="J966" s="266"/>
      <c r="K966" s="266"/>
      <c r="L966" s="272"/>
      <c r="M966" s="273"/>
      <c r="N966" s="274"/>
      <c r="O966" s="274"/>
      <c r="P966" s="274"/>
      <c r="Q966" s="274"/>
      <c r="R966" s="274"/>
      <c r="S966" s="274"/>
      <c r="T966" s="275"/>
      <c r="AT966" s="276" t="s">
        <v>592</v>
      </c>
      <c r="AU966" s="276" t="s">
        <v>85</v>
      </c>
      <c r="AV966" s="12" t="s">
        <v>85</v>
      </c>
      <c r="AW966" s="12" t="s">
        <v>39</v>
      </c>
      <c r="AX966" s="12" t="s">
        <v>76</v>
      </c>
      <c r="AY966" s="276" t="s">
        <v>203</v>
      </c>
    </row>
    <row r="967" spans="2:51" s="13" customFormat="1" ht="13.5">
      <c r="B967" s="277"/>
      <c r="C967" s="278"/>
      <c r="D967" s="267" t="s">
        <v>592</v>
      </c>
      <c r="E967" s="279" t="s">
        <v>21</v>
      </c>
      <c r="F967" s="280" t="s">
        <v>618</v>
      </c>
      <c r="G967" s="278"/>
      <c r="H967" s="281">
        <v>94.241</v>
      </c>
      <c r="I967" s="282"/>
      <c r="J967" s="278"/>
      <c r="K967" s="278"/>
      <c r="L967" s="283"/>
      <c r="M967" s="284"/>
      <c r="N967" s="285"/>
      <c r="O967" s="285"/>
      <c r="P967" s="285"/>
      <c r="Q967" s="285"/>
      <c r="R967" s="285"/>
      <c r="S967" s="285"/>
      <c r="T967" s="286"/>
      <c r="AT967" s="287" t="s">
        <v>592</v>
      </c>
      <c r="AU967" s="287" t="s">
        <v>85</v>
      </c>
      <c r="AV967" s="13" t="s">
        <v>98</v>
      </c>
      <c r="AW967" s="13" t="s">
        <v>39</v>
      </c>
      <c r="AX967" s="13" t="s">
        <v>83</v>
      </c>
      <c r="AY967" s="287" t="s">
        <v>203</v>
      </c>
    </row>
    <row r="968" spans="2:65" s="1" customFormat="1" ht="25.5" customHeight="1">
      <c r="B968" s="47"/>
      <c r="C968" s="238" t="s">
        <v>2395</v>
      </c>
      <c r="D968" s="238" t="s">
        <v>206</v>
      </c>
      <c r="E968" s="239" t="s">
        <v>2396</v>
      </c>
      <c r="F968" s="240" t="s">
        <v>2397</v>
      </c>
      <c r="G968" s="241" t="s">
        <v>463</v>
      </c>
      <c r="H968" s="242">
        <v>62.094</v>
      </c>
      <c r="I968" s="243"/>
      <c r="J968" s="244">
        <f>ROUND(I968*H968,2)</f>
        <v>0</v>
      </c>
      <c r="K968" s="240" t="s">
        <v>2398</v>
      </c>
      <c r="L968" s="73"/>
      <c r="M968" s="245" t="s">
        <v>21</v>
      </c>
      <c r="N968" s="246" t="s">
        <v>47</v>
      </c>
      <c r="O968" s="48"/>
      <c r="P968" s="247">
        <f>O968*H968</f>
        <v>0</v>
      </c>
      <c r="Q968" s="247">
        <v>0.00025</v>
      </c>
      <c r="R968" s="247">
        <f>Q968*H968</f>
        <v>0.0155235</v>
      </c>
      <c r="S968" s="247">
        <v>0</v>
      </c>
      <c r="T968" s="248">
        <f>S968*H968</f>
        <v>0</v>
      </c>
      <c r="AR968" s="25" t="s">
        <v>211</v>
      </c>
      <c r="AT968" s="25" t="s">
        <v>206</v>
      </c>
      <c r="AU968" s="25" t="s">
        <v>85</v>
      </c>
      <c r="AY968" s="25" t="s">
        <v>203</v>
      </c>
      <c r="BE968" s="249">
        <f>IF(N968="základní",J968,0)</f>
        <v>0</v>
      </c>
      <c r="BF968" s="249">
        <f>IF(N968="snížená",J968,0)</f>
        <v>0</v>
      </c>
      <c r="BG968" s="249">
        <f>IF(N968="zákl. přenesená",J968,0)</f>
        <v>0</v>
      </c>
      <c r="BH968" s="249">
        <f>IF(N968="sníž. přenesená",J968,0)</f>
        <v>0</v>
      </c>
      <c r="BI968" s="249">
        <f>IF(N968="nulová",J968,0)</f>
        <v>0</v>
      </c>
      <c r="BJ968" s="25" t="s">
        <v>83</v>
      </c>
      <c r="BK968" s="249">
        <f>ROUND(I968*H968,2)</f>
        <v>0</v>
      </c>
      <c r="BL968" s="25" t="s">
        <v>211</v>
      </c>
      <c r="BM968" s="25" t="s">
        <v>2399</v>
      </c>
    </row>
    <row r="969" spans="2:51" s="12" customFormat="1" ht="13.5">
      <c r="B969" s="265"/>
      <c r="C969" s="266"/>
      <c r="D969" s="267" t="s">
        <v>592</v>
      </c>
      <c r="E969" s="268" t="s">
        <v>21</v>
      </c>
      <c r="F969" s="269" t="s">
        <v>2400</v>
      </c>
      <c r="G969" s="266"/>
      <c r="H969" s="270">
        <v>62.094</v>
      </c>
      <c r="I969" s="271"/>
      <c r="J969" s="266"/>
      <c r="K969" s="266"/>
      <c r="L969" s="272"/>
      <c r="M969" s="273"/>
      <c r="N969" s="274"/>
      <c r="O969" s="274"/>
      <c r="P969" s="274"/>
      <c r="Q969" s="274"/>
      <c r="R969" s="274"/>
      <c r="S969" s="274"/>
      <c r="T969" s="275"/>
      <c r="AT969" s="276" t="s">
        <v>592</v>
      </c>
      <c r="AU969" s="276" t="s">
        <v>85</v>
      </c>
      <c r="AV969" s="12" t="s">
        <v>85</v>
      </c>
      <c r="AW969" s="12" t="s">
        <v>39</v>
      </c>
      <c r="AX969" s="12" t="s">
        <v>83</v>
      </c>
      <c r="AY969" s="276" t="s">
        <v>203</v>
      </c>
    </row>
    <row r="970" spans="2:65" s="1" customFormat="1" ht="51" customHeight="1">
      <c r="B970" s="47"/>
      <c r="C970" s="238" t="s">
        <v>2401</v>
      </c>
      <c r="D970" s="238" t="s">
        <v>206</v>
      </c>
      <c r="E970" s="239" t="s">
        <v>2402</v>
      </c>
      <c r="F970" s="240" t="s">
        <v>2403</v>
      </c>
      <c r="G970" s="241" t="s">
        <v>463</v>
      </c>
      <c r="H970" s="242">
        <v>32.72</v>
      </c>
      <c r="I970" s="243"/>
      <c r="J970" s="244">
        <f>ROUND(I970*H970,2)</f>
        <v>0</v>
      </c>
      <c r="K970" s="240" t="s">
        <v>2398</v>
      </c>
      <c r="L970" s="73"/>
      <c r="M970" s="245" t="s">
        <v>21</v>
      </c>
      <c r="N970" s="246" t="s">
        <v>47</v>
      </c>
      <c r="O970" s="48"/>
      <c r="P970" s="247">
        <f>O970*H970</f>
        <v>0</v>
      </c>
      <c r="Q970" s="247">
        <v>0.00025</v>
      </c>
      <c r="R970" s="247">
        <f>Q970*H970</f>
        <v>0.00818</v>
      </c>
      <c r="S970" s="247">
        <v>0</v>
      </c>
      <c r="T970" s="248">
        <f>S970*H970</f>
        <v>0</v>
      </c>
      <c r="AR970" s="25" t="s">
        <v>211</v>
      </c>
      <c r="AT970" s="25" t="s">
        <v>206</v>
      </c>
      <c r="AU970" s="25" t="s">
        <v>85</v>
      </c>
      <c r="AY970" s="25" t="s">
        <v>203</v>
      </c>
      <c r="BE970" s="249">
        <f>IF(N970="základní",J970,0)</f>
        <v>0</v>
      </c>
      <c r="BF970" s="249">
        <f>IF(N970="snížená",J970,0)</f>
        <v>0</v>
      </c>
      <c r="BG970" s="249">
        <f>IF(N970="zákl. přenesená",J970,0)</f>
        <v>0</v>
      </c>
      <c r="BH970" s="249">
        <f>IF(N970="sníž. přenesená",J970,0)</f>
        <v>0</v>
      </c>
      <c r="BI970" s="249">
        <f>IF(N970="nulová",J970,0)</f>
        <v>0</v>
      </c>
      <c r="BJ970" s="25" t="s">
        <v>83</v>
      </c>
      <c r="BK970" s="249">
        <f>ROUND(I970*H970,2)</f>
        <v>0</v>
      </c>
      <c r="BL970" s="25" t="s">
        <v>211</v>
      </c>
      <c r="BM970" s="25" t="s">
        <v>2404</v>
      </c>
    </row>
    <row r="971" spans="2:51" s="12" customFormat="1" ht="13.5">
      <c r="B971" s="265"/>
      <c r="C971" s="266"/>
      <c r="D971" s="267" t="s">
        <v>592</v>
      </c>
      <c r="E971" s="268" t="s">
        <v>21</v>
      </c>
      <c r="F971" s="269" t="s">
        <v>2405</v>
      </c>
      <c r="G971" s="266"/>
      <c r="H971" s="270">
        <v>6.48</v>
      </c>
      <c r="I971" s="271"/>
      <c r="J971" s="266"/>
      <c r="K971" s="266"/>
      <c r="L971" s="272"/>
      <c r="M971" s="273"/>
      <c r="N971" s="274"/>
      <c r="O971" s="274"/>
      <c r="P971" s="274"/>
      <c r="Q971" s="274"/>
      <c r="R971" s="274"/>
      <c r="S971" s="274"/>
      <c r="T971" s="275"/>
      <c r="AT971" s="276" t="s">
        <v>592</v>
      </c>
      <c r="AU971" s="276" t="s">
        <v>85</v>
      </c>
      <c r="AV971" s="12" t="s">
        <v>85</v>
      </c>
      <c r="AW971" s="12" t="s">
        <v>39</v>
      </c>
      <c r="AX971" s="12" t="s">
        <v>76</v>
      </c>
      <c r="AY971" s="276" t="s">
        <v>203</v>
      </c>
    </row>
    <row r="972" spans="2:51" s="12" customFormat="1" ht="13.5">
      <c r="B972" s="265"/>
      <c r="C972" s="266"/>
      <c r="D972" s="267" t="s">
        <v>592</v>
      </c>
      <c r="E972" s="268" t="s">
        <v>21</v>
      </c>
      <c r="F972" s="269" t="s">
        <v>2406</v>
      </c>
      <c r="G972" s="266"/>
      <c r="H972" s="270">
        <v>0.324</v>
      </c>
      <c r="I972" s="271"/>
      <c r="J972" s="266"/>
      <c r="K972" s="266"/>
      <c r="L972" s="272"/>
      <c r="M972" s="273"/>
      <c r="N972" s="274"/>
      <c r="O972" s="274"/>
      <c r="P972" s="274"/>
      <c r="Q972" s="274"/>
      <c r="R972" s="274"/>
      <c r="S972" s="274"/>
      <c r="T972" s="275"/>
      <c r="AT972" s="276" t="s">
        <v>592</v>
      </c>
      <c r="AU972" s="276" t="s">
        <v>85</v>
      </c>
      <c r="AV972" s="12" t="s">
        <v>85</v>
      </c>
      <c r="AW972" s="12" t="s">
        <v>39</v>
      </c>
      <c r="AX972" s="12" t="s">
        <v>76</v>
      </c>
      <c r="AY972" s="276" t="s">
        <v>203</v>
      </c>
    </row>
    <row r="973" spans="2:51" s="12" customFormat="1" ht="13.5">
      <c r="B973" s="265"/>
      <c r="C973" s="266"/>
      <c r="D973" s="267" t="s">
        <v>592</v>
      </c>
      <c r="E973" s="268" t="s">
        <v>21</v>
      </c>
      <c r="F973" s="269" t="s">
        <v>2407</v>
      </c>
      <c r="G973" s="266"/>
      <c r="H973" s="270">
        <v>1.19</v>
      </c>
      <c r="I973" s="271"/>
      <c r="J973" s="266"/>
      <c r="K973" s="266"/>
      <c r="L973" s="272"/>
      <c r="M973" s="273"/>
      <c r="N973" s="274"/>
      <c r="O973" s="274"/>
      <c r="P973" s="274"/>
      <c r="Q973" s="274"/>
      <c r="R973" s="274"/>
      <c r="S973" s="274"/>
      <c r="T973" s="275"/>
      <c r="AT973" s="276" t="s">
        <v>592</v>
      </c>
      <c r="AU973" s="276" t="s">
        <v>85</v>
      </c>
      <c r="AV973" s="12" t="s">
        <v>85</v>
      </c>
      <c r="AW973" s="12" t="s">
        <v>39</v>
      </c>
      <c r="AX973" s="12" t="s">
        <v>76</v>
      </c>
      <c r="AY973" s="276" t="s">
        <v>203</v>
      </c>
    </row>
    <row r="974" spans="2:51" s="12" customFormat="1" ht="13.5">
      <c r="B974" s="265"/>
      <c r="C974" s="266"/>
      <c r="D974" s="267" t="s">
        <v>592</v>
      </c>
      <c r="E974" s="268" t="s">
        <v>21</v>
      </c>
      <c r="F974" s="269" t="s">
        <v>2408</v>
      </c>
      <c r="G974" s="266"/>
      <c r="H974" s="270">
        <v>1.33</v>
      </c>
      <c r="I974" s="271"/>
      <c r="J974" s="266"/>
      <c r="K974" s="266"/>
      <c r="L974" s="272"/>
      <c r="M974" s="273"/>
      <c r="N974" s="274"/>
      <c r="O974" s="274"/>
      <c r="P974" s="274"/>
      <c r="Q974" s="274"/>
      <c r="R974" s="274"/>
      <c r="S974" s="274"/>
      <c r="T974" s="275"/>
      <c r="AT974" s="276" t="s">
        <v>592</v>
      </c>
      <c r="AU974" s="276" t="s">
        <v>85</v>
      </c>
      <c r="AV974" s="12" t="s">
        <v>85</v>
      </c>
      <c r="AW974" s="12" t="s">
        <v>39</v>
      </c>
      <c r="AX974" s="12" t="s">
        <v>76</v>
      </c>
      <c r="AY974" s="276" t="s">
        <v>203</v>
      </c>
    </row>
    <row r="975" spans="2:51" s="12" customFormat="1" ht="13.5">
      <c r="B975" s="265"/>
      <c r="C975" s="266"/>
      <c r="D975" s="267" t="s">
        <v>592</v>
      </c>
      <c r="E975" s="268" t="s">
        <v>21</v>
      </c>
      <c r="F975" s="269" t="s">
        <v>2409</v>
      </c>
      <c r="G975" s="266"/>
      <c r="H975" s="270">
        <v>0.2</v>
      </c>
      <c r="I975" s="271"/>
      <c r="J975" s="266"/>
      <c r="K975" s="266"/>
      <c r="L975" s="272"/>
      <c r="M975" s="273"/>
      <c r="N975" s="274"/>
      <c r="O975" s="274"/>
      <c r="P975" s="274"/>
      <c r="Q975" s="274"/>
      <c r="R975" s="274"/>
      <c r="S975" s="274"/>
      <c r="T975" s="275"/>
      <c r="AT975" s="276" t="s">
        <v>592</v>
      </c>
      <c r="AU975" s="276" t="s">
        <v>85</v>
      </c>
      <c r="AV975" s="12" t="s">
        <v>85</v>
      </c>
      <c r="AW975" s="12" t="s">
        <v>39</v>
      </c>
      <c r="AX975" s="12" t="s">
        <v>76</v>
      </c>
      <c r="AY975" s="276" t="s">
        <v>203</v>
      </c>
    </row>
    <row r="976" spans="2:51" s="12" customFormat="1" ht="13.5">
      <c r="B976" s="265"/>
      <c r="C976" s="266"/>
      <c r="D976" s="267" t="s">
        <v>592</v>
      </c>
      <c r="E976" s="268" t="s">
        <v>21</v>
      </c>
      <c r="F976" s="269" t="s">
        <v>2410</v>
      </c>
      <c r="G976" s="266"/>
      <c r="H976" s="270">
        <v>3.99</v>
      </c>
      <c r="I976" s="271"/>
      <c r="J976" s="266"/>
      <c r="K976" s="266"/>
      <c r="L976" s="272"/>
      <c r="M976" s="273"/>
      <c r="N976" s="274"/>
      <c r="O976" s="274"/>
      <c r="P976" s="274"/>
      <c r="Q976" s="274"/>
      <c r="R976" s="274"/>
      <c r="S976" s="274"/>
      <c r="T976" s="275"/>
      <c r="AT976" s="276" t="s">
        <v>592</v>
      </c>
      <c r="AU976" s="276" t="s">
        <v>85</v>
      </c>
      <c r="AV976" s="12" t="s">
        <v>85</v>
      </c>
      <c r="AW976" s="12" t="s">
        <v>39</v>
      </c>
      <c r="AX976" s="12" t="s">
        <v>76</v>
      </c>
      <c r="AY976" s="276" t="s">
        <v>203</v>
      </c>
    </row>
    <row r="977" spans="2:51" s="12" customFormat="1" ht="13.5">
      <c r="B977" s="265"/>
      <c r="C977" s="266"/>
      <c r="D977" s="267" t="s">
        <v>592</v>
      </c>
      <c r="E977" s="268" t="s">
        <v>21</v>
      </c>
      <c r="F977" s="269" t="s">
        <v>2411</v>
      </c>
      <c r="G977" s="266"/>
      <c r="H977" s="270">
        <v>3.038</v>
      </c>
      <c r="I977" s="271"/>
      <c r="J977" s="266"/>
      <c r="K977" s="266"/>
      <c r="L977" s="272"/>
      <c r="M977" s="273"/>
      <c r="N977" s="274"/>
      <c r="O977" s="274"/>
      <c r="P977" s="274"/>
      <c r="Q977" s="274"/>
      <c r="R977" s="274"/>
      <c r="S977" s="274"/>
      <c r="T977" s="275"/>
      <c r="AT977" s="276" t="s">
        <v>592</v>
      </c>
      <c r="AU977" s="276" t="s">
        <v>85</v>
      </c>
      <c r="AV977" s="12" t="s">
        <v>85</v>
      </c>
      <c r="AW977" s="12" t="s">
        <v>39</v>
      </c>
      <c r="AX977" s="12" t="s">
        <v>76</v>
      </c>
      <c r="AY977" s="276" t="s">
        <v>203</v>
      </c>
    </row>
    <row r="978" spans="2:51" s="12" customFormat="1" ht="13.5">
      <c r="B978" s="265"/>
      <c r="C978" s="266"/>
      <c r="D978" s="267" t="s">
        <v>592</v>
      </c>
      <c r="E978" s="268" t="s">
        <v>21</v>
      </c>
      <c r="F978" s="269" t="s">
        <v>2412</v>
      </c>
      <c r="G978" s="266"/>
      <c r="H978" s="270">
        <v>7.83</v>
      </c>
      <c r="I978" s="271"/>
      <c r="J978" s="266"/>
      <c r="K978" s="266"/>
      <c r="L978" s="272"/>
      <c r="M978" s="273"/>
      <c r="N978" s="274"/>
      <c r="O978" s="274"/>
      <c r="P978" s="274"/>
      <c r="Q978" s="274"/>
      <c r="R978" s="274"/>
      <c r="S978" s="274"/>
      <c r="T978" s="275"/>
      <c r="AT978" s="276" t="s">
        <v>592</v>
      </c>
      <c r="AU978" s="276" t="s">
        <v>85</v>
      </c>
      <c r="AV978" s="12" t="s">
        <v>85</v>
      </c>
      <c r="AW978" s="12" t="s">
        <v>39</v>
      </c>
      <c r="AX978" s="12" t="s">
        <v>76</v>
      </c>
      <c r="AY978" s="276" t="s">
        <v>203</v>
      </c>
    </row>
    <row r="979" spans="2:51" s="12" customFormat="1" ht="13.5">
      <c r="B979" s="265"/>
      <c r="C979" s="266"/>
      <c r="D979" s="267" t="s">
        <v>592</v>
      </c>
      <c r="E979" s="268" t="s">
        <v>21</v>
      </c>
      <c r="F979" s="269" t="s">
        <v>2413</v>
      </c>
      <c r="G979" s="266"/>
      <c r="H979" s="270">
        <v>2.08</v>
      </c>
      <c r="I979" s="271"/>
      <c r="J979" s="266"/>
      <c r="K979" s="266"/>
      <c r="L979" s="272"/>
      <c r="M979" s="273"/>
      <c r="N979" s="274"/>
      <c r="O979" s="274"/>
      <c r="P979" s="274"/>
      <c r="Q979" s="274"/>
      <c r="R979" s="274"/>
      <c r="S979" s="274"/>
      <c r="T979" s="275"/>
      <c r="AT979" s="276" t="s">
        <v>592</v>
      </c>
      <c r="AU979" s="276" t="s">
        <v>85</v>
      </c>
      <c r="AV979" s="12" t="s">
        <v>85</v>
      </c>
      <c r="AW979" s="12" t="s">
        <v>39</v>
      </c>
      <c r="AX979" s="12" t="s">
        <v>76</v>
      </c>
      <c r="AY979" s="276" t="s">
        <v>203</v>
      </c>
    </row>
    <row r="980" spans="2:51" s="12" customFormat="1" ht="13.5">
      <c r="B980" s="265"/>
      <c r="C980" s="266"/>
      <c r="D980" s="267" t="s">
        <v>592</v>
      </c>
      <c r="E980" s="268" t="s">
        <v>21</v>
      </c>
      <c r="F980" s="269" t="s">
        <v>2414</v>
      </c>
      <c r="G980" s="266"/>
      <c r="H980" s="270">
        <v>0.574</v>
      </c>
      <c r="I980" s="271"/>
      <c r="J980" s="266"/>
      <c r="K980" s="266"/>
      <c r="L980" s="272"/>
      <c r="M980" s="273"/>
      <c r="N980" s="274"/>
      <c r="O980" s="274"/>
      <c r="P980" s="274"/>
      <c r="Q980" s="274"/>
      <c r="R980" s="274"/>
      <c r="S980" s="274"/>
      <c r="T980" s="275"/>
      <c r="AT980" s="276" t="s">
        <v>592</v>
      </c>
      <c r="AU980" s="276" t="s">
        <v>85</v>
      </c>
      <c r="AV980" s="12" t="s">
        <v>85</v>
      </c>
      <c r="AW980" s="12" t="s">
        <v>39</v>
      </c>
      <c r="AX980" s="12" t="s">
        <v>76</v>
      </c>
      <c r="AY980" s="276" t="s">
        <v>203</v>
      </c>
    </row>
    <row r="981" spans="2:51" s="12" customFormat="1" ht="13.5">
      <c r="B981" s="265"/>
      <c r="C981" s="266"/>
      <c r="D981" s="267" t="s">
        <v>592</v>
      </c>
      <c r="E981" s="268" t="s">
        <v>21</v>
      </c>
      <c r="F981" s="269" t="s">
        <v>2415</v>
      </c>
      <c r="G981" s="266"/>
      <c r="H981" s="270">
        <v>0.4</v>
      </c>
      <c r="I981" s="271"/>
      <c r="J981" s="266"/>
      <c r="K981" s="266"/>
      <c r="L981" s="272"/>
      <c r="M981" s="273"/>
      <c r="N981" s="274"/>
      <c r="O981" s="274"/>
      <c r="P981" s="274"/>
      <c r="Q981" s="274"/>
      <c r="R981" s="274"/>
      <c r="S981" s="274"/>
      <c r="T981" s="275"/>
      <c r="AT981" s="276" t="s">
        <v>592</v>
      </c>
      <c r="AU981" s="276" t="s">
        <v>85</v>
      </c>
      <c r="AV981" s="12" t="s">
        <v>85</v>
      </c>
      <c r="AW981" s="12" t="s">
        <v>39</v>
      </c>
      <c r="AX981" s="12" t="s">
        <v>76</v>
      </c>
      <c r="AY981" s="276" t="s">
        <v>203</v>
      </c>
    </row>
    <row r="982" spans="2:51" s="12" customFormat="1" ht="13.5">
      <c r="B982" s="265"/>
      <c r="C982" s="266"/>
      <c r="D982" s="267" t="s">
        <v>592</v>
      </c>
      <c r="E982" s="268" t="s">
        <v>21</v>
      </c>
      <c r="F982" s="269" t="s">
        <v>2416</v>
      </c>
      <c r="G982" s="266"/>
      <c r="H982" s="270">
        <v>0.32</v>
      </c>
      <c r="I982" s="271"/>
      <c r="J982" s="266"/>
      <c r="K982" s="266"/>
      <c r="L982" s="272"/>
      <c r="M982" s="273"/>
      <c r="N982" s="274"/>
      <c r="O982" s="274"/>
      <c r="P982" s="274"/>
      <c r="Q982" s="274"/>
      <c r="R982" s="274"/>
      <c r="S982" s="274"/>
      <c r="T982" s="275"/>
      <c r="AT982" s="276" t="s">
        <v>592</v>
      </c>
      <c r="AU982" s="276" t="s">
        <v>85</v>
      </c>
      <c r="AV982" s="12" t="s">
        <v>85</v>
      </c>
      <c r="AW982" s="12" t="s">
        <v>39</v>
      </c>
      <c r="AX982" s="12" t="s">
        <v>76</v>
      </c>
      <c r="AY982" s="276" t="s">
        <v>203</v>
      </c>
    </row>
    <row r="983" spans="2:51" s="12" customFormat="1" ht="13.5">
      <c r="B983" s="265"/>
      <c r="C983" s="266"/>
      <c r="D983" s="267" t="s">
        <v>592</v>
      </c>
      <c r="E983" s="268" t="s">
        <v>21</v>
      </c>
      <c r="F983" s="269" t="s">
        <v>2417</v>
      </c>
      <c r="G983" s="266"/>
      <c r="H983" s="270">
        <v>1.36</v>
      </c>
      <c r="I983" s="271"/>
      <c r="J983" s="266"/>
      <c r="K983" s="266"/>
      <c r="L983" s="272"/>
      <c r="M983" s="273"/>
      <c r="N983" s="274"/>
      <c r="O983" s="274"/>
      <c r="P983" s="274"/>
      <c r="Q983" s="274"/>
      <c r="R983" s="274"/>
      <c r="S983" s="274"/>
      <c r="T983" s="275"/>
      <c r="AT983" s="276" t="s">
        <v>592</v>
      </c>
      <c r="AU983" s="276" t="s">
        <v>85</v>
      </c>
      <c r="AV983" s="12" t="s">
        <v>85</v>
      </c>
      <c r="AW983" s="12" t="s">
        <v>39</v>
      </c>
      <c r="AX983" s="12" t="s">
        <v>76</v>
      </c>
      <c r="AY983" s="276" t="s">
        <v>203</v>
      </c>
    </row>
    <row r="984" spans="2:51" s="12" customFormat="1" ht="13.5">
      <c r="B984" s="265"/>
      <c r="C984" s="266"/>
      <c r="D984" s="267" t="s">
        <v>592</v>
      </c>
      <c r="E984" s="268" t="s">
        <v>21</v>
      </c>
      <c r="F984" s="269" t="s">
        <v>2418</v>
      </c>
      <c r="G984" s="266"/>
      <c r="H984" s="270">
        <v>0.938</v>
      </c>
      <c r="I984" s="271"/>
      <c r="J984" s="266"/>
      <c r="K984" s="266"/>
      <c r="L984" s="272"/>
      <c r="M984" s="273"/>
      <c r="N984" s="274"/>
      <c r="O984" s="274"/>
      <c r="P984" s="274"/>
      <c r="Q984" s="274"/>
      <c r="R984" s="274"/>
      <c r="S984" s="274"/>
      <c r="T984" s="275"/>
      <c r="AT984" s="276" t="s">
        <v>592</v>
      </c>
      <c r="AU984" s="276" t="s">
        <v>85</v>
      </c>
      <c r="AV984" s="12" t="s">
        <v>85</v>
      </c>
      <c r="AW984" s="12" t="s">
        <v>39</v>
      </c>
      <c r="AX984" s="12" t="s">
        <v>76</v>
      </c>
      <c r="AY984" s="276" t="s">
        <v>203</v>
      </c>
    </row>
    <row r="985" spans="2:51" s="12" customFormat="1" ht="13.5">
      <c r="B985" s="265"/>
      <c r="C985" s="266"/>
      <c r="D985" s="267" t="s">
        <v>592</v>
      </c>
      <c r="E985" s="268" t="s">
        <v>21</v>
      </c>
      <c r="F985" s="269" t="s">
        <v>2419</v>
      </c>
      <c r="G985" s="266"/>
      <c r="H985" s="270">
        <v>0.626</v>
      </c>
      <c r="I985" s="271"/>
      <c r="J985" s="266"/>
      <c r="K985" s="266"/>
      <c r="L985" s="272"/>
      <c r="M985" s="273"/>
      <c r="N985" s="274"/>
      <c r="O985" s="274"/>
      <c r="P985" s="274"/>
      <c r="Q985" s="274"/>
      <c r="R985" s="274"/>
      <c r="S985" s="274"/>
      <c r="T985" s="275"/>
      <c r="AT985" s="276" t="s">
        <v>592</v>
      </c>
      <c r="AU985" s="276" t="s">
        <v>85</v>
      </c>
      <c r="AV985" s="12" t="s">
        <v>85</v>
      </c>
      <c r="AW985" s="12" t="s">
        <v>39</v>
      </c>
      <c r="AX985" s="12" t="s">
        <v>76</v>
      </c>
      <c r="AY985" s="276" t="s">
        <v>203</v>
      </c>
    </row>
    <row r="986" spans="2:51" s="12" customFormat="1" ht="13.5">
      <c r="B986" s="265"/>
      <c r="C986" s="266"/>
      <c r="D986" s="267" t="s">
        <v>592</v>
      </c>
      <c r="E986" s="268" t="s">
        <v>21</v>
      </c>
      <c r="F986" s="269" t="s">
        <v>2420</v>
      </c>
      <c r="G986" s="266"/>
      <c r="H986" s="270">
        <v>2.04</v>
      </c>
      <c r="I986" s="271"/>
      <c r="J986" s="266"/>
      <c r="K986" s="266"/>
      <c r="L986" s="272"/>
      <c r="M986" s="273"/>
      <c r="N986" s="274"/>
      <c r="O986" s="274"/>
      <c r="P986" s="274"/>
      <c r="Q986" s="274"/>
      <c r="R986" s="274"/>
      <c r="S986" s="274"/>
      <c r="T986" s="275"/>
      <c r="AT986" s="276" t="s">
        <v>592</v>
      </c>
      <c r="AU986" s="276" t="s">
        <v>85</v>
      </c>
      <c r="AV986" s="12" t="s">
        <v>85</v>
      </c>
      <c r="AW986" s="12" t="s">
        <v>39</v>
      </c>
      <c r="AX986" s="12" t="s">
        <v>76</v>
      </c>
      <c r="AY986" s="276" t="s">
        <v>203</v>
      </c>
    </row>
    <row r="987" spans="2:51" s="13" customFormat="1" ht="13.5">
      <c r="B987" s="277"/>
      <c r="C987" s="278"/>
      <c r="D987" s="267" t="s">
        <v>592</v>
      </c>
      <c r="E987" s="279" t="s">
        <v>21</v>
      </c>
      <c r="F987" s="280" t="s">
        <v>618</v>
      </c>
      <c r="G987" s="278"/>
      <c r="H987" s="281">
        <v>32.72</v>
      </c>
      <c r="I987" s="282"/>
      <c r="J987" s="278"/>
      <c r="K987" s="278"/>
      <c r="L987" s="283"/>
      <c r="M987" s="284"/>
      <c r="N987" s="285"/>
      <c r="O987" s="285"/>
      <c r="P987" s="285"/>
      <c r="Q987" s="285"/>
      <c r="R987" s="285"/>
      <c r="S987" s="285"/>
      <c r="T987" s="286"/>
      <c r="AT987" s="287" t="s">
        <v>592</v>
      </c>
      <c r="AU987" s="287" t="s">
        <v>85</v>
      </c>
      <c r="AV987" s="13" t="s">
        <v>98</v>
      </c>
      <c r="AW987" s="13" t="s">
        <v>39</v>
      </c>
      <c r="AX987" s="13" t="s">
        <v>83</v>
      </c>
      <c r="AY987" s="287" t="s">
        <v>203</v>
      </c>
    </row>
    <row r="988" spans="2:65" s="1" customFormat="1" ht="51" customHeight="1">
      <c r="B988" s="47"/>
      <c r="C988" s="238" t="s">
        <v>2421</v>
      </c>
      <c r="D988" s="238" t="s">
        <v>206</v>
      </c>
      <c r="E988" s="239" t="s">
        <v>2422</v>
      </c>
      <c r="F988" s="240" t="s">
        <v>2423</v>
      </c>
      <c r="G988" s="241" t="s">
        <v>463</v>
      </c>
      <c r="H988" s="242">
        <v>23.805</v>
      </c>
      <c r="I988" s="243"/>
      <c r="J988" s="244">
        <f>ROUND(I988*H988,2)</f>
        <v>0</v>
      </c>
      <c r="K988" s="240" t="s">
        <v>2398</v>
      </c>
      <c r="L988" s="73"/>
      <c r="M988" s="245" t="s">
        <v>21</v>
      </c>
      <c r="N988" s="246" t="s">
        <v>47</v>
      </c>
      <c r="O988" s="48"/>
      <c r="P988" s="247">
        <f>O988*H988</f>
        <v>0</v>
      </c>
      <c r="Q988" s="247">
        <v>0.00025</v>
      </c>
      <c r="R988" s="247">
        <f>Q988*H988</f>
        <v>0.00595125</v>
      </c>
      <c r="S988" s="247">
        <v>0</v>
      </c>
      <c r="T988" s="248">
        <f>S988*H988</f>
        <v>0</v>
      </c>
      <c r="AR988" s="25" t="s">
        <v>211</v>
      </c>
      <c r="AT988" s="25" t="s">
        <v>206</v>
      </c>
      <c r="AU988" s="25" t="s">
        <v>85</v>
      </c>
      <c r="AY988" s="25" t="s">
        <v>203</v>
      </c>
      <c r="BE988" s="249">
        <f>IF(N988="základní",J988,0)</f>
        <v>0</v>
      </c>
      <c r="BF988" s="249">
        <f>IF(N988="snížená",J988,0)</f>
        <v>0</v>
      </c>
      <c r="BG988" s="249">
        <f>IF(N988="zákl. přenesená",J988,0)</f>
        <v>0</v>
      </c>
      <c r="BH988" s="249">
        <f>IF(N988="sníž. přenesená",J988,0)</f>
        <v>0</v>
      </c>
      <c r="BI988" s="249">
        <f>IF(N988="nulová",J988,0)</f>
        <v>0</v>
      </c>
      <c r="BJ988" s="25" t="s">
        <v>83</v>
      </c>
      <c r="BK988" s="249">
        <f>ROUND(I988*H988,2)</f>
        <v>0</v>
      </c>
      <c r="BL988" s="25" t="s">
        <v>211</v>
      </c>
      <c r="BM988" s="25" t="s">
        <v>2424</v>
      </c>
    </row>
    <row r="989" spans="2:51" s="12" customFormat="1" ht="13.5">
      <c r="B989" s="265"/>
      <c r="C989" s="266"/>
      <c r="D989" s="267" t="s">
        <v>592</v>
      </c>
      <c r="E989" s="268" t="s">
        <v>21</v>
      </c>
      <c r="F989" s="269" t="s">
        <v>2425</v>
      </c>
      <c r="G989" s="266"/>
      <c r="H989" s="270">
        <v>5.7</v>
      </c>
      <c r="I989" s="271"/>
      <c r="J989" s="266"/>
      <c r="K989" s="266"/>
      <c r="L989" s="272"/>
      <c r="M989" s="273"/>
      <c r="N989" s="274"/>
      <c r="O989" s="274"/>
      <c r="P989" s="274"/>
      <c r="Q989" s="274"/>
      <c r="R989" s="274"/>
      <c r="S989" s="274"/>
      <c r="T989" s="275"/>
      <c r="AT989" s="276" t="s">
        <v>592</v>
      </c>
      <c r="AU989" s="276" t="s">
        <v>85</v>
      </c>
      <c r="AV989" s="12" t="s">
        <v>85</v>
      </c>
      <c r="AW989" s="12" t="s">
        <v>39</v>
      </c>
      <c r="AX989" s="12" t="s">
        <v>76</v>
      </c>
      <c r="AY989" s="276" t="s">
        <v>203</v>
      </c>
    </row>
    <row r="990" spans="2:51" s="12" customFormat="1" ht="13.5">
      <c r="B990" s="265"/>
      <c r="C990" s="266"/>
      <c r="D990" s="267" t="s">
        <v>592</v>
      </c>
      <c r="E990" s="268" t="s">
        <v>21</v>
      </c>
      <c r="F990" s="269" t="s">
        <v>2426</v>
      </c>
      <c r="G990" s="266"/>
      <c r="H990" s="270">
        <v>8.505</v>
      </c>
      <c r="I990" s="271"/>
      <c r="J990" s="266"/>
      <c r="K990" s="266"/>
      <c r="L990" s="272"/>
      <c r="M990" s="273"/>
      <c r="N990" s="274"/>
      <c r="O990" s="274"/>
      <c r="P990" s="274"/>
      <c r="Q990" s="274"/>
      <c r="R990" s="274"/>
      <c r="S990" s="274"/>
      <c r="T990" s="275"/>
      <c r="AT990" s="276" t="s">
        <v>592</v>
      </c>
      <c r="AU990" s="276" t="s">
        <v>85</v>
      </c>
      <c r="AV990" s="12" t="s">
        <v>85</v>
      </c>
      <c r="AW990" s="12" t="s">
        <v>39</v>
      </c>
      <c r="AX990" s="12" t="s">
        <v>76</v>
      </c>
      <c r="AY990" s="276" t="s">
        <v>203</v>
      </c>
    </row>
    <row r="991" spans="2:51" s="12" customFormat="1" ht="13.5">
      <c r="B991" s="265"/>
      <c r="C991" s="266"/>
      <c r="D991" s="267" t="s">
        <v>592</v>
      </c>
      <c r="E991" s="268" t="s">
        <v>21</v>
      </c>
      <c r="F991" s="269" t="s">
        <v>2427</v>
      </c>
      <c r="G991" s="266"/>
      <c r="H991" s="270">
        <v>9.6</v>
      </c>
      <c r="I991" s="271"/>
      <c r="J991" s="266"/>
      <c r="K991" s="266"/>
      <c r="L991" s="272"/>
      <c r="M991" s="273"/>
      <c r="N991" s="274"/>
      <c r="O991" s="274"/>
      <c r="P991" s="274"/>
      <c r="Q991" s="274"/>
      <c r="R991" s="274"/>
      <c r="S991" s="274"/>
      <c r="T991" s="275"/>
      <c r="AT991" s="276" t="s">
        <v>592</v>
      </c>
      <c r="AU991" s="276" t="s">
        <v>85</v>
      </c>
      <c r="AV991" s="12" t="s">
        <v>85</v>
      </c>
      <c r="AW991" s="12" t="s">
        <v>39</v>
      </c>
      <c r="AX991" s="12" t="s">
        <v>76</v>
      </c>
      <c r="AY991" s="276" t="s">
        <v>203</v>
      </c>
    </row>
    <row r="992" spans="2:51" s="13" customFormat="1" ht="13.5">
      <c r="B992" s="277"/>
      <c r="C992" s="278"/>
      <c r="D992" s="267" t="s">
        <v>592</v>
      </c>
      <c r="E992" s="279" t="s">
        <v>21</v>
      </c>
      <c r="F992" s="280" t="s">
        <v>618</v>
      </c>
      <c r="G992" s="278"/>
      <c r="H992" s="281">
        <v>23.805</v>
      </c>
      <c r="I992" s="282"/>
      <c r="J992" s="278"/>
      <c r="K992" s="278"/>
      <c r="L992" s="283"/>
      <c r="M992" s="284"/>
      <c r="N992" s="285"/>
      <c r="O992" s="285"/>
      <c r="P992" s="285"/>
      <c r="Q992" s="285"/>
      <c r="R992" s="285"/>
      <c r="S992" s="285"/>
      <c r="T992" s="286"/>
      <c r="AT992" s="287" t="s">
        <v>592</v>
      </c>
      <c r="AU992" s="287" t="s">
        <v>85</v>
      </c>
      <c r="AV992" s="13" t="s">
        <v>98</v>
      </c>
      <c r="AW992" s="13" t="s">
        <v>39</v>
      </c>
      <c r="AX992" s="13" t="s">
        <v>83</v>
      </c>
      <c r="AY992" s="287" t="s">
        <v>203</v>
      </c>
    </row>
    <row r="993" spans="2:65" s="1" customFormat="1" ht="38.25" customHeight="1">
      <c r="B993" s="47"/>
      <c r="C993" s="238" t="s">
        <v>2428</v>
      </c>
      <c r="D993" s="238" t="s">
        <v>206</v>
      </c>
      <c r="E993" s="239" t="s">
        <v>2429</v>
      </c>
      <c r="F993" s="240" t="s">
        <v>2430</v>
      </c>
      <c r="G993" s="241" t="s">
        <v>463</v>
      </c>
      <c r="H993" s="242">
        <v>17.16</v>
      </c>
      <c r="I993" s="243"/>
      <c r="J993" s="244">
        <f>ROUND(I993*H993,2)</f>
        <v>0</v>
      </c>
      <c r="K993" s="240" t="s">
        <v>2398</v>
      </c>
      <c r="L993" s="73"/>
      <c r="M993" s="245" t="s">
        <v>21</v>
      </c>
      <c r="N993" s="246" t="s">
        <v>47</v>
      </c>
      <c r="O993" s="48"/>
      <c r="P993" s="247">
        <f>O993*H993</f>
        <v>0</v>
      </c>
      <c r="Q993" s="247">
        <v>0.00025</v>
      </c>
      <c r="R993" s="247">
        <f>Q993*H993</f>
        <v>0.00429</v>
      </c>
      <c r="S993" s="247">
        <v>0</v>
      </c>
      <c r="T993" s="248">
        <f>S993*H993</f>
        <v>0</v>
      </c>
      <c r="AR993" s="25" t="s">
        <v>211</v>
      </c>
      <c r="AT993" s="25" t="s">
        <v>206</v>
      </c>
      <c r="AU993" s="25" t="s">
        <v>85</v>
      </c>
      <c r="AY993" s="25" t="s">
        <v>203</v>
      </c>
      <c r="BE993" s="249">
        <f>IF(N993="základní",J993,0)</f>
        <v>0</v>
      </c>
      <c r="BF993" s="249">
        <f>IF(N993="snížená",J993,0)</f>
        <v>0</v>
      </c>
      <c r="BG993" s="249">
        <f>IF(N993="zákl. přenesená",J993,0)</f>
        <v>0</v>
      </c>
      <c r="BH993" s="249">
        <f>IF(N993="sníž. přenesená",J993,0)</f>
        <v>0</v>
      </c>
      <c r="BI993" s="249">
        <f>IF(N993="nulová",J993,0)</f>
        <v>0</v>
      </c>
      <c r="BJ993" s="25" t="s">
        <v>83</v>
      </c>
      <c r="BK993" s="249">
        <f>ROUND(I993*H993,2)</f>
        <v>0</v>
      </c>
      <c r="BL993" s="25" t="s">
        <v>211</v>
      </c>
      <c r="BM993" s="25" t="s">
        <v>2431</v>
      </c>
    </row>
    <row r="994" spans="2:51" s="12" customFormat="1" ht="13.5">
      <c r="B994" s="265"/>
      <c r="C994" s="266"/>
      <c r="D994" s="267" t="s">
        <v>592</v>
      </c>
      <c r="E994" s="268" t="s">
        <v>21</v>
      </c>
      <c r="F994" s="269" t="s">
        <v>2432</v>
      </c>
      <c r="G994" s="266"/>
      <c r="H994" s="270">
        <v>17.16</v>
      </c>
      <c r="I994" s="271"/>
      <c r="J994" s="266"/>
      <c r="K994" s="266"/>
      <c r="L994" s="272"/>
      <c r="M994" s="273"/>
      <c r="N994" s="274"/>
      <c r="O994" s="274"/>
      <c r="P994" s="274"/>
      <c r="Q994" s="274"/>
      <c r="R994" s="274"/>
      <c r="S994" s="274"/>
      <c r="T994" s="275"/>
      <c r="AT994" s="276" t="s">
        <v>592</v>
      </c>
      <c r="AU994" s="276" t="s">
        <v>85</v>
      </c>
      <c r="AV994" s="12" t="s">
        <v>85</v>
      </c>
      <c r="AW994" s="12" t="s">
        <v>39</v>
      </c>
      <c r="AX994" s="12" t="s">
        <v>83</v>
      </c>
      <c r="AY994" s="276" t="s">
        <v>203</v>
      </c>
    </row>
    <row r="995" spans="2:65" s="1" customFormat="1" ht="25.5" customHeight="1">
      <c r="B995" s="47"/>
      <c r="C995" s="238" t="s">
        <v>2433</v>
      </c>
      <c r="D995" s="238" t="s">
        <v>206</v>
      </c>
      <c r="E995" s="239" t="s">
        <v>2434</v>
      </c>
      <c r="F995" s="240" t="s">
        <v>2435</v>
      </c>
      <c r="G995" s="241" t="s">
        <v>463</v>
      </c>
      <c r="H995" s="242">
        <v>40.653</v>
      </c>
      <c r="I995" s="243"/>
      <c r="J995" s="244">
        <f>ROUND(I995*H995,2)</f>
        <v>0</v>
      </c>
      <c r="K995" s="240" t="s">
        <v>2398</v>
      </c>
      <c r="L995" s="73"/>
      <c r="M995" s="245" t="s">
        <v>21</v>
      </c>
      <c r="N995" s="246" t="s">
        <v>47</v>
      </c>
      <c r="O995" s="48"/>
      <c r="P995" s="247">
        <f>O995*H995</f>
        <v>0</v>
      </c>
      <c r="Q995" s="247">
        <v>0.00025</v>
      </c>
      <c r="R995" s="247">
        <f>Q995*H995</f>
        <v>0.01016325</v>
      </c>
      <c r="S995" s="247">
        <v>0</v>
      </c>
      <c r="T995" s="248">
        <f>S995*H995</f>
        <v>0</v>
      </c>
      <c r="AR995" s="25" t="s">
        <v>211</v>
      </c>
      <c r="AT995" s="25" t="s">
        <v>206</v>
      </c>
      <c r="AU995" s="25" t="s">
        <v>85</v>
      </c>
      <c r="AY995" s="25" t="s">
        <v>203</v>
      </c>
      <c r="BE995" s="249">
        <f>IF(N995="základní",J995,0)</f>
        <v>0</v>
      </c>
      <c r="BF995" s="249">
        <f>IF(N995="snížená",J995,0)</f>
        <v>0</v>
      </c>
      <c r="BG995" s="249">
        <f>IF(N995="zákl. přenesená",J995,0)</f>
        <v>0</v>
      </c>
      <c r="BH995" s="249">
        <f>IF(N995="sníž. přenesená",J995,0)</f>
        <v>0</v>
      </c>
      <c r="BI995" s="249">
        <f>IF(N995="nulová",J995,0)</f>
        <v>0</v>
      </c>
      <c r="BJ995" s="25" t="s">
        <v>83</v>
      </c>
      <c r="BK995" s="249">
        <f>ROUND(I995*H995,2)</f>
        <v>0</v>
      </c>
      <c r="BL995" s="25" t="s">
        <v>211</v>
      </c>
      <c r="BM995" s="25" t="s">
        <v>2436</v>
      </c>
    </row>
    <row r="996" spans="2:51" s="12" customFormat="1" ht="13.5">
      <c r="B996" s="265"/>
      <c r="C996" s="266"/>
      <c r="D996" s="267" t="s">
        <v>592</v>
      </c>
      <c r="E996" s="268" t="s">
        <v>21</v>
      </c>
      <c r="F996" s="269" t="s">
        <v>2437</v>
      </c>
      <c r="G996" s="266"/>
      <c r="H996" s="270">
        <v>0.54</v>
      </c>
      <c r="I996" s="271"/>
      <c r="J996" s="266"/>
      <c r="K996" s="266"/>
      <c r="L996" s="272"/>
      <c r="M996" s="273"/>
      <c r="N996" s="274"/>
      <c r="O996" s="274"/>
      <c r="P996" s="274"/>
      <c r="Q996" s="274"/>
      <c r="R996" s="274"/>
      <c r="S996" s="274"/>
      <c r="T996" s="275"/>
      <c r="AT996" s="276" t="s">
        <v>592</v>
      </c>
      <c r="AU996" s="276" t="s">
        <v>85</v>
      </c>
      <c r="AV996" s="12" t="s">
        <v>85</v>
      </c>
      <c r="AW996" s="12" t="s">
        <v>39</v>
      </c>
      <c r="AX996" s="12" t="s">
        <v>76</v>
      </c>
      <c r="AY996" s="276" t="s">
        <v>203</v>
      </c>
    </row>
    <row r="997" spans="2:51" s="12" customFormat="1" ht="13.5">
      <c r="B997" s="265"/>
      <c r="C997" s="266"/>
      <c r="D997" s="267" t="s">
        <v>592</v>
      </c>
      <c r="E997" s="268" t="s">
        <v>21</v>
      </c>
      <c r="F997" s="269" t="s">
        <v>2438</v>
      </c>
      <c r="G997" s="266"/>
      <c r="H997" s="270">
        <v>1.32</v>
      </c>
      <c r="I997" s="271"/>
      <c r="J997" s="266"/>
      <c r="K997" s="266"/>
      <c r="L997" s="272"/>
      <c r="M997" s="273"/>
      <c r="N997" s="274"/>
      <c r="O997" s="274"/>
      <c r="P997" s="274"/>
      <c r="Q997" s="274"/>
      <c r="R997" s="274"/>
      <c r="S997" s="274"/>
      <c r="T997" s="275"/>
      <c r="AT997" s="276" t="s">
        <v>592</v>
      </c>
      <c r="AU997" s="276" t="s">
        <v>85</v>
      </c>
      <c r="AV997" s="12" t="s">
        <v>85</v>
      </c>
      <c r="AW997" s="12" t="s">
        <v>39</v>
      </c>
      <c r="AX997" s="12" t="s">
        <v>76</v>
      </c>
      <c r="AY997" s="276" t="s">
        <v>203</v>
      </c>
    </row>
    <row r="998" spans="2:51" s="12" customFormat="1" ht="13.5">
      <c r="B998" s="265"/>
      <c r="C998" s="266"/>
      <c r="D998" s="267" t="s">
        <v>592</v>
      </c>
      <c r="E998" s="268" t="s">
        <v>21</v>
      </c>
      <c r="F998" s="269" t="s">
        <v>2439</v>
      </c>
      <c r="G998" s="266"/>
      <c r="H998" s="270">
        <v>1.32</v>
      </c>
      <c r="I998" s="271"/>
      <c r="J998" s="266"/>
      <c r="K998" s="266"/>
      <c r="L998" s="272"/>
      <c r="M998" s="273"/>
      <c r="N998" s="274"/>
      <c r="O998" s="274"/>
      <c r="P998" s="274"/>
      <c r="Q998" s="274"/>
      <c r="R998" s="274"/>
      <c r="S998" s="274"/>
      <c r="T998" s="275"/>
      <c r="AT998" s="276" t="s">
        <v>592</v>
      </c>
      <c r="AU998" s="276" t="s">
        <v>85</v>
      </c>
      <c r="AV998" s="12" t="s">
        <v>85</v>
      </c>
      <c r="AW998" s="12" t="s">
        <v>39</v>
      </c>
      <c r="AX998" s="12" t="s">
        <v>76</v>
      </c>
      <c r="AY998" s="276" t="s">
        <v>203</v>
      </c>
    </row>
    <row r="999" spans="2:51" s="12" customFormat="1" ht="13.5">
      <c r="B999" s="265"/>
      <c r="C999" s="266"/>
      <c r="D999" s="267" t="s">
        <v>592</v>
      </c>
      <c r="E999" s="268" t="s">
        <v>21</v>
      </c>
      <c r="F999" s="269" t="s">
        <v>2440</v>
      </c>
      <c r="G999" s="266"/>
      <c r="H999" s="270">
        <v>7.086</v>
      </c>
      <c r="I999" s="271"/>
      <c r="J999" s="266"/>
      <c r="K999" s="266"/>
      <c r="L999" s="272"/>
      <c r="M999" s="273"/>
      <c r="N999" s="274"/>
      <c r="O999" s="274"/>
      <c r="P999" s="274"/>
      <c r="Q999" s="274"/>
      <c r="R999" s="274"/>
      <c r="S999" s="274"/>
      <c r="T999" s="275"/>
      <c r="AT999" s="276" t="s">
        <v>592</v>
      </c>
      <c r="AU999" s="276" t="s">
        <v>85</v>
      </c>
      <c r="AV999" s="12" t="s">
        <v>85</v>
      </c>
      <c r="AW999" s="12" t="s">
        <v>39</v>
      </c>
      <c r="AX999" s="12" t="s">
        <v>76</v>
      </c>
      <c r="AY999" s="276" t="s">
        <v>203</v>
      </c>
    </row>
    <row r="1000" spans="2:51" s="12" customFormat="1" ht="13.5">
      <c r="B1000" s="265"/>
      <c r="C1000" s="266"/>
      <c r="D1000" s="267" t="s">
        <v>592</v>
      </c>
      <c r="E1000" s="268" t="s">
        <v>21</v>
      </c>
      <c r="F1000" s="269" t="s">
        <v>2441</v>
      </c>
      <c r="G1000" s="266"/>
      <c r="H1000" s="270">
        <v>24.5</v>
      </c>
      <c r="I1000" s="271"/>
      <c r="J1000" s="266"/>
      <c r="K1000" s="266"/>
      <c r="L1000" s="272"/>
      <c r="M1000" s="273"/>
      <c r="N1000" s="274"/>
      <c r="O1000" s="274"/>
      <c r="P1000" s="274"/>
      <c r="Q1000" s="274"/>
      <c r="R1000" s="274"/>
      <c r="S1000" s="274"/>
      <c r="T1000" s="275"/>
      <c r="AT1000" s="276" t="s">
        <v>592</v>
      </c>
      <c r="AU1000" s="276" t="s">
        <v>85</v>
      </c>
      <c r="AV1000" s="12" t="s">
        <v>85</v>
      </c>
      <c r="AW1000" s="12" t="s">
        <v>39</v>
      </c>
      <c r="AX1000" s="12" t="s">
        <v>76</v>
      </c>
      <c r="AY1000" s="276" t="s">
        <v>203</v>
      </c>
    </row>
    <row r="1001" spans="2:51" s="12" customFormat="1" ht="13.5">
      <c r="B1001" s="265"/>
      <c r="C1001" s="266"/>
      <c r="D1001" s="267" t="s">
        <v>592</v>
      </c>
      <c r="E1001" s="268" t="s">
        <v>21</v>
      </c>
      <c r="F1001" s="269" t="s">
        <v>2442</v>
      </c>
      <c r="G1001" s="266"/>
      <c r="H1001" s="270">
        <v>3.43</v>
      </c>
      <c r="I1001" s="271"/>
      <c r="J1001" s="266"/>
      <c r="K1001" s="266"/>
      <c r="L1001" s="272"/>
      <c r="M1001" s="273"/>
      <c r="N1001" s="274"/>
      <c r="O1001" s="274"/>
      <c r="P1001" s="274"/>
      <c r="Q1001" s="274"/>
      <c r="R1001" s="274"/>
      <c r="S1001" s="274"/>
      <c r="T1001" s="275"/>
      <c r="AT1001" s="276" t="s">
        <v>592</v>
      </c>
      <c r="AU1001" s="276" t="s">
        <v>85</v>
      </c>
      <c r="AV1001" s="12" t="s">
        <v>85</v>
      </c>
      <c r="AW1001" s="12" t="s">
        <v>39</v>
      </c>
      <c r="AX1001" s="12" t="s">
        <v>76</v>
      </c>
      <c r="AY1001" s="276" t="s">
        <v>203</v>
      </c>
    </row>
    <row r="1002" spans="2:51" s="12" customFormat="1" ht="13.5">
      <c r="B1002" s="265"/>
      <c r="C1002" s="266"/>
      <c r="D1002" s="267" t="s">
        <v>592</v>
      </c>
      <c r="E1002" s="268" t="s">
        <v>21</v>
      </c>
      <c r="F1002" s="269" t="s">
        <v>2443</v>
      </c>
      <c r="G1002" s="266"/>
      <c r="H1002" s="270">
        <v>2.457</v>
      </c>
      <c r="I1002" s="271"/>
      <c r="J1002" s="266"/>
      <c r="K1002" s="266"/>
      <c r="L1002" s="272"/>
      <c r="M1002" s="273"/>
      <c r="N1002" s="274"/>
      <c r="O1002" s="274"/>
      <c r="P1002" s="274"/>
      <c r="Q1002" s="274"/>
      <c r="R1002" s="274"/>
      <c r="S1002" s="274"/>
      <c r="T1002" s="275"/>
      <c r="AT1002" s="276" t="s">
        <v>592</v>
      </c>
      <c r="AU1002" s="276" t="s">
        <v>85</v>
      </c>
      <c r="AV1002" s="12" t="s">
        <v>85</v>
      </c>
      <c r="AW1002" s="12" t="s">
        <v>39</v>
      </c>
      <c r="AX1002" s="12" t="s">
        <v>76</v>
      </c>
      <c r="AY1002" s="276" t="s">
        <v>203</v>
      </c>
    </row>
    <row r="1003" spans="2:51" s="13" customFormat="1" ht="13.5">
      <c r="B1003" s="277"/>
      <c r="C1003" s="278"/>
      <c r="D1003" s="267" t="s">
        <v>592</v>
      </c>
      <c r="E1003" s="279" t="s">
        <v>21</v>
      </c>
      <c r="F1003" s="280" t="s">
        <v>618</v>
      </c>
      <c r="G1003" s="278"/>
      <c r="H1003" s="281">
        <v>40.653</v>
      </c>
      <c r="I1003" s="282"/>
      <c r="J1003" s="278"/>
      <c r="K1003" s="278"/>
      <c r="L1003" s="283"/>
      <c r="M1003" s="284"/>
      <c r="N1003" s="285"/>
      <c r="O1003" s="285"/>
      <c r="P1003" s="285"/>
      <c r="Q1003" s="285"/>
      <c r="R1003" s="285"/>
      <c r="S1003" s="285"/>
      <c r="T1003" s="286"/>
      <c r="AT1003" s="287" t="s">
        <v>592</v>
      </c>
      <c r="AU1003" s="287" t="s">
        <v>85</v>
      </c>
      <c r="AV1003" s="13" t="s">
        <v>98</v>
      </c>
      <c r="AW1003" s="13" t="s">
        <v>39</v>
      </c>
      <c r="AX1003" s="13" t="s">
        <v>83</v>
      </c>
      <c r="AY1003" s="287" t="s">
        <v>203</v>
      </c>
    </row>
    <row r="1004" spans="2:65" s="1" customFormat="1" ht="25.5" customHeight="1">
      <c r="B1004" s="47"/>
      <c r="C1004" s="238" t="s">
        <v>2444</v>
      </c>
      <c r="D1004" s="238" t="s">
        <v>206</v>
      </c>
      <c r="E1004" s="239" t="s">
        <v>2445</v>
      </c>
      <c r="F1004" s="240" t="s">
        <v>2446</v>
      </c>
      <c r="G1004" s="241" t="s">
        <v>463</v>
      </c>
      <c r="H1004" s="242">
        <v>0.975</v>
      </c>
      <c r="I1004" s="243"/>
      <c r="J1004" s="244">
        <f>ROUND(I1004*H1004,2)</f>
        <v>0</v>
      </c>
      <c r="K1004" s="240" t="s">
        <v>2398</v>
      </c>
      <c r="L1004" s="73"/>
      <c r="M1004" s="245" t="s">
        <v>21</v>
      </c>
      <c r="N1004" s="246" t="s">
        <v>47</v>
      </c>
      <c r="O1004" s="48"/>
      <c r="P1004" s="247">
        <f>O1004*H1004</f>
        <v>0</v>
      </c>
      <c r="Q1004" s="247">
        <v>0.00025</v>
      </c>
      <c r="R1004" s="247">
        <f>Q1004*H1004</f>
        <v>0.00024375</v>
      </c>
      <c r="S1004" s="247">
        <v>0</v>
      </c>
      <c r="T1004" s="248">
        <f>S1004*H1004</f>
        <v>0</v>
      </c>
      <c r="AR1004" s="25" t="s">
        <v>211</v>
      </c>
      <c r="AT1004" s="25" t="s">
        <v>206</v>
      </c>
      <c r="AU1004" s="25" t="s">
        <v>85</v>
      </c>
      <c r="AY1004" s="25" t="s">
        <v>203</v>
      </c>
      <c r="BE1004" s="249">
        <f>IF(N1004="základní",J1004,0)</f>
        <v>0</v>
      </c>
      <c r="BF1004" s="249">
        <f>IF(N1004="snížená",J1004,0)</f>
        <v>0</v>
      </c>
      <c r="BG1004" s="249">
        <f>IF(N1004="zákl. přenesená",J1004,0)</f>
        <v>0</v>
      </c>
      <c r="BH1004" s="249">
        <f>IF(N1004="sníž. přenesená",J1004,0)</f>
        <v>0</v>
      </c>
      <c r="BI1004" s="249">
        <f>IF(N1004="nulová",J1004,0)</f>
        <v>0</v>
      </c>
      <c r="BJ1004" s="25" t="s">
        <v>83</v>
      </c>
      <c r="BK1004" s="249">
        <f>ROUND(I1004*H1004,2)</f>
        <v>0</v>
      </c>
      <c r="BL1004" s="25" t="s">
        <v>211</v>
      </c>
      <c r="BM1004" s="25" t="s">
        <v>2447</v>
      </c>
    </row>
    <row r="1005" spans="2:51" s="12" customFormat="1" ht="13.5">
      <c r="B1005" s="265"/>
      <c r="C1005" s="266"/>
      <c r="D1005" s="267" t="s">
        <v>592</v>
      </c>
      <c r="E1005" s="268" t="s">
        <v>21</v>
      </c>
      <c r="F1005" s="269" t="s">
        <v>2448</v>
      </c>
      <c r="G1005" s="266"/>
      <c r="H1005" s="270">
        <v>0.975</v>
      </c>
      <c r="I1005" s="271"/>
      <c r="J1005" s="266"/>
      <c r="K1005" s="266"/>
      <c r="L1005" s="272"/>
      <c r="M1005" s="273"/>
      <c r="N1005" s="274"/>
      <c r="O1005" s="274"/>
      <c r="P1005" s="274"/>
      <c r="Q1005" s="274"/>
      <c r="R1005" s="274"/>
      <c r="S1005" s="274"/>
      <c r="T1005" s="275"/>
      <c r="AT1005" s="276" t="s">
        <v>592</v>
      </c>
      <c r="AU1005" s="276" t="s">
        <v>85</v>
      </c>
      <c r="AV1005" s="12" t="s">
        <v>85</v>
      </c>
      <c r="AW1005" s="12" t="s">
        <v>39</v>
      </c>
      <c r="AX1005" s="12" t="s">
        <v>83</v>
      </c>
      <c r="AY1005" s="276" t="s">
        <v>203</v>
      </c>
    </row>
    <row r="1006" spans="2:65" s="1" customFormat="1" ht="16.5" customHeight="1">
      <c r="B1006" s="47"/>
      <c r="C1006" s="238" t="s">
        <v>2449</v>
      </c>
      <c r="D1006" s="238" t="s">
        <v>206</v>
      </c>
      <c r="E1006" s="239" t="s">
        <v>2450</v>
      </c>
      <c r="F1006" s="240" t="s">
        <v>2451</v>
      </c>
      <c r="G1006" s="241" t="s">
        <v>359</v>
      </c>
      <c r="H1006" s="242">
        <v>1</v>
      </c>
      <c r="I1006" s="243"/>
      <c r="J1006" s="244">
        <f>ROUND(I1006*H1006,2)</f>
        <v>0</v>
      </c>
      <c r="K1006" s="240" t="s">
        <v>21</v>
      </c>
      <c r="L1006" s="73"/>
      <c r="M1006" s="245" t="s">
        <v>21</v>
      </c>
      <c r="N1006" s="246" t="s">
        <v>47</v>
      </c>
      <c r="O1006" s="48"/>
      <c r="P1006" s="247">
        <f>O1006*H1006</f>
        <v>0</v>
      </c>
      <c r="Q1006" s="247">
        <v>0.00025</v>
      </c>
      <c r="R1006" s="247">
        <f>Q1006*H1006</f>
        <v>0.00025</v>
      </c>
      <c r="S1006" s="247">
        <v>0</v>
      </c>
      <c r="T1006" s="248">
        <f>S1006*H1006</f>
        <v>0</v>
      </c>
      <c r="AR1006" s="25" t="s">
        <v>211</v>
      </c>
      <c r="AT1006" s="25" t="s">
        <v>206</v>
      </c>
      <c r="AU1006" s="25" t="s">
        <v>85</v>
      </c>
      <c r="AY1006" s="25" t="s">
        <v>203</v>
      </c>
      <c r="BE1006" s="249">
        <f>IF(N1006="základní",J1006,0)</f>
        <v>0</v>
      </c>
      <c r="BF1006" s="249">
        <f>IF(N1006="snížená",J1006,0)</f>
        <v>0</v>
      </c>
      <c r="BG1006" s="249">
        <f>IF(N1006="zákl. přenesená",J1006,0)</f>
        <v>0</v>
      </c>
      <c r="BH1006" s="249">
        <f>IF(N1006="sníž. přenesená",J1006,0)</f>
        <v>0</v>
      </c>
      <c r="BI1006" s="249">
        <f>IF(N1006="nulová",J1006,0)</f>
        <v>0</v>
      </c>
      <c r="BJ1006" s="25" t="s">
        <v>83</v>
      </c>
      <c r="BK1006" s="249">
        <f>ROUND(I1006*H1006,2)</f>
        <v>0</v>
      </c>
      <c r="BL1006" s="25" t="s">
        <v>211</v>
      </c>
      <c r="BM1006" s="25" t="s">
        <v>2452</v>
      </c>
    </row>
    <row r="1007" spans="2:65" s="1" customFormat="1" ht="38.25" customHeight="1">
      <c r="B1007" s="47"/>
      <c r="C1007" s="238" t="s">
        <v>2453</v>
      </c>
      <c r="D1007" s="238" t="s">
        <v>206</v>
      </c>
      <c r="E1007" s="239" t="s">
        <v>2454</v>
      </c>
      <c r="F1007" s="240" t="s">
        <v>2455</v>
      </c>
      <c r="G1007" s="241" t="s">
        <v>209</v>
      </c>
      <c r="H1007" s="242">
        <v>13</v>
      </c>
      <c r="I1007" s="243"/>
      <c r="J1007" s="244">
        <f>ROUND(I1007*H1007,2)</f>
        <v>0</v>
      </c>
      <c r="K1007" s="240" t="s">
        <v>2398</v>
      </c>
      <c r="L1007" s="73"/>
      <c r="M1007" s="245" t="s">
        <v>21</v>
      </c>
      <c r="N1007" s="246" t="s">
        <v>47</v>
      </c>
      <c r="O1007" s="48"/>
      <c r="P1007" s="247">
        <f>O1007*H1007</f>
        <v>0</v>
      </c>
      <c r="Q1007" s="247">
        <v>0.00025</v>
      </c>
      <c r="R1007" s="247">
        <f>Q1007*H1007</f>
        <v>0.0032500000000000003</v>
      </c>
      <c r="S1007" s="247">
        <v>0</v>
      </c>
      <c r="T1007" s="248">
        <f>S1007*H1007</f>
        <v>0</v>
      </c>
      <c r="AR1007" s="25" t="s">
        <v>211</v>
      </c>
      <c r="AT1007" s="25" t="s">
        <v>206</v>
      </c>
      <c r="AU1007" s="25" t="s">
        <v>85</v>
      </c>
      <c r="AY1007" s="25" t="s">
        <v>203</v>
      </c>
      <c r="BE1007" s="249">
        <f>IF(N1007="základní",J1007,0)</f>
        <v>0</v>
      </c>
      <c r="BF1007" s="249">
        <f>IF(N1007="snížená",J1007,0)</f>
        <v>0</v>
      </c>
      <c r="BG1007" s="249">
        <f>IF(N1007="zákl. přenesená",J1007,0)</f>
        <v>0</v>
      </c>
      <c r="BH1007" s="249">
        <f>IF(N1007="sníž. přenesená",J1007,0)</f>
        <v>0</v>
      </c>
      <c r="BI1007" s="249">
        <f>IF(N1007="nulová",J1007,0)</f>
        <v>0</v>
      </c>
      <c r="BJ1007" s="25" t="s">
        <v>83</v>
      </c>
      <c r="BK1007" s="249">
        <f>ROUND(I1007*H1007,2)</f>
        <v>0</v>
      </c>
      <c r="BL1007" s="25" t="s">
        <v>211</v>
      </c>
      <c r="BM1007" s="25" t="s">
        <v>2456</v>
      </c>
    </row>
    <row r="1008" spans="2:65" s="1" customFormat="1" ht="25.5" customHeight="1">
      <c r="B1008" s="47"/>
      <c r="C1008" s="238" t="s">
        <v>2457</v>
      </c>
      <c r="D1008" s="238" t="s">
        <v>206</v>
      </c>
      <c r="E1008" s="239" t="s">
        <v>2458</v>
      </c>
      <c r="F1008" s="240" t="s">
        <v>2459</v>
      </c>
      <c r="G1008" s="241" t="s">
        <v>463</v>
      </c>
      <c r="H1008" s="242">
        <v>70.845</v>
      </c>
      <c r="I1008" s="243"/>
      <c r="J1008" s="244">
        <f>ROUND(I1008*H1008,2)</f>
        <v>0</v>
      </c>
      <c r="K1008" s="240" t="s">
        <v>2398</v>
      </c>
      <c r="L1008" s="73"/>
      <c r="M1008" s="245" t="s">
        <v>21</v>
      </c>
      <c r="N1008" s="246" t="s">
        <v>47</v>
      </c>
      <c r="O1008" s="48"/>
      <c r="P1008" s="247">
        <f>O1008*H1008</f>
        <v>0</v>
      </c>
      <c r="Q1008" s="247">
        <v>0.00025</v>
      </c>
      <c r="R1008" s="247">
        <f>Q1008*H1008</f>
        <v>0.01771125</v>
      </c>
      <c r="S1008" s="247">
        <v>0</v>
      </c>
      <c r="T1008" s="248">
        <f>S1008*H1008</f>
        <v>0</v>
      </c>
      <c r="AR1008" s="25" t="s">
        <v>211</v>
      </c>
      <c r="AT1008" s="25" t="s">
        <v>206</v>
      </c>
      <c r="AU1008" s="25" t="s">
        <v>85</v>
      </c>
      <c r="AY1008" s="25" t="s">
        <v>203</v>
      </c>
      <c r="BE1008" s="249">
        <f>IF(N1008="základní",J1008,0)</f>
        <v>0</v>
      </c>
      <c r="BF1008" s="249">
        <f>IF(N1008="snížená",J1008,0)</f>
        <v>0</v>
      </c>
      <c r="BG1008" s="249">
        <f>IF(N1008="zákl. přenesená",J1008,0)</f>
        <v>0</v>
      </c>
      <c r="BH1008" s="249">
        <f>IF(N1008="sníž. přenesená",J1008,0)</f>
        <v>0</v>
      </c>
      <c r="BI1008" s="249">
        <f>IF(N1008="nulová",J1008,0)</f>
        <v>0</v>
      </c>
      <c r="BJ1008" s="25" t="s">
        <v>83</v>
      </c>
      <c r="BK1008" s="249">
        <f>ROUND(I1008*H1008,2)</f>
        <v>0</v>
      </c>
      <c r="BL1008" s="25" t="s">
        <v>211</v>
      </c>
      <c r="BM1008" s="25" t="s">
        <v>2460</v>
      </c>
    </row>
    <row r="1009" spans="2:51" s="12" customFormat="1" ht="13.5">
      <c r="B1009" s="265"/>
      <c r="C1009" s="266"/>
      <c r="D1009" s="267" t="s">
        <v>592</v>
      </c>
      <c r="E1009" s="268" t="s">
        <v>21</v>
      </c>
      <c r="F1009" s="269" t="s">
        <v>2461</v>
      </c>
      <c r="G1009" s="266"/>
      <c r="H1009" s="270">
        <v>9.509</v>
      </c>
      <c r="I1009" s="271"/>
      <c r="J1009" s="266"/>
      <c r="K1009" s="266"/>
      <c r="L1009" s="272"/>
      <c r="M1009" s="273"/>
      <c r="N1009" s="274"/>
      <c r="O1009" s="274"/>
      <c r="P1009" s="274"/>
      <c r="Q1009" s="274"/>
      <c r="R1009" s="274"/>
      <c r="S1009" s="274"/>
      <c r="T1009" s="275"/>
      <c r="AT1009" s="276" t="s">
        <v>592</v>
      </c>
      <c r="AU1009" s="276" t="s">
        <v>85</v>
      </c>
      <c r="AV1009" s="12" t="s">
        <v>85</v>
      </c>
      <c r="AW1009" s="12" t="s">
        <v>39</v>
      </c>
      <c r="AX1009" s="12" t="s">
        <v>76</v>
      </c>
      <c r="AY1009" s="276" t="s">
        <v>203</v>
      </c>
    </row>
    <row r="1010" spans="2:51" s="12" customFormat="1" ht="13.5">
      <c r="B1010" s="265"/>
      <c r="C1010" s="266"/>
      <c r="D1010" s="267" t="s">
        <v>592</v>
      </c>
      <c r="E1010" s="268" t="s">
        <v>21</v>
      </c>
      <c r="F1010" s="269" t="s">
        <v>2462</v>
      </c>
      <c r="G1010" s="266"/>
      <c r="H1010" s="270">
        <v>2.38</v>
      </c>
      <c r="I1010" s="271"/>
      <c r="J1010" s="266"/>
      <c r="K1010" s="266"/>
      <c r="L1010" s="272"/>
      <c r="M1010" s="273"/>
      <c r="N1010" s="274"/>
      <c r="O1010" s="274"/>
      <c r="P1010" s="274"/>
      <c r="Q1010" s="274"/>
      <c r="R1010" s="274"/>
      <c r="S1010" s="274"/>
      <c r="T1010" s="275"/>
      <c r="AT1010" s="276" t="s">
        <v>592</v>
      </c>
      <c r="AU1010" s="276" t="s">
        <v>85</v>
      </c>
      <c r="AV1010" s="12" t="s">
        <v>85</v>
      </c>
      <c r="AW1010" s="12" t="s">
        <v>39</v>
      </c>
      <c r="AX1010" s="12" t="s">
        <v>76</v>
      </c>
      <c r="AY1010" s="276" t="s">
        <v>203</v>
      </c>
    </row>
    <row r="1011" spans="2:51" s="12" customFormat="1" ht="13.5">
      <c r="B1011" s="265"/>
      <c r="C1011" s="266"/>
      <c r="D1011" s="267" t="s">
        <v>592</v>
      </c>
      <c r="E1011" s="268" t="s">
        <v>21</v>
      </c>
      <c r="F1011" s="269" t="s">
        <v>2463</v>
      </c>
      <c r="G1011" s="266"/>
      <c r="H1011" s="270">
        <v>5.634</v>
      </c>
      <c r="I1011" s="271"/>
      <c r="J1011" s="266"/>
      <c r="K1011" s="266"/>
      <c r="L1011" s="272"/>
      <c r="M1011" s="273"/>
      <c r="N1011" s="274"/>
      <c r="O1011" s="274"/>
      <c r="P1011" s="274"/>
      <c r="Q1011" s="274"/>
      <c r="R1011" s="274"/>
      <c r="S1011" s="274"/>
      <c r="T1011" s="275"/>
      <c r="AT1011" s="276" t="s">
        <v>592</v>
      </c>
      <c r="AU1011" s="276" t="s">
        <v>85</v>
      </c>
      <c r="AV1011" s="12" t="s">
        <v>85</v>
      </c>
      <c r="AW1011" s="12" t="s">
        <v>39</v>
      </c>
      <c r="AX1011" s="12" t="s">
        <v>76</v>
      </c>
      <c r="AY1011" s="276" t="s">
        <v>203</v>
      </c>
    </row>
    <row r="1012" spans="2:51" s="12" customFormat="1" ht="13.5">
      <c r="B1012" s="265"/>
      <c r="C1012" s="266"/>
      <c r="D1012" s="267" t="s">
        <v>592</v>
      </c>
      <c r="E1012" s="268" t="s">
        <v>21</v>
      </c>
      <c r="F1012" s="269" t="s">
        <v>2464</v>
      </c>
      <c r="G1012" s="266"/>
      <c r="H1012" s="270">
        <v>1.488</v>
      </c>
      <c r="I1012" s="271"/>
      <c r="J1012" s="266"/>
      <c r="K1012" s="266"/>
      <c r="L1012" s="272"/>
      <c r="M1012" s="273"/>
      <c r="N1012" s="274"/>
      <c r="O1012" s="274"/>
      <c r="P1012" s="274"/>
      <c r="Q1012" s="274"/>
      <c r="R1012" s="274"/>
      <c r="S1012" s="274"/>
      <c r="T1012" s="275"/>
      <c r="AT1012" s="276" t="s">
        <v>592</v>
      </c>
      <c r="AU1012" s="276" t="s">
        <v>85</v>
      </c>
      <c r="AV1012" s="12" t="s">
        <v>85</v>
      </c>
      <c r="AW1012" s="12" t="s">
        <v>39</v>
      </c>
      <c r="AX1012" s="12" t="s">
        <v>76</v>
      </c>
      <c r="AY1012" s="276" t="s">
        <v>203</v>
      </c>
    </row>
    <row r="1013" spans="2:51" s="12" customFormat="1" ht="13.5">
      <c r="B1013" s="265"/>
      <c r="C1013" s="266"/>
      <c r="D1013" s="267" t="s">
        <v>592</v>
      </c>
      <c r="E1013" s="268" t="s">
        <v>21</v>
      </c>
      <c r="F1013" s="269" t="s">
        <v>2465</v>
      </c>
      <c r="G1013" s="266"/>
      <c r="H1013" s="270">
        <v>2.289</v>
      </c>
      <c r="I1013" s="271"/>
      <c r="J1013" s="266"/>
      <c r="K1013" s="266"/>
      <c r="L1013" s="272"/>
      <c r="M1013" s="273"/>
      <c r="N1013" s="274"/>
      <c r="O1013" s="274"/>
      <c r="P1013" s="274"/>
      <c r="Q1013" s="274"/>
      <c r="R1013" s="274"/>
      <c r="S1013" s="274"/>
      <c r="T1013" s="275"/>
      <c r="AT1013" s="276" t="s">
        <v>592</v>
      </c>
      <c r="AU1013" s="276" t="s">
        <v>85</v>
      </c>
      <c r="AV1013" s="12" t="s">
        <v>85</v>
      </c>
      <c r="AW1013" s="12" t="s">
        <v>39</v>
      </c>
      <c r="AX1013" s="12" t="s">
        <v>76</v>
      </c>
      <c r="AY1013" s="276" t="s">
        <v>203</v>
      </c>
    </row>
    <row r="1014" spans="2:51" s="12" customFormat="1" ht="13.5">
      <c r="B1014" s="265"/>
      <c r="C1014" s="266"/>
      <c r="D1014" s="267" t="s">
        <v>592</v>
      </c>
      <c r="E1014" s="268" t="s">
        <v>21</v>
      </c>
      <c r="F1014" s="269" t="s">
        <v>2466</v>
      </c>
      <c r="G1014" s="266"/>
      <c r="H1014" s="270">
        <v>1.736</v>
      </c>
      <c r="I1014" s="271"/>
      <c r="J1014" s="266"/>
      <c r="K1014" s="266"/>
      <c r="L1014" s="272"/>
      <c r="M1014" s="273"/>
      <c r="N1014" s="274"/>
      <c r="O1014" s="274"/>
      <c r="P1014" s="274"/>
      <c r="Q1014" s="274"/>
      <c r="R1014" s="274"/>
      <c r="S1014" s="274"/>
      <c r="T1014" s="275"/>
      <c r="AT1014" s="276" t="s">
        <v>592</v>
      </c>
      <c r="AU1014" s="276" t="s">
        <v>85</v>
      </c>
      <c r="AV1014" s="12" t="s">
        <v>85</v>
      </c>
      <c r="AW1014" s="12" t="s">
        <v>39</v>
      </c>
      <c r="AX1014" s="12" t="s">
        <v>76</v>
      </c>
      <c r="AY1014" s="276" t="s">
        <v>203</v>
      </c>
    </row>
    <row r="1015" spans="2:51" s="12" customFormat="1" ht="13.5">
      <c r="B1015" s="265"/>
      <c r="C1015" s="266"/>
      <c r="D1015" s="267" t="s">
        <v>592</v>
      </c>
      <c r="E1015" s="268" t="s">
        <v>21</v>
      </c>
      <c r="F1015" s="269" t="s">
        <v>2467</v>
      </c>
      <c r="G1015" s="266"/>
      <c r="H1015" s="270">
        <v>4.247</v>
      </c>
      <c r="I1015" s="271"/>
      <c r="J1015" s="266"/>
      <c r="K1015" s="266"/>
      <c r="L1015" s="272"/>
      <c r="M1015" s="273"/>
      <c r="N1015" s="274"/>
      <c r="O1015" s="274"/>
      <c r="P1015" s="274"/>
      <c r="Q1015" s="274"/>
      <c r="R1015" s="274"/>
      <c r="S1015" s="274"/>
      <c r="T1015" s="275"/>
      <c r="AT1015" s="276" t="s">
        <v>592</v>
      </c>
      <c r="AU1015" s="276" t="s">
        <v>85</v>
      </c>
      <c r="AV1015" s="12" t="s">
        <v>85</v>
      </c>
      <c r="AW1015" s="12" t="s">
        <v>39</v>
      </c>
      <c r="AX1015" s="12" t="s">
        <v>76</v>
      </c>
      <c r="AY1015" s="276" t="s">
        <v>203</v>
      </c>
    </row>
    <row r="1016" spans="2:51" s="12" customFormat="1" ht="13.5">
      <c r="B1016" s="265"/>
      <c r="C1016" s="266"/>
      <c r="D1016" s="267" t="s">
        <v>592</v>
      </c>
      <c r="E1016" s="268" t="s">
        <v>21</v>
      </c>
      <c r="F1016" s="269" t="s">
        <v>2468</v>
      </c>
      <c r="G1016" s="266"/>
      <c r="H1016" s="270">
        <v>7.429</v>
      </c>
      <c r="I1016" s="271"/>
      <c r="J1016" s="266"/>
      <c r="K1016" s="266"/>
      <c r="L1016" s="272"/>
      <c r="M1016" s="273"/>
      <c r="N1016" s="274"/>
      <c r="O1016" s="274"/>
      <c r="P1016" s="274"/>
      <c r="Q1016" s="274"/>
      <c r="R1016" s="274"/>
      <c r="S1016" s="274"/>
      <c r="T1016" s="275"/>
      <c r="AT1016" s="276" t="s">
        <v>592</v>
      </c>
      <c r="AU1016" s="276" t="s">
        <v>85</v>
      </c>
      <c r="AV1016" s="12" t="s">
        <v>85</v>
      </c>
      <c r="AW1016" s="12" t="s">
        <v>39</v>
      </c>
      <c r="AX1016" s="12" t="s">
        <v>76</v>
      </c>
      <c r="AY1016" s="276" t="s">
        <v>203</v>
      </c>
    </row>
    <row r="1017" spans="2:51" s="12" customFormat="1" ht="13.5">
      <c r="B1017" s="265"/>
      <c r="C1017" s="266"/>
      <c r="D1017" s="267" t="s">
        <v>592</v>
      </c>
      <c r="E1017" s="268" t="s">
        <v>21</v>
      </c>
      <c r="F1017" s="269" t="s">
        <v>2469</v>
      </c>
      <c r="G1017" s="266"/>
      <c r="H1017" s="270">
        <v>7.24</v>
      </c>
      <c r="I1017" s="271"/>
      <c r="J1017" s="266"/>
      <c r="K1017" s="266"/>
      <c r="L1017" s="272"/>
      <c r="M1017" s="273"/>
      <c r="N1017" s="274"/>
      <c r="O1017" s="274"/>
      <c r="P1017" s="274"/>
      <c r="Q1017" s="274"/>
      <c r="R1017" s="274"/>
      <c r="S1017" s="274"/>
      <c r="T1017" s="275"/>
      <c r="AT1017" s="276" t="s">
        <v>592</v>
      </c>
      <c r="AU1017" s="276" t="s">
        <v>85</v>
      </c>
      <c r="AV1017" s="12" t="s">
        <v>85</v>
      </c>
      <c r="AW1017" s="12" t="s">
        <v>39</v>
      </c>
      <c r="AX1017" s="12" t="s">
        <v>76</v>
      </c>
      <c r="AY1017" s="276" t="s">
        <v>203</v>
      </c>
    </row>
    <row r="1018" spans="2:51" s="12" customFormat="1" ht="13.5">
      <c r="B1018" s="265"/>
      <c r="C1018" s="266"/>
      <c r="D1018" s="267" t="s">
        <v>592</v>
      </c>
      <c r="E1018" s="268" t="s">
        <v>21</v>
      </c>
      <c r="F1018" s="269" t="s">
        <v>2470</v>
      </c>
      <c r="G1018" s="266"/>
      <c r="H1018" s="270">
        <v>2.18</v>
      </c>
      <c r="I1018" s="271"/>
      <c r="J1018" s="266"/>
      <c r="K1018" s="266"/>
      <c r="L1018" s="272"/>
      <c r="M1018" s="273"/>
      <c r="N1018" s="274"/>
      <c r="O1018" s="274"/>
      <c r="P1018" s="274"/>
      <c r="Q1018" s="274"/>
      <c r="R1018" s="274"/>
      <c r="S1018" s="274"/>
      <c r="T1018" s="275"/>
      <c r="AT1018" s="276" t="s">
        <v>592</v>
      </c>
      <c r="AU1018" s="276" t="s">
        <v>85</v>
      </c>
      <c r="AV1018" s="12" t="s">
        <v>85</v>
      </c>
      <c r="AW1018" s="12" t="s">
        <v>39</v>
      </c>
      <c r="AX1018" s="12" t="s">
        <v>76</v>
      </c>
      <c r="AY1018" s="276" t="s">
        <v>203</v>
      </c>
    </row>
    <row r="1019" spans="2:51" s="12" customFormat="1" ht="13.5">
      <c r="B1019" s="265"/>
      <c r="C1019" s="266"/>
      <c r="D1019" s="267" t="s">
        <v>592</v>
      </c>
      <c r="E1019" s="268" t="s">
        <v>21</v>
      </c>
      <c r="F1019" s="269" t="s">
        <v>2471</v>
      </c>
      <c r="G1019" s="266"/>
      <c r="H1019" s="270">
        <v>2.18</v>
      </c>
      <c r="I1019" s="271"/>
      <c r="J1019" s="266"/>
      <c r="K1019" s="266"/>
      <c r="L1019" s="272"/>
      <c r="M1019" s="273"/>
      <c r="N1019" s="274"/>
      <c r="O1019" s="274"/>
      <c r="P1019" s="274"/>
      <c r="Q1019" s="274"/>
      <c r="R1019" s="274"/>
      <c r="S1019" s="274"/>
      <c r="T1019" s="275"/>
      <c r="AT1019" s="276" t="s">
        <v>592</v>
      </c>
      <c r="AU1019" s="276" t="s">
        <v>85</v>
      </c>
      <c r="AV1019" s="12" t="s">
        <v>85</v>
      </c>
      <c r="AW1019" s="12" t="s">
        <v>39</v>
      </c>
      <c r="AX1019" s="12" t="s">
        <v>76</v>
      </c>
      <c r="AY1019" s="276" t="s">
        <v>203</v>
      </c>
    </row>
    <row r="1020" spans="2:51" s="12" customFormat="1" ht="13.5">
      <c r="B1020" s="265"/>
      <c r="C1020" s="266"/>
      <c r="D1020" s="267" t="s">
        <v>592</v>
      </c>
      <c r="E1020" s="268" t="s">
        <v>21</v>
      </c>
      <c r="F1020" s="269" t="s">
        <v>2472</v>
      </c>
      <c r="G1020" s="266"/>
      <c r="H1020" s="270">
        <v>14.472</v>
      </c>
      <c r="I1020" s="271"/>
      <c r="J1020" s="266"/>
      <c r="K1020" s="266"/>
      <c r="L1020" s="272"/>
      <c r="M1020" s="273"/>
      <c r="N1020" s="274"/>
      <c r="O1020" s="274"/>
      <c r="P1020" s="274"/>
      <c r="Q1020" s="274"/>
      <c r="R1020" s="274"/>
      <c r="S1020" s="274"/>
      <c r="T1020" s="275"/>
      <c r="AT1020" s="276" t="s">
        <v>592</v>
      </c>
      <c r="AU1020" s="276" t="s">
        <v>85</v>
      </c>
      <c r="AV1020" s="12" t="s">
        <v>85</v>
      </c>
      <c r="AW1020" s="12" t="s">
        <v>39</v>
      </c>
      <c r="AX1020" s="12" t="s">
        <v>76</v>
      </c>
      <c r="AY1020" s="276" t="s">
        <v>203</v>
      </c>
    </row>
    <row r="1021" spans="2:51" s="12" customFormat="1" ht="13.5">
      <c r="B1021" s="265"/>
      <c r="C1021" s="266"/>
      <c r="D1021" s="267" t="s">
        <v>592</v>
      </c>
      <c r="E1021" s="268" t="s">
        <v>21</v>
      </c>
      <c r="F1021" s="269" t="s">
        <v>2473</v>
      </c>
      <c r="G1021" s="266"/>
      <c r="H1021" s="270">
        <v>3.986</v>
      </c>
      <c r="I1021" s="271"/>
      <c r="J1021" s="266"/>
      <c r="K1021" s="266"/>
      <c r="L1021" s="272"/>
      <c r="M1021" s="273"/>
      <c r="N1021" s="274"/>
      <c r="O1021" s="274"/>
      <c r="P1021" s="274"/>
      <c r="Q1021" s="274"/>
      <c r="R1021" s="274"/>
      <c r="S1021" s="274"/>
      <c r="T1021" s="275"/>
      <c r="AT1021" s="276" t="s">
        <v>592</v>
      </c>
      <c r="AU1021" s="276" t="s">
        <v>85</v>
      </c>
      <c r="AV1021" s="12" t="s">
        <v>85</v>
      </c>
      <c r="AW1021" s="12" t="s">
        <v>39</v>
      </c>
      <c r="AX1021" s="12" t="s">
        <v>76</v>
      </c>
      <c r="AY1021" s="276" t="s">
        <v>203</v>
      </c>
    </row>
    <row r="1022" spans="2:51" s="12" customFormat="1" ht="13.5">
      <c r="B1022" s="265"/>
      <c r="C1022" s="266"/>
      <c r="D1022" s="267" t="s">
        <v>592</v>
      </c>
      <c r="E1022" s="268" t="s">
        <v>21</v>
      </c>
      <c r="F1022" s="269" t="s">
        <v>2474</v>
      </c>
      <c r="G1022" s="266"/>
      <c r="H1022" s="270">
        <v>1.871</v>
      </c>
      <c r="I1022" s="271"/>
      <c r="J1022" s="266"/>
      <c r="K1022" s="266"/>
      <c r="L1022" s="272"/>
      <c r="M1022" s="273"/>
      <c r="N1022" s="274"/>
      <c r="O1022" s="274"/>
      <c r="P1022" s="274"/>
      <c r="Q1022" s="274"/>
      <c r="R1022" s="274"/>
      <c r="S1022" s="274"/>
      <c r="T1022" s="275"/>
      <c r="AT1022" s="276" t="s">
        <v>592</v>
      </c>
      <c r="AU1022" s="276" t="s">
        <v>85</v>
      </c>
      <c r="AV1022" s="12" t="s">
        <v>85</v>
      </c>
      <c r="AW1022" s="12" t="s">
        <v>39</v>
      </c>
      <c r="AX1022" s="12" t="s">
        <v>76</v>
      </c>
      <c r="AY1022" s="276" t="s">
        <v>203</v>
      </c>
    </row>
    <row r="1023" spans="2:51" s="12" customFormat="1" ht="13.5">
      <c r="B1023" s="265"/>
      <c r="C1023" s="266"/>
      <c r="D1023" s="267" t="s">
        <v>592</v>
      </c>
      <c r="E1023" s="268" t="s">
        <v>21</v>
      </c>
      <c r="F1023" s="269" t="s">
        <v>2475</v>
      </c>
      <c r="G1023" s="266"/>
      <c r="H1023" s="270">
        <v>1.601</v>
      </c>
      <c r="I1023" s="271"/>
      <c r="J1023" s="266"/>
      <c r="K1023" s="266"/>
      <c r="L1023" s="272"/>
      <c r="M1023" s="273"/>
      <c r="N1023" s="274"/>
      <c r="O1023" s="274"/>
      <c r="P1023" s="274"/>
      <c r="Q1023" s="274"/>
      <c r="R1023" s="274"/>
      <c r="S1023" s="274"/>
      <c r="T1023" s="275"/>
      <c r="AT1023" s="276" t="s">
        <v>592</v>
      </c>
      <c r="AU1023" s="276" t="s">
        <v>85</v>
      </c>
      <c r="AV1023" s="12" t="s">
        <v>85</v>
      </c>
      <c r="AW1023" s="12" t="s">
        <v>39</v>
      </c>
      <c r="AX1023" s="12" t="s">
        <v>76</v>
      </c>
      <c r="AY1023" s="276" t="s">
        <v>203</v>
      </c>
    </row>
    <row r="1024" spans="2:51" s="12" customFormat="1" ht="13.5">
      <c r="B1024" s="265"/>
      <c r="C1024" s="266"/>
      <c r="D1024" s="267" t="s">
        <v>592</v>
      </c>
      <c r="E1024" s="268" t="s">
        <v>21</v>
      </c>
      <c r="F1024" s="269" t="s">
        <v>2476</v>
      </c>
      <c r="G1024" s="266"/>
      <c r="H1024" s="270">
        <v>2.603</v>
      </c>
      <c r="I1024" s="271"/>
      <c r="J1024" s="266"/>
      <c r="K1024" s="266"/>
      <c r="L1024" s="272"/>
      <c r="M1024" s="273"/>
      <c r="N1024" s="274"/>
      <c r="O1024" s="274"/>
      <c r="P1024" s="274"/>
      <c r="Q1024" s="274"/>
      <c r="R1024" s="274"/>
      <c r="S1024" s="274"/>
      <c r="T1024" s="275"/>
      <c r="AT1024" s="276" t="s">
        <v>592</v>
      </c>
      <c r="AU1024" s="276" t="s">
        <v>85</v>
      </c>
      <c r="AV1024" s="12" t="s">
        <v>85</v>
      </c>
      <c r="AW1024" s="12" t="s">
        <v>39</v>
      </c>
      <c r="AX1024" s="12" t="s">
        <v>76</v>
      </c>
      <c r="AY1024" s="276" t="s">
        <v>203</v>
      </c>
    </row>
    <row r="1025" spans="2:51" s="13" customFormat="1" ht="13.5">
      <c r="B1025" s="277"/>
      <c r="C1025" s="278"/>
      <c r="D1025" s="267" t="s">
        <v>592</v>
      </c>
      <c r="E1025" s="279" t="s">
        <v>21</v>
      </c>
      <c r="F1025" s="280" t="s">
        <v>618</v>
      </c>
      <c r="G1025" s="278"/>
      <c r="H1025" s="281">
        <v>70.845</v>
      </c>
      <c r="I1025" s="282"/>
      <c r="J1025" s="278"/>
      <c r="K1025" s="278"/>
      <c r="L1025" s="283"/>
      <c r="M1025" s="284"/>
      <c r="N1025" s="285"/>
      <c r="O1025" s="285"/>
      <c r="P1025" s="285"/>
      <c r="Q1025" s="285"/>
      <c r="R1025" s="285"/>
      <c r="S1025" s="285"/>
      <c r="T1025" s="286"/>
      <c r="AT1025" s="287" t="s">
        <v>592</v>
      </c>
      <c r="AU1025" s="287" t="s">
        <v>85</v>
      </c>
      <c r="AV1025" s="13" t="s">
        <v>98</v>
      </c>
      <c r="AW1025" s="13" t="s">
        <v>39</v>
      </c>
      <c r="AX1025" s="13" t="s">
        <v>83</v>
      </c>
      <c r="AY1025" s="287" t="s">
        <v>203</v>
      </c>
    </row>
    <row r="1026" spans="2:65" s="1" customFormat="1" ht="25.5" customHeight="1">
      <c r="B1026" s="47"/>
      <c r="C1026" s="238" t="s">
        <v>2477</v>
      </c>
      <c r="D1026" s="238" t="s">
        <v>206</v>
      </c>
      <c r="E1026" s="239" t="s">
        <v>2478</v>
      </c>
      <c r="F1026" s="240" t="s">
        <v>2479</v>
      </c>
      <c r="G1026" s="241" t="s">
        <v>209</v>
      </c>
      <c r="H1026" s="242">
        <v>22</v>
      </c>
      <c r="I1026" s="243"/>
      <c r="J1026" s="244">
        <f>ROUND(I1026*H1026,2)</f>
        <v>0</v>
      </c>
      <c r="K1026" s="240" t="s">
        <v>2398</v>
      </c>
      <c r="L1026" s="73"/>
      <c r="M1026" s="245" t="s">
        <v>21</v>
      </c>
      <c r="N1026" s="246" t="s">
        <v>47</v>
      </c>
      <c r="O1026" s="48"/>
      <c r="P1026" s="247">
        <f>O1026*H1026</f>
        <v>0</v>
      </c>
      <c r="Q1026" s="247">
        <v>0</v>
      </c>
      <c r="R1026" s="247">
        <f>Q1026*H1026</f>
        <v>0</v>
      </c>
      <c r="S1026" s="247">
        <v>0</v>
      </c>
      <c r="T1026" s="248">
        <f>S1026*H1026</f>
        <v>0</v>
      </c>
      <c r="AR1026" s="25" t="s">
        <v>211</v>
      </c>
      <c r="AT1026" s="25" t="s">
        <v>206</v>
      </c>
      <c r="AU1026" s="25" t="s">
        <v>85</v>
      </c>
      <c r="AY1026" s="25" t="s">
        <v>203</v>
      </c>
      <c r="BE1026" s="249">
        <f>IF(N1026="základní",J1026,0)</f>
        <v>0</v>
      </c>
      <c r="BF1026" s="249">
        <f>IF(N1026="snížená",J1026,0)</f>
        <v>0</v>
      </c>
      <c r="BG1026" s="249">
        <f>IF(N1026="zákl. přenesená",J1026,0)</f>
        <v>0</v>
      </c>
      <c r="BH1026" s="249">
        <f>IF(N1026="sníž. přenesená",J1026,0)</f>
        <v>0</v>
      </c>
      <c r="BI1026" s="249">
        <f>IF(N1026="nulová",J1026,0)</f>
        <v>0</v>
      </c>
      <c r="BJ1026" s="25" t="s">
        <v>83</v>
      </c>
      <c r="BK1026" s="249">
        <f>ROUND(I1026*H1026,2)</f>
        <v>0</v>
      </c>
      <c r="BL1026" s="25" t="s">
        <v>211</v>
      </c>
      <c r="BM1026" s="25" t="s">
        <v>2480</v>
      </c>
    </row>
    <row r="1027" spans="2:51" s="12" customFormat="1" ht="13.5">
      <c r="B1027" s="265"/>
      <c r="C1027" s="266"/>
      <c r="D1027" s="267" t="s">
        <v>592</v>
      </c>
      <c r="E1027" s="268" t="s">
        <v>21</v>
      </c>
      <c r="F1027" s="269" t="s">
        <v>2481</v>
      </c>
      <c r="G1027" s="266"/>
      <c r="H1027" s="270">
        <v>6</v>
      </c>
      <c r="I1027" s="271"/>
      <c r="J1027" s="266"/>
      <c r="K1027" s="266"/>
      <c r="L1027" s="272"/>
      <c r="M1027" s="273"/>
      <c r="N1027" s="274"/>
      <c r="O1027" s="274"/>
      <c r="P1027" s="274"/>
      <c r="Q1027" s="274"/>
      <c r="R1027" s="274"/>
      <c r="S1027" s="274"/>
      <c r="T1027" s="275"/>
      <c r="AT1027" s="276" t="s">
        <v>592</v>
      </c>
      <c r="AU1027" s="276" t="s">
        <v>85</v>
      </c>
      <c r="AV1027" s="12" t="s">
        <v>85</v>
      </c>
      <c r="AW1027" s="12" t="s">
        <v>39</v>
      </c>
      <c r="AX1027" s="12" t="s">
        <v>76</v>
      </c>
      <c r="AY1027" s="276" t="s">
        <v>203</v>
      </c>
    </row>
    <row r="1028" spans="2:51" s="12" customFormat="1" ht="13.5">
      <c r="B1028" s="265"/>
      <c r="C1028" s="266"/>
      <c r="D1028" s="267" t="s">
        <v>592</v>
      </c>
      <c r="E1028" s="268" t="s">
        <v>21</v>
      </c>
      <c r="F1028" s="269" t="s">
        <v>2482</v>
      </c>
      <c r="G1028" s="266"/>
      <c r="H1028" s="270">
        <v>3</v>
      </c>
      <c r="I1028" s="271"/>
      <c r="J1028" s="266"/>
      <c r="K1028" s="266"/>
      <c r="L1028" s="272"/>
      <c r="M1028" s="273"/>
      <c r="N1028" s="274"/>
      <c r="O1028" s="274"/>
      <c r="P1028" s="274"/>
      <c r="Q1028" s="274"/>
      <c r="R1028" s="274"/>
      <c r="S1028" s="274"/>
      <c r="T1028" s="275"/>
      <c r="AT1028" s="276" t="s">
        <v>592</v>
      </c>
      <c r="AU1028" s="276" t="s">
        <v>85</v>
      </c>
      <c r="AV1028" s="12" t="s">
        <v>85</v>
      </c>
      <c r="AW1028" s="12" t="s">
        <v>39</v>
      </c>
      <c r="AX1028" s="12" t="s">
        <v>76</v>
      </c>
      <c r="AY1028" s="276" t="s">
        <v>203</v>
      </c>
    </row>
    <row r="1029" spans="2:51" s="12" customFormat="1" ht="13.5">
      <c r="B1029" s="265"/>
      <c r="C1029" s="266"/>
      <c r="D1029" s="267" t="s">
        <v>592</v>
      </c>
      <c r="E1029" s="268" t="s">
        <v>21</v>
      </c>
      <c r="F1029" s="269" t="s">
        <v>2483</v>
      </c>
      <c r="G1029" s="266"/>
      <c r="H1029" s="270">
        <v>2</v>
      </c>
      <c r="I1029" s="271"/>
      <c r="J1029" s="266"/>
      <c r="K1029" s="266"/>
      <c r="L1029" s="272"/>
      <c r="M1029" s="273"/>
      <c r="N1029" s="274"/>
      <c r="O1029" s="274"/>
      <c r="P1029" s="274"/>
      <c r="Q1029" s="274"/>
      <c r="R1029" s="274"/>
      <c r="S1029" s="274"/>
      <c r="T1029" s="275"/>
      <c r="AT1029" s="276" t="s">
        <v>592</v>
      </c>
      <c r="AU1029" s="276" t="s">
        <v>85</v>
      </c>
      <c r="AV1029" s="12" t="s">
        <v>85</v>
      </c>
      <c r="AW1029" s="12" t="s">
        <v>39</v>
      </c>
      <c r="AX1029" s="12" t="s">
        <v>76</v>
      </c>
      <c r="AY1029" s="276" t="s">
        <v>203</v>
      </c>
    </row>
    <row r="1030" spans="2:51" s="12" customFormat="1" ht="13.5">
      <c r="B1030" s="265"/>
      <c r="C1030" s="266"/>
      <c r="D1030" s="267" t="s">
        <v>592</v>
      </c>
      <c r="E1030" s="268" t="s">
        <v>21</v>
      </c>
      <c r="F1030" s="269" t="s">
        <v>2484</v>
      </c>
      <c r="G1030" s="266"/>
      <c r="H1030" s="270">
        <v>6</v>
      </c>
      <c r="I1030" s="271"/>
      <c r="J1030" s="266"/>
      <c r="K1030" s="266"/>
      <c r="L1030" s="272"/>
      <c r="M1030" s="273"/>
      <c r="N1030" s="274"/>
      <c r="O1030" s="274"/>
      <c r="P1030" s="274"/>
      <c r="Q1030" s="274"/>
      <c r="R1030" s="274"/>
      <c r="S1030" s="274"/>
      <c r="T1030" s="275"/>
      <c r="AT1030" s="276" t="s">
        <v>592</v>
      </c>
      <c r="AU1030" s="276" t="s">
        <v>85</v>
      </c>
      <c r="AV1030" s="12" t="s">
        <v>85</v>
      </c>
      <c r="AW1030" s="12" t="s">
        <v>39</v>
      </c>
      <c r="AX1030" s="12" t="s">
        <v>76</v>
      </c>
      <c r="AY1030" s="276" t="s">
        <v>203</v>
      </c>
    </row>
    <row r="1031" spans="2:51" s="12" customFormat="1" ht="13.5">
      <c r="B1031" s="265"/>
      <c r="C1031" s="266"/>
      <c r="D1031" s="267" t="s">
        <v>592</v>
      </c>
      <c r="E1031" s="268" t="s">
        <v>21</v>
      </c>
      <c r="F1031" s="269" t="s">
        <v>2485</v>
      </c>
      <c r="G1031" s="266"/>
      <c r="H1031" s="270">
        <v>1</v>
      </c>
      <c r="I1031" s="271"/>
      <c r="J1031" s="266"/>
      <c r="K1031" s="266"/>
      <c r="L1031" s="272"/>
      <c r="M1031" s="273"/>
      <c r="N1031" s="274"/>
      <c r="O1031" s="274"/>
      <c r="P1031" s="274"/>
      <c r="Q1031" s="274"/>
      <c r="R1031" s="274"/>
      <c r="S1031" s="274"/>
      <c r="T1031" s="275"/>
      <c r="AT1031" s="276" t="s">
        <v>592</v>
      </c>
      <c r="AU1031" s="276" t="s">
        <v>85</v>
      </c>
      <c r="AV1031" s="12" t="s">
        <v>85</v>
      </c>
      <c r="AW1031" s="12" t="s">
        <v>39</v>
      </c>
      <c r="AX1031" s="12" t="s">
        <v>76</v>
      </c>
      <c r="AY1031" s="276" t="s">
        <v>203</v>
      </c>
    </row>
    <row r="1032" spans="2:51" s="12" customFormat="1" ht="13.5">
      <c r="B1032" s="265"/>
      <c r="C1032" s="266"/>
      <c r="D1032" s="267" t="s">
        <v>592</v>
      </c>
      <c r="E1032" s="268" t="s">
        <v>21</v>
      </c>
      <c r="F1032" s="269" t="s">
        <v>2486</v>
      </c>
      <c r="G1032" s="266"/>
      <c r="H1032" s="270">
        <v>1</v>
      </c>
      <c r="I1032" s="271"/>
      <c r="J1032" s="266"/>
      <c r="K1032" s="266"/>
      <c r="L1032" s="272"/>
      <c r="M1032" s="273"/>
      <c r="N1032" s="274"/>
      <c r="O1032" s="274"/>
      <c r="P1032" s="274"/>
      <c r="Q1032" s="274"/>
      <c r="R1032" s="274"/>
      <c r="S1032" s="274"/>
      <c r="T1032" s="275"/>
      <c r="AT1032" s="276" t="s">
        <v>592</v>
      </c>
      <c r="AU1032" s="276" t="s">
        <v>85</v>
      </c>
      <c r="AV1032" s="12" t="s">
        <v>85</v>
      </c>
      <c r="AW1032" s="12" t="s">
        <v>39</v>
      </c>
      <c r="AX1032" s="12" t="s">
        <v>76</v>
      </c>
      <c r="AY1032" s="276" t="s">
        <v>203</v>
      </c>
    </row>
    <row r="1033" spans="2:51" s="12" customFormat="1" ht="13.5">
      <c r="B1033" s="265"/>
      <c r="C1033" s="266"/>
      <c r="D1033" s="267" t="s">
        <v>592</v>
      </c>
      <c r="E1033" s="268" t="s">
        <v>21</v>
      </c>
      <c r="F1033" s="269" t="s">
        <v>2487</v>
      </c>
      <c r="G1033" s="266"/>
      <c r="H1033" s="270">
        <v>2</v>
      </c>
      <c r="I1033" s="271"/>
      <c r="J1033" s="266"/>
      <c r="K1033" s="266"/>
      <c r="L1033" s="272"/>
      <c r="M1033" s="273"/>
      <c r="N1033" s="274"/>
      <c r="O1033" s="274"/>
      <c r="P1033" s="274"/>
      <c r="Q1033" s="274"/>
      <c r="R1033" s="274"/>
      <c r="S1033" s="274"/>
      <c r="T1033" s="275"/>
      <c r="AT1033" s="276" t="s">
        <v>592</v>
      </c>
      <c r="AU1033" s="276" t="s">
        <v>85</v>
      </c>
      <c r="AV1033" s="12" t="s">
        <v>85</v>
      </c>
      <c r="AW1033" s="12" t="s">
        <v>39</v>
      </c>
      <c r="AX1033" s="12" t="s">
        <v>76</v>
      </c>
      <c r="AY1033" s="276" t="s">
        <v>203</v>
      </c>
    </row>
    <row r="1034" spans="2:51" s="12" customFormat="1" ht="13.5">
      <c r="B1034" s="265"/>
      <c r="C1034" s="266"/>
      <c r="D1034" s="267" t="s">
        <v>592</v>
      </c>
      <c r="E1034" s="268" t="s">
        <v>21</v>
      </c>
      <c r="F1034" s="269" t="s">
        <v>2488</v>
      </c>
      <c r="G1034" s="266"/>
      <c r="H1034" s="270">
        <v>1</v>
      </c>
      <c r="I1034" s="271"/>
      <c r="J1034" s="266"/>
      <c r="K1034" s="266"/>
      <c r="L1034" s="272"/>
      <c r="M1034" s="273"/>
      <c r="N1034" s="274"/>
      <c r="O1034" s="274"/>
      <c r="P1034" s="274"/>
      <c r="Q1034" s="274"/>
      <c r="R1034" s="274"/>
      <c r="S1034" s="274"/>
      <c r="T1034" s="275"/>
      <c r="AT1034" s="276" t="s">
        <v>592</v>
      </c>
      <c r="AU1034" s="276" t="s">
        <v>85</v>
      </c>
      <c r="AV1034" s="12" t="s">
        <v>85</v>
      </c>
      <c r="AW1034" s="12" t="s">
        <v>39</v>
      </c>
      <c r="AX1034" s="12" t="s">
        <v>76</v>
      </c>
      <c r="AY1034" s="276" t="s">
        <v>203</v>
      </c>
    </row>
    <row r="1035" spans="2:51" s="13" customFormat="1" ht="13.5">
      <c r="B1035" s="277"/>
      <c r="C1035" s="278"/>
      <c r="D1035" s="267" t="s">
        <v>592</v>
      </c>
      <c r="E1035" s="279" t="s">
        <v>21</v>
      </c>
      <c r="F1035" s="280" t="s">
        <v>618</v>
      </c>
      <c r="G1035" s="278"/>
      <c r="H1035" s="281">
        <v>22</v>
      </c>
      <c r="I1035" s="282"/>
      <c r="J1035" s="278"/>
      <c r="K1035" s="278"/>
      <c r="L1035" s="283"/>
      <c r="M1035" s="284"/>
      <c r="N1035" s="285"/>
      <c r="O1035" s="285"/>
      <c r="P1035" s="285"/>
      <c r="Q1035" s="285"/>
      <c r="R1035" s="285"/>
      <c r="S1035" s="285"/>
      <c r="T1035" s="286"/>
      <c r="AT1035" s="287" t="s">
        <v>592</v>
      </c>
      <c r="AU1035" s="287" t="s">
        <v>85</v>
      </c>
      <c r="AV1035" s="13" t="s">
        <v>98</v>
      </c>
      <c r="AW1035" s="13" t="s">
        <v>39</v>
      </c>
      <c r="AX1035" s="13" t="s">
        <v>83</v>
      </c>
      <c r="AY1035" s="287" t="s">
        <v>203</v>
      </c>
    </row>
    <row r="1036" spans="2:65" s="1" customFormat="1" ht="25.5" customHeight="1">
      <c r="B1036" s="47"/>
      <c r="C1036" s="238" t="s">
        <v>2489</v>
      </c>
      <c r="D1036" s="238" t="s">
        <v>206</v>
      </c>
      <c r="E1036" s="239" t="s">
        <v>2490</v>
      </c>
      <c r="F1036" s="240" t="s">
        <v>2491</v>
      </c>
      <c r="G1036" s="241" t="s">
        <v>209</v>
      </c>
      <c r="H1036" s="242">
        <v>4</v>
      </c>
      <c r="I1036" s="243"/>
      <c r="J1036" s="244">
        <f>ROUND(I1036*H1036,2)</f>
        <v>0</v>
      </c>
      <c r="K1036" s="240" t="s">
        <v>2398</v>
      </c>
      <c r="L1036" s="73"/>
      <c r="M1036" s="245" t="s">
        <v>21</v>
      </c>
      <c r="N1036" s="246" t="s">
        <v>47</v>
      </c>
      <c r="O1036" s="48"/>
      <c r="P1036" s="247">
        <f>O1036*H1036</f>
        <v>0</v>
      </c>
      <c r="Q1036" s="247">
        <v>0</v>
      </c>
      <c r="R1036" s="247">
        <f>Q1036*H1036</f>
        <v>0</v>
      </c>
      <c r="S1036" s="247">
        <v>0</v>
      </c>
      <c r="T1036" s="248">
        <f>S1036*H1036</f>
        <v>0</v>
      </c>
      <c r="AR1036" s="25" t="s">
        <v>211</v>
      </c>
      <c r="AT1036" s="25" t="s">
        <v>206</v>
      </c>
      <c r="AU1036" s="25" t="s">
        <v>85</v>
      </c>
      <c r="AY1036" s="25" t="s">
        <v>203</v>
      </c>
      <c r="BE1036" s="249">
        <f>IF(N1036="základní",J1036,0)</f>
        <v>0</v>
      </c>
      <c r="BF1036" s="249">
        <f>IF(N1036="snížená",J1036,0)</f>
        <v>0</v>
      </c>
      <c r="BG1036" s="249">
        <f>IF(N1036="zákl. přenesená",J1036,0)</f>
        <v>0</v>
      </c>
      <c r="BH1036" s="249">
        <f>IF(N1036="sníž. přenesená",J1036,0)</f>
        <v>0</v>
      </c>
      <c r="BI1036" s="249">
        <f>IF(N1036="nulová",J1036,0)</f>
        <v>0</v>
      </c>
      <c r="BJ1036" s="25" t="s">
        <v>83</v>
      </c>
      <c r="BK1036" s="249">
        <f>ROUND(I1036*H1036,2)</f>
        <v>0</v>
      </c>
      <c r="BL1036" s="25" t="s">
        <v>211</v>
      </c>
      <c r="BM1036" s="25" t="s">
        <v>2492</v>
      </c>
    </row>
    <row r="1037" spans="2:51" s="12" customFormat="1" ht="13.5">
      <c r="B1037" s="265"/>
      <c r="C1037" s="266"/>
      <c r="D1037" s="267" t="s">
        <v>592</v>
      </c>
      <c r="E1037" s="268" t="s">
        <v>21</v>
      </c>
      <c r="F1037" s="269" t="s">
        <v>2493</v>
      </c>
      <c r="G1037" s="266"/>
      <c r="H1037" s="270">
        <v>2</v>
      </c>
      <c r="I1037" s="271"/>
      <c r="J1037" s="266"/>
      <c r="K1037" s="266"/>
      <c r="L1037" s="272"/>
      <c r="M1037" s="273"/>
      <c r="N1037" s="274"/>
      <c r="O1037" s="274"/>
      <c r="P1037" s="274"/>
      <c r="Q1037" s="274"/>
      <c r="R1037" s="274"/>
      <c r="S1037" s="274"/>
      <c r="T1037" s="275"/>
      <c r="AT1037" s="276" t="s">
        <v>592</v>
      </c>
      <c r="AU1037" s="276" t="s">
        <v>85</v>
      </c>
      <c r="AV1037" s="12" t="s">
        <v>85</v>
      </c>
      <c r="AW1037" s="12" t="s">
        <v>39</v>
      </c>
      <c r="AX1037" s="12" t="s">
        <v>76</v>
      </c>
      <c r="AY1037" s="276" t="s">
        <v>203</v>
      </c>
    </row>
    <row r="1038" spans="2:51" s="12" customFormat="1" ht="13.5">
      <c r="B1038" s="265"/>
      <c r="C1038" s="266"/>
      <c r="D1038" s="267" t="s">
        <v>592</v>
      </c>
      <c r="E1038" s="268" t="s">
        <v>21</v>
      </c>
      <c r="F1038" s="269" t="s">
        <v>2494</v>
      </c>
      <c r="G1038" s="266"/>
      <c r="H1038" s="270">
        <v>1</v>
      </c>
      <c r="I1038" s="271"/>
      <c r="J1038" s="266"/>
      <c r="K1038" s="266"/>
      <c r="L1038" s="272"/>
      <c r="M1038" s="273"/>
      <c r="N1038" s="274"/>
      <c r="O1038" s="274"/>
      <c r="P1038" s="274"/>
      <c r="Q1038" s="274"/>
      <c r="R1038" s="274"/>
      <c r="S1038" s="274"/>
      <c r="T1038" s="275"/>
      <c r="AT1038" s="276" t="s">
        <v>592</v>
      </c>
      <c r="AU1038" s="276" t="s">
        <v>85</v>
      </c>
      <c r="AV1038" s="12" t="s">
        <v>85</v>
      </c>
      <c r="AW1038" s="12" t="s">
        <v>39</v>
      </c>
      <c r="AX1038" s="12" t="s">
        <v>76</v>
      </c>
      <c r="AY1038" s="276" t="s">
        <v>203</v>
      </c>
    </row>
    <row r="1039" spans="2:51" s="12" customFormat="1" ht="13.5">
      <c r="B1039" s="265"/>
      <c r="C1039" s="266"/>
      <c r="D1039" s="267" t="s">
        <v>592</v>
      </c>
      <c r="E1039" s="268" t="s">
        <v>21</v>
      </c>
      <c r="F1039" s="269" t="s">
        <v>2495</v>
      </c>
      <c r="G1039" s="266"/>
      <c r="H1039" s="270">
        <v>1</v>
      </c>
      <c r="I1039" s="271"/>
      <c r="J1039" s="266"/>
      <c r="K1039" s="266"/>
      <c r="L1039" s="272"/>
      <c r="M1039" s="273"/>
      <c r="N1039" s="274"/>
      <c r="O1039" s="274"/>
      <c r="P1039" s="274"/>
      <c r="Q1039" s="274"/>
      <c r="R1039" s="274"/>
      <c r="S1039" s="274"/>
      <c r="T1039" s="275"/>
      <c r="AT1039" s="276" t="s">
        <v>592</v>
      </c>
      <c r="AU1039" s="276" t="s">
        <v>85</v>
      </c>
      <c r="AV1039" s="12" t="s">
        <v>85</v>
      </c>
      <c r="AW1039" s="12" t="s">
        <v>39</v>
      </c>
      <c r="AX1039" s="12" t="s">
        <v>76</v>
      </c>
      <c r="AY1039" s="276" t="s">
        <v>203</v>
      </c>
    </row>
    <row r="1040" spans="2:51" s="13" customFormat="1" ht="13.5">
      <c r="B1040" s="277"/>
      <c r="C1040" s="278"/>
      <c r="D1040" s="267" t="s">
        <v>592</v>
      </c>
      <c r="E1040" s="279" t="s">
        <v>21</v>
      </c>
      <c r="F1040" s="280" t="s">
        <v>618</v>
      </c>
      <c r="G1040" s="278"/>
      <c r="H1040" s="281">
        <v>4</v>
      </c>
      <c r="I1040" s="282"/>
      <c r="J1040" s="278"/>
      <c r="K1040" s="278"/>
      <c r="L1040" s="283"/>
      <c r="M1040" s="284"/>
      <c r="N1040" s="285"/>
      <c r="O1040" s="285"/>
      <c r="P1040" s="285"/>
      <c r="Q1040" s="285"/>
      <c r="R1040" s="285"/>
      <c r="S1040" s="285"/>
      <c r="T1040" s="286"/>
      <c r="AT1040" s="287" t="s">
        <v>592</v>
      </c>
      <c r="AU1040" s="287" t="s">
        <v>85</v>
      </c>
      <c r="AV1040" s="13" t="s">
        <v>98</v>
      </c>
      <c r="AW1040" s="13" t="s">
        <v>39</v>
      </c>
      <c r="AX1040" s="13" t="s">
        <v>83</v>
      </c>
      <c r="AY1040" s="287" t="s">
        <v>203</v>
      </c>
    </row>
    <row r="1041" spans="2:65" s="1" customFormat="1" ht="16.5" customHeight="1">
      <c r="B1041" s="47"/>
      <c r="C1041" s="238" t="s">
        <v>2496</v>
      </c>
      <c r="D1041" s="238" t="s">
        <v>206</v>
      </c>
      <c r="E1041" s="239" t="s">
        <v>2497</v>
      </c>
      <c r="F1041" s="240" t="s">
        <v>2498</v>
      </c>
      <c r="G1041" s="241" t="s">
        <v>463</v>
      </c>
      <c r="H1041" s="242">
        <v>28.436</v>
      </c>
      <c r="I1041" s="243"/>
      <c r="J1041" s="244">
        <f>ROUND(I1041*H1041,2)</f>
        <v>0</v>
      </c>
      <c r="K1041" s="240" t="s">
        <v>2398</v>
      </c>
      <c r="L1041" s="73"/>
      <c r="M1041" s="245" t="s">
        <v>21</v>
      </c>
      <c r="N1041" s="246" t="s">
        <v>47</v>
      </c>
      <c r="O1041" s="48"/>
      <c r="P1041" s="247">
        <f>O1041*H1041</f>
        <v>0</v>
      </c>
      <c r="Q1041" s="247">
        <v>0</v>
      </c>
      <c r="R1041" s="247">
        <f>Q1041*H1041</f>
        <v>0</v>
      </c>
      <c r="S1041" s="247">
        <v>0</v>
      </c>
      <c r="T1041" s="248">
        <f>S1041*H1041</f>
        <v>0</v>
      </c>
      <c r="AR1041" s="25" t="s">
        <v>211</v>
      </c>
      <c r="AT1041" s="25" t="s">
        <v>206</v>
      </c>
      <c r="AU1041" s="25" t="s">
        <v>85</v>
      </c>
      <c r="AY1041" s="25" t="s">
        <v>203</v>
      </c>
      <c r="BE1041" s="249">
        <f>IF(N1041="základní",J1041,0)</f>
        <v>0</v>
      </c>
      <c r="BF1041" s="249">
        <f>IF(N1041="snížená",J1041,0)</f>
        <v>0</v>
      </c>
      <c r="BG1041" s="249">
        <f>IF(N1041="zákl. přenesená",J1041,0)</f>
        <v>0</v>
      </c>
      <c r="BH1041" s="249">
        <f>IF(N1041="sníž. přenesená",J1041,0)</f>
        <v>0</v>
      </c>
      <c r="BI1041" s="249">
        <f>IF(N1041="nulová",J1041,0)</f>
        <v>0</v>
      </c>
      <c r="BJ1041" s="25" t="s">
        <v>83</v>
      </c>
      <c r="BK1041" s="249">
        <f>ROUND(I1041*H1041,2)</f>
        <v>0</v>
      </c>
      <c r="BL1041" s="25" t="s">
        <v>211</v>
      </c>
      <c r="BM1041" s="25" t="s">
        <v>2499</v>
      </c>
    </row>
    <row r="1042" spans="2:51" s="12" customFormat="1" ht="13.5">
      <c r="B1042" s="265"/>
      <c r="C1042" s="266"/>
      <c r="D1042" s="267" t="s">
        <v>592</v>
      </c>
      <c r="E1042" s="268" t="s">
        <v>21</v>
      </c>
      <c r="F1042" s="269" t="s">
        <v>2500</v>
      </c>
      <c r="G1042" s="266"/>
      <c r="H1042" s="270">
        <v>2.26</v>
      </c>
      <c r="I1042" s="271"/>
      <c r="J1042" s="266"/>
      <c r="K1042" s="266"/>
      <c r="L1042" s="272"/>
      <c r="M1042" s="273"/>
      <c r="N1042" s="274"/>
      <c r="O1042" s="274"/>
      <c r="P1042" s="274"/>
      <c r="Q1042" s="274"/>
      <c r="R1042" s="274"/>
      <c r="S1042" s="274"/>
      <c r="T1042" s="275"/>
      <c r="AT1042" s="276" t="s">
        <v>592</v>
      </c>
      <c r="AU1042" s="276" t="s">
        <v>85</v>
      </c>
      <c r="AV1042" s="12" t="s">
        <v>85</v>
      </c>
      <c r="AW1042" s="12" t="s">
        <v>6</v>
      </c>
      <c r="AX1042" s="12" t="s">
        <v>76</v>
      </c>
      <c r="AY1042" s="276" t="s">
        <v>203</v>
      </c>
    </row>
    <row r="1043" spans="2:51" s="12" customFormat="1" ht="13.5">
      <c r="B1043" s="265"/>
      <c r="C1043" s="266"/>
      <c r="D1043" s="267" t="s">
        <v>592</v>
      </c>
      <c r="E1043" s="268" t="s">
        <v>21</v>
      </c>
      <c r="F1043" s="269" t="s">
        <v>2501</v>
      </c>
      <c r="G1043" s="266"/>
      <c r="H1043" s="270">
        <v>4.5</v>
      </c>
      <c r="I1043" s="271"/>
      <c r="J1043" s="266"/>
      <c r="K1043" s="266"/>
      <c r="L1043" s="272"/>
      <c r="M1043" s="273"/>
      <c r="N1043" s="274"/>
      <c r="O1043" s="274"/>
      <c r="P1043" s="274"/>
      <c r="Q1043" s="274"/>
      <c r="R1043" s="274"/>
      <c r="S1043" s="274"/>
      <c r="T1043" s="275"/>
      <c r="AT1043" s="276" t="s">
        <v>592</v>
      </c>
      <c r="AU1043" s="276" t="s">
        <v>85</v>
      </c>
      <c r="AV1043" s="12" t="s">
        <v>85</v>
      </c>
      <c r="AW1043" s="12" t="s">
        <v>6</v>
      </c>
      <c r="AX1043" s="12" t="s">
        <v>76</v>
      </c>
      <c r="AY1043" s="276" t="s">
        <v>203</v>
      </c>
    </row>
    <row r="1044" spans="2:51" s="12" customFormat="1" ht="13.5">
      <c r="B1044" s="265"/>
      <c r="C1044" s="266"/>
      <c r="D1044" s="267" t="s">
        <v>592</v>
      </c>
      <c r="E1044" s="268" t="s">
        <v>21</v>
      </c>
      <c r="F1044" s="269" t="s">
        <v>2502</v>
      </c>
      <c r="G1044" s="266"/>
      <c r="H1044" s="270">
        <v>2.214</v>
      </c>
      <c r="I1044" s="271"/>
      <c r="J1044" s="266"/>
      <c r="K1044" s="266"/>
      <c r="L1044" s="272"/>
      <c r="M1044" s="273"/>
      <c r="N1044" s="274"/>
      <c r="O1044" s="274"/>
      <c r="P1044" s="274"/>
      <c r="Q1044" s="274"/>
      <c r="R1044" s="274"/>
      <c r="S1044" s="274"/>
      <c r="T1044" s="275"/>
      <c r="AT1044" s="276" t="s">
        <v>592</v>
      </c>
      <c r="AU1044" s="276" t="s">
        <v>85</v>
      </c>
      <c r="AV1044" s="12" t="s">
        <v>85</v>
      </c>
      <c r="AW1044" s="12" t="s">
        <v>6</v>
      </c>
      <c r="AX1044" s="12" t="s">
        <v>76</v>
      </c>
      <c r="AY1044" s="276" t="s">
        <v>203</v>
      </c>
    </row>
    <row r="1045" spans="2:51" s="12" customFormat="1" ht="13.5">
      <c r="B1045" s="265"/>
      <c r="C1045" s="266"/>
      <c r="D1045" s="267" t="s">
        <v>592</v>
      </c>
      <c r="E1045" s="268" t="s">
        <v>21</v>
      </c>
      <c r="F1045" s="269" t="s">
        <v>2503</v>
      </c>
      <c r="G1045" s="266"/>
      <c r="H1045" s="270">
        <v>1.89</v>
      </c>
      <c r="I1045" s="271"/>
      <c r="J1045" s="266"/>
      <c r="K1045" s="266"/>
      <c r="L1045" s="272"/>
      <c r="M1045" s="273"/>
      <c r="N1045" s="274"/>
      <c r="O1045" s="274"/>
      <c r="P1045" s="274"/>
      <c r="Q1045" s="274"/>
      <c r="R1045" s="274"/>
      <c r="S1045" s="274"/>
      <c r="T1045" s="275"/>
      <c r="AT1045" s="276" t="s">
        <v>592</v>
      </c>
      <c r="AU1045" s="276" t="s">
        <v>85</v>
      </c>
      <c r="AV1045" s="12" t="s">
        <v>85</v>
      </c>
      <c r="AW1045" s="12" t="s">
        <v>6</v>
      </c>
      <c r="AX1045" s="12" t="s">
        <v>76</v>
      </c>
      <c r="AY1045" s="276" t="s">
        <v>203</v>
      </c>
    </row>
    <row r="1046" spans="2:51" s="12" customFormat="1" ht="13.5">
      <c r="B1046" s="265"/>
      <c r="C1046" s="266"/>
      <c r="D1046" s="267" t="s">
        <v>592</v>
      </c>
      <c r="E1046" s="268" t="s">
        <v>21</v>
      </c>
      <c r="F1046" s="269" t="s">
        <v>2504</v>
      </c>
      <c r="G1046" s="266"/>
      <c r="H1046" s="270">
        <v>1.852</v>
      </c>
      <c r="I1046" s="271"/>
      <c r="J1046" s="266"/>
      <c r="K1046" s="266"/>
      <c r="L1046" s="272"/>
      <c r="M1046" s="273"/>
      <c r="N1046" s="274"/>
      <c r="O1046" s="274"/>
      <c r="P1046" s="274"/>
      <c r="Q1046" s="274"/>
      <c r="R1046" s="274"/>
      <c r="S1046" s="274"/>
      <c r="T1046" s="275"/>
      <c r="AT1046" s="276" t="s">
        <v>592</v>
      </c>
      <c r="AU1046" s="276" t="s">
        <v>85</v>
      </c>
      <c r="AV1046" s="12" t="s">
        <v>85</v>
      </c>
      <c r="AW1046" s="12" t="s">
        <v>6</v>
      </c>
      <c r="AX1046" s="12" t="s">
        <v>76</v>
      </c>
      <c r="AY1046" s="276" t="s">
        <v>203</v>
      </c>
    </row>
    <row r="1047" spans="2:51" s="12" customFormat="1" ht="13.5">
      <c r="B1047" s="265"/>
      <c r="C1047" s="266"/>
      <c r="D1047" s="267" t="s">
        <v>592</v>
      </c>
      <c r="E1047" s="268" t="s">
        <v>21</v>
      </c>
      <c r="F1047" s="269" t="s">
        <v>2505</v>
      </c>
      <c r="G1047" s="266"/>
      <c r="H1047" s="270">
        <v>2.179</v>
      </c>
      <c r="I1047" s="271"/>
      <c r="J1047" s="266"/>
      <c r="K1047" s="266"/>
      <c r="L1047" s="272"/>
      <c r="M1047" s="273"/>
      <c r="N1047" s="274"/>
      <c r="O1047" s="274"/>
      <c r="P1047" s="274"/>
      <c r="Q1047" s="274"/>
      <c r="R1047" s="274"/>
      <c r="S1047" s="274"/>
      <c r="T1047" s="275"/>
      <c r="AT1047" s="276" t="s">
        <v>592</v>
      </c>
      <c r="AU1047" s="276" t="s">
        <v>85</v>
      </c>
      <c r="AV1047" s="12" t="s">
        <v>85</v>
      </c>
      <c r="AW1047" s="12" t="s">
        <v>6</v>
      </c>
      <c r="AX1047" s="12" t="s">
        <v>76</v>
      </c>
      <c r="AY1047" s="276" t="s">
        <v>203</v>
      </c>
    </row>
    <row r="1048" spans="2:51" s="12" customFormat="1" ht="13.5">
      <c r="B1048" s="265"/>
      <c r="C1048" s="266"/>
      <c r="D1048" s="267" t="s">
        <v>592</v>
      </c>
      <c r="E1048" s="268" t="s">
        <v>21</v>
      </c>
      <c r="F1048" s="269" t="s">
        <v>2506</v>
      </c>
      <c r="G1048" s="266"/>
      <c r="H1048" s="270">
        <v>2.33</v>
      </c>
      <c r="I1048" s="271"/>
      <c r="J1048" s="266"/>
      <c r="K1048" s="266"/>
      <c r="L1048" s="272"/>
      <c r="M1048" s="273"/>
      <c r="N1048" s="274"/>
      <c r="O1048" s="274"/>
      <c r="P1048" s="274"/>
      <c r="Q1048" s="274"/>
      <c r="R1048" s="274"/>
      <c r="S1048" s="274"/>
      <c r="T1048" s="275"/>
      <c r="AT1048" s="276" t="s">
        <v>592</v>
      </c>
      <c r="AU1048" s="276" t="s">
        <v>85</v>
      </c>
      <c r="AV1048" s="12" t="s">
        <v>85</v>
      </c>
      <c r="AW1048" s="12" t="s">
        <v>6</v>
      </c>
      <c r="AX1048" s="12" t="s">
        <v>76</v>
      </c>
      <c r="AY1048" s="276" t="s">
        <v>203</v>
      </c>
    </row>
    <row r="1049" spans="2:51" s="12" customFormat="1" ht="13.5">
      <c r="B1049" s="265"/>
      <c r="C1049" s="266"/>
      <c r="D1049" s="267" t="s">
        <v>592</v>
      </c>
      <c r="E1049" s="268" t="s">
        <v>21</v>
      </c>
      <c r="F1049" s="269" t="s">
        <v>2507</v>
      </c>
      <c r="G1049" s="266"/>
      <c r="H1049" s="270">
        <v>1.608</v>
      </c>
      <c r="I1049" s="271"/>
      <c r="J1049" s="266"/>
      <c r="K1049" s="266"/>
      <c r="L1049" s="272"/>
      <c r="M1049" s="273"/>
      <c r="N1049" s="274"/>
      <c r="O1049" s="274"/>
      <c r="P1049" s="274"/>
      <c r="Q1049" s="274"/>
      <c r="R1049" s="274"/>
      <c r="S1049" s="274"/>
      <c r="T1049" s="275"/>
      <c r="AT1049" s="276" t="s">
        <v>592</v>
      </c>
      <c r="AU1049" s="276" t="s">
        <v>85</v>
      </c>
      <c r="AV1049" s="12" t="s">
        <v>85</v>
      </c>
      <c r="AW1049" s="12" t="s">
        <v>6</v>
      </c>
      <c r="AX1049" s="12" t="s">
        <v>76</v>
      </c>
      <c r="AY1049" s="276" t="s">
        <v>203</v>
      </c>
    </row>
    <row r="1050" spans="2:51" s="12" customFormat="1" ht="13.5">
      <c r="B1050" s="265"/>
      <c r="C1050" s="266"/>
      <c r="D1050" s="267" t="s">
        <v>592</v>
      </c>
      <c r="E1050" s="268" t="s">
        <v>21</v>
      </c>
      <c r="F1050" s="269" t="s">
        <v>2508</v>
      </c>
      <c r="G1050" s="266"/>
      <c r="H1050" s="270">
        <v>2.38</v>
      </c>
      <c r="I1050" s="271"/>
      <c r="J1050" s="266"/>
      <c r="K1050" s="266"/>
      <c r="L1050" s="272"/>
      <c r="M1050" s="273"/>
      <c r="N1050" s="274"/>
      <c r="O1050" s="274"/>
      <c r="P1050" s="274"/>
      <c r="Q1050" s="274"/>
      <c r="R1050" s="274"/>
      <c r="S1050" s="274"/>
      <c r="T1050" s="275"/>
      <c r="AT1050" s="276" t="s">
        <v>592</v>
      </c>
      <c r="AU1050" s="276" t="s">
        <v>85</v>
      </c>
      <c r="AV1050" s="12" t="s">
        <v>85</v>
      </c>
      <c r="AW1050" s="12" t="s">
        <v>6</v>
      </c>
      <c r="AX1050" s="12" t="s">
        <v>76</v>
      </c>
      <c r="AY1050" s="276" t="s">
        <v>203</v>
      </c>
    </row>
    <row r="1051" spans="2:51" s="12" customFormat="1" ht="13.5">
      <c r="B1051" s="265"/>
      <c r="C1051" s="266"/>
      <c r="D1051" s="267" t="s">
        <v>592</v>
      </c>
      <c r="E1051" s="268" t="s">
        <v>21</v>
      </c>
      <c r="F1051" s="269" t="s">
        <v>2509</v>
      </c>
      <c r="G1051" s="266"/>
      <c r="H1051" s="270">
        <v>2.185</v>
      </c>
      <c r="I1051" s="271"/>
      <c r="J1051" s="266"/>
      <c r="K1051" s="266"/>
      <c r="L1051" s="272"/>
      <c r="M1051" s="273"/>
      <c r="N1051" s="274"/>
      <c r="O1051" s="274"/>
      <c r="P1051" s="274"/>
      <c r="Q1051" s="274"/>
      <c r="R1051" s="274"/>
      <c r="S1051" s="274"/>
      <c r="T1051" s="275"/>
      <c r="AT1051" s="276" t="s">
        <v>592</v>
      </c>
      <c r="AU1051" s="276" t="s">
        <v>85</v>
      </c>
      <c r="AV1051" s="12" t="s">
        <v>85</v>
      </c>
      <c r="AW1051" s="12" t="s">
        <v>6</v>
      </c>
      <c r="AX1051" s="12" t="s">
        <v>76</v>
      </c>
      <c r="AY1051" s="276" t="s">
        <v>203</v>
      </c>
    </row>
    <row r="1052" spans="2:51" s="12" customFormat="1" ht="13.5">
      <c r="B1052" s="265"/>
      <c r="C1052" s="266"/>
      <c r="D1052" s="267" t="s">
        <v>592</v>
      </c>
      <c r="E1052" s="268" t="s">
        <v>21</v>
      </c>
      <c r="F1052" s="269" t="s">
        <v>2510</v>
      </c>
      <c r="G1052" s="266"/>
      <c r="H1052" s="270">
        <v>1.672</v>
      </c>
      <c r="I1052" s="271"/>
      <c r="J1052" s="266"/>
      <c r="K1052" s="266"/>
      <c r="L1052" s="272"/>
      <c r="M1052" s="273"/>
      <c r="N1052" s="274"/>
      <c r="O1052" s="274"/>
      <c r="P1052" s="274"/>
      <c r="Q1052" s="274"/>
      <c r="R1052" s="274"/>
      <c r="S1052" s="274"/>
      <c r="T1052" s="275"/>
      <c r="AT1052" s="276" t="s">
        <v>592</v>
      </c>
      <c r="AU1052" s="276" t="s">
        <v>85</v>
      </c>
      <c r="AV1052" s="12" t="s">
        <v>85</v>
      </c>
      <c r="AW1052" s="12" t="s">
        <v>6</v>
      </c>
      <c r="AX1052" s="12" t="s">
        <v>76</v>
      </c>
      <c r="AY1052" s="276" t="s">
        <v>203</v>
      </c>
    </row>
    <row r="1053" spans="2:51" s="12" customFormat="1" ht="13.5">
      <c r="B1053" s="265"/>
      <c r="C1053" s="266"/>
      <c r="D1053" s="267" t="s">
        <v>592</v>
      </c>
      <c r="E1053" s="268" t="s">
        <v>21</v>
      </c>
      <c r="F1053" s="269" t="s">
        <v>2511</v>
      </c>
      <c r="G1053" s="266"/>
      <c r="H1053" s="270">
        <v>1.89</v>
      </c>
      <c r="I1053" s="271"/>
      <c r="J1053" s="266"/>
      <c r="K1053" s="266"/>
      <c r="L1053" s="272"/>
      <c r="M1053" s="273"/>
      <c r="N1053" s="274"/>
      <c r="O1053" s="274"/>
      <c r="P1053" s="274"/>
      <c r="Q1053" s="274"/>
      <c r="R1053" s="274"/>
      <c r="S1053" s="274"/>
      <c r="T1053" s="275"/>
      <c r="AT1053" s="276" t="s">
        <v>592</v>
      </c>
      <c r="AU1053" s="276" t="s">
        <v>85</v>
      </c>
      <c r="AV1053" s="12" t="s">
        <v>85</v>
      </c>
      <c r="AW1053" s="12" t="s">
        <v>6</v>
      </c>
      <c r="AX1053" s="12" t="s">
        <v>76</v>
      </c>
      <c r="AY1053" s="276" t="s">
        <v>203</v>
      </c>
    </row>
    <row r="1054" spans="2:51" s="12" customFormat="1" ht="13.5">
      <c r="B1054" s="265"/>
      <c r="C1054" s="266"/>
      <c r="D1054" s="267" t="s">
        <v>592</v>
      </c>
      <c r="E1054" s="268" t="s">
        <v>21</v>
      </c>
      <c r="F1054" s="269" t="s">
        <v>2512</v>
      </c>
      <c r="G1054" s="266"/>
      <c r="H1054" s="270">
        <v>1.476</v>
      </c>
      <c r="I1054" s="271"/>
      <c r="J1054" s="266"/>
      <c r="K1054" s="266"/>
      <c r="L1054" s="272"/>
      <c r="M1054" s="273"/>
      <c r="N1054" s="274"/>
      <c r="O1054" s="274"/>
      <c r="P1054" s="274"/>
      <c r="Q1054" s="274"/>
      <c r="R1054" s="274"/>
      <c r="S1054" s="274"/>
      <c r="T1054" s="275"/>
      <c r="AT1054" s="276" t="s">
        <v>592</v>
      </c>
      <c r="AU1054" s="276" t="s">
        <v>85</v>
      </c>
      <c r="AV1054" s="12" t="s">
        <v>85</v>
      </c>
      <c r="AW1054" s="12" t="s">
        <v>6</v>
      </c>
      <c r="AX1054" s="12" t="s">
        <v>76</v>
      </c>
      <c r="AY1054" s="276" t="s">
        <v>203</v>
      </c>
    </row>
    <row r="1055" spans="2:51" s="13" customFormat="1" ht="13.5">
      <c r="B1055" s="277"/>
      <c r="C1055" s="278"/>
      <c r="D1055" s="267" t="s">
        <v>592</v>
      </c>
      <c r="E1055" s="279" t="s">
        <v>21</v>
      </c>
      <c r="F1055" s="280" t="s">
        <v>618</v>
      </c>
      <c r="G1055" s="278"/>
      <c r="H1055" s="281">
        <v>28.436</v>
      </c>
      <c r="I1055" s="282"/>
      <c r="J1055" s="278"/>
      <c r="K1055" s="278"/>
      <c r="L1055" s="283"/>
      <c r="M1055" s="284"/>
      <c r="N1055" s="285"/>
      <c r="O1055" s="285"/>
      <c r="P1055" s="285"/>
      <c r="Q1055" s="285"/>
      <c r="R1055" s="285"/>
      <c r="S1055" s="285"/>
      <c r="T1055" s="286"/>
      <c r="AT1055" s="287" t="s">
        <v>592</v>
      </c>
      <c r="AU1055" s="287" t="s">
        <v>85</v>
      </c>
      <c r="AV1055" s="13" t="s">
        <v>98</v>
      </c>
      <c r="AW1055" s="13" t="s">
        <v>6</v>
      </c>
      <c r="AX1055" s="13" t="s">
        <v>83</v>
      </c>
      <c r="AY1055" s="287" t="s">
        <v>203</v>
      </c>
    </row>
    <row r="1056" spans="2:65" s="1" customFormat="1" ht="38.25" customHeight="1">
      <c r="B1056" s="47"/>
      <c r="C1056" s="238" t="s">
        <v>2513</v>
      </c>
      <c r="D1056" s="238" t="s">
        <v>206</v>
      </c>
      <c r="E1056" s="239" t="s">
        <v>2514</v>
      </c>
      <c r="F1056" s="240" t="s">
        <v>2515</v>
      </c>
      <c r="G1056" s="241" t="s">
        <v>463</v>
      </c>
      <c r="H1056" s="242">
        <v>150.532</v>
      </c>
      <c r="I1056" s="243"/>
      <c r="J1056" s="244">
        <f>ROUND(I1056*H1056,2)</f>
        <v>0</v>
      </c>
      <c r="K1056" s="240" t="s">
        <v>2398</v>
      </c>
      <c r="L1056" s="73"/>
      <c r="M1056" s="245" t="s">
        <v>21</v>
      </c>
      <c r="N1056" s="246" t="s">
        <v>47</v>
      </c>
      <c r="O1056" s="48"/>
      <c r="P1056" s="247">
        <f>O1056*H1056</f>
        <v>0</v>
      </c>
      <c r="Q1056" s="247">
        <v>0</v>
      </c>
      <c r="R1056" s="247">
        <f>Q1056*H1056</f>
        <v>0</v>
      </c>
      <c r="S1056" s="247">
        <v>0</v>
      </c>
      <c r="T1056" s="248">
        <f>S1056*H1056</f>
        <v>0</v>
      </c>
      <c r="AR1056" s="25" t="s">
        <v>211</v>
      </c>
      <c r="AT1056" s="25" t="s">
        <v>206</v>
      </c>
      <c r="AU1056" s="25" t="s">
        <v>85</v>
      </c>
      <c r="AY1056" s="25" t="s">
        <v>203</v>
      </c>
      <c r="BE1056" s="249">
        <f>IF(N1056="základní",J1056,0)</f>
        <v>0</v>
      </c>
      <c r="BF1056" s="249">
        <f>IF(N1056="snížená",J1056,0)</f>
        <v>0</v>
      </c>
      <c r="BG1056" s="249">
        <f>IF(N1056="zákl. přenesená",J1056,0)</f>
        <v>0</v>
      </c>
      <c r="BH1056" s="249">
        <f>IF(N1056="sníž. přenesená",J1056,0)</f>
        <v>0</v>
      </c>
      <c r="BI1056" s="249">
        <f>IF(N1056="nulová",J1056,0)</f>
        <v>0</v>
      </c>
      <c r="BJ1056" s="25" t="s">
        <v>83</v>
      </c>
      <c r="BK1056" s="249">
        <f>ROUND(I1056*H1056,2)</f>
        <v>0</v>
      </c>
      <c r="BL1056" s="25" t="s">
        <v>211</v>
      </c>
      <c r="BM1056" s="25" t="s">
        <v>2516</v>
      </c>
    </row>
    <row r="1057" spans="2:51" s="12" customFormat="1" ht="13.5">
      <c r="B1057" s="265"/>
      <c r="C1057" s="266"/>
      <c r="D1057" s="267" t="s">
        <v>592</v>
      </c>
      <c r="E1057" s="268" t="s">
        <v>21</v>
      </c>
      <c r="F1057" s="269" t="s">
        <v>2517</v>
      </c>
      <c r="G1057" s="266"/>
      <c r="H1057" s="270">
        <v>4.893</v>
      </c>
      <c r="I1057" s="271"/>
      <c r="J1057" s="266"/>
      <c r="K1057" s="266"/>
      <c r="L1057" s="272"/>
      <c r="M1057" s="273"/>
      <c r="N1057" s="274"/>
      <c r="O1057" s="274"/>
      <c r="P1057" s="274"/>
      <c r="Q1057" s="274"/>
      <c r="R1057" s="274"/>
      <c r="S1057" s="274"/>
      <c r="T1057" s="275"/>
      <c r="AT1057" s="276" t="s">
        <v>592</v>
      </c>
      <c r="AU1057" s="276" t="s">
        <v>85</v>
      </c>
      <c r="AV1057" s="12" t="s">
        <v>85</v>
      </c>
      <c r="AW1057" s="12" t="s">
        <v>39</v>
      </c>
      <c r="AX1057" s="12" t="s">
        <v>76</v>
      </c>
      <c r="AY1057" s="276" t="s">
        <v>203</v>
      </c>
    </row>
    <row r="1058" spans="2:51" s="12" customFormat="1" ht="13.5">
      <c r="B1058" s="265"/>
      <c r="C1058" s="266"/>
      <c r="D1058" s="267" t="s">
        <v>592</v>
      </c>
      <c r="E1058" s="268" t="s">
        <v>21</v>
      </c>
      <c r="F1058" s="269" t="s">
        <v>2518</v>
      </c>
      <c r="G1058" s="266"/>
      <c r="H1058" s="270">
        <v>3.28</v>
      </c>
      <c r="I1058" s="271"/>
      <c r="J1058" s="266"/>
      <c r="K1058" s="266"/>
      <c r="L1058" s="272"/>
      <c r="M1058" s="273"/>
      <c r="N1058" s="274"/>
      <c r="O1058" s="274"/>
      <c r="P1058" s="274"/>
      <c r="Q1058" s="274"/>
      <c r="R1058" s="274"/>
      <c r="S1058" s="274"/>
      <c r="T1058" s="275"/>
      <c r="AT1058" s="276" t="s">
        <v>592</v>
      </c>
      <c r="AU1058" s="276" t="s">
        <v>85</v>
      </c>
      <c r="AV1058" s="12" t="s">
        <v>85</v>
      </c>
      <c r="AW1058" s="12" t="s">
        <v>39</v>
      </c>
      <c r="AX1058" s="12" t="s">
        <v>76</v>
      </c>
      <c r="AY1058" s="276" t="s">
        <v>203</v>
      </c>
    </row>
    <row r="1059" spans="2:51" s="12" customFormat="1" ht="13.5">
      <c r="B1059" s="265"/>
      <c r="C1059" s="266"/>
      <c r="D1059" s="267" t="s">
        <v>592</v>
      </c>
      <c r="E1059" s="268" t="s">
        <v>21</v>
      </c>
      <c r="F1059" s="269" t="s">
        <v>2519</v>
      </c>
      <c r="G1059" s="266"/>
      <c r="H1059" s="270">
        <v>1.435</v>
      </c>
      <c r="I1059" s="271"/>
      <c r="J1059" s="266"/>
      <c r="K1059" s="266"/>
      <c r="L1059" s="272"/>
      <c r="M1059" s="273"/>
      <c r="N1059" s="274"/>
      <c r="O1059" s="274"/>
      <c r="P1059" s="274"/>
      <c r="Q1059" s="274"/>
      <c r="R1059" s="274"/>
      <c r="S1059" s="274"/>
      <c r="T1059" s="275"/>
      <c r="AT1059" s="276" t="s">
        <v>592</v>
      </c>
      <c r="AU1059" s="276" t="s">
        <v>85</v>
      </c>
      <c r="AV1059" s="12" t="s">
        <v>85</v>
      </c>
      <c r="AW1059" s="12" t="s">
        <v>39</v>
      </c>
      <c r="AX1059" s="12" t="s">
        <v>76</v>
      </c>
      <c r="AY1059" s="276" t="s">
        <v>203</v>
      </c>
    </row>
    <row r="1060" spans="2:51" s="12" customFormat="1" ht="13.5">
      <c r="B1060" s="265"/>
      <c r="C1060" s="266"/>
      <c r="D1060" s="267" t="s">
        <v>592</v>
      </c>
      <c r="E1060" s="268" t="s">
        <v>21</v>
      </c>
      <c r="F1060" s="269" t="s">
        <v>2520</v>
      </c>
      <c r="G1060" s="266"/>
      <c r="H1060" s="270">
        <v>15.6</v>
      </c>
      <c r="I1060" s="271"/>
      <c r="J1060" s="266"/>
      <c r="K1060" s="266"/>
      <c r="L1060" s="272"/>
      <c r="M1060" s="273"/>
      <c r="N1060" s="274"/>
      <c r="O1060" s="274"/>
      <c r="P1060" s="274"/>
      <c r="Q1060" s="274"/>
      <c r="R1060" s="274"/>
      <c r="S1060" s="274"/>
      <c r="T1060" s="275"/>
      <c r="AT1060" s="276" t="s">
        <v>592</v>
      </c>
      <c r="AU1060" s="276" t="s">
        <v>85</v>
      </c>
      <c r="AV1060" s="12" t="s">
        <v>85</v>
      </c>
      <c r="AW1060" s="12" t="s">
        <v>39</v>
      </c>
      <c r="AX1060" s="12" t="s">
        <v>76</v>
      </c>
      <c r="AY1060" s="276" t="s">
        <v>203</v>
      </c>
    </row>
    <row r="1061" spans="2:51" s="12" customFormat="1" ht="13.5">
      <c r="B1061" s="265"/>
      <c r="C1061" s="266"/>
      <c r="D1061" s="267" t="s">
        <v>592</v>
      </c>
      <c r="E1061" s="268" t="s">
        <v>21</v>
      </c>
      <c r="F1061" s="269" t="s">
        <v>2521</v>
      </c>
      <c r="G1061" s="266"/>
      <c r="H1061" s="270">
        <v>1.751</v>
      </c>
      <c r="I1061" s="271"/>
      <c r="J1061" s="266"/>
      <c r="K1061" s="266"/>
      <c r="L1061" s="272"/>
      <c r="M1061" s="273"/>
      <c r="N1061" s="274"/>
      <c r="O1061" s="274"/>
      <c r="P1061" s="274"/>
      <c r="Q1061" s="274"/>
      <c r="R1061" s="274"/>
      <c r="S1061" s="274"/>
      <c r="T1061" s="275"/>
      <c r="AT1061" s="276" t="s">
        <v>592</v>
      </c>
      <c r="AU1061" s="276" t="s">
        <v>85</v>
      </c>
      <c r="AV1061" s="12" t="s">
        <v>85</v>
      </c>
      <c r="AW1061" s="12" t="s">
        <v>39</v>
      </c>
      <c r="AX1061" s="12" t="s">
        <v>76</v>
      </c>
      <c r="AY1061" s="276" t="s">
        <v>203</v>
      </c>
    </row>
    <row r="1062" spans="2:51" s="12" customFormat="1" ht="13.5">
      <c r="B1062" s="265"/>
      <c r="C1062" s="266"/>
      <c r="D1062" s="267" t="s">
        <v>592</v>
      </c>
      <c r="E1062" s="268" t="s">
        <v>21</v>
      </c>
      <c r="F1062" s="269" t="s">
        <v>2522</v>
      </c>
      <c r="G1062" s="266"/>
      <c r="H1062" s="270">
        <v>27.51</v>
      </c>
      <c r="I1062" s="271"/>
      <c r="J1062" s="266"/>
      <c r="K1062" s="266"/>
      <c r="L1062" s="272"/>
      <c r="M1062" s="273"/>
      <c r="N1062" s="274"/>
      <c r="O1062" s="274"/>
      <c r="P1062" s="274"/>
      <c r="Q1062" s="274"/>
      <c r="R1062" s="274"/>
      <c r="S1062" s="274"/>
      <c r="T1062" s="275"/>
      <c r="AT1062" s="276" t="s">
        <v>592</v>
      </c>
      <c r="AU1062" s="276" t="s">
        <v>85</v>
      </c>
      <c r="AV1062" s="12" t="s">
        <v>85</v>
      </c>
      <c r="AW1062" s="12" t="s">
        <v>39</v>
      </c>
      <c r="AX1062" s="12" t="s">
        <v>76</v>
      </c>
      <c r="AY1062" s="276" t="s">
        <v>203</v>
      </c>
    </row>
    <row r="1063" spans="2:51" s="12" customFormat="1" ht="13.5">
      <c r="B1063" s="265"/>
      <c r="C1063" s="266"/>
      <c r="D1063" s="267" t="s">
        <v>592</v>
      </c>
      <c r="E1063" s="268" t="s">
        <v>21</v>
      </c>
      <c r="F1063" s="269" t="s">
        <v>2523</v>
      </c>
      <c r="G1063" s="266"/>
      <c r="H1063" s="270">
        <v>3.552</v>
      </c>
      <c r="I1063" s="271"/>
      <c r="J1063" s="266"/>
      <c r="K1063" s="266"/>
      <c r="L1063" s="272"/>
      <c r="M1063" s="273"/>
      <c r="N1063" s="274"/>
      <c r="O1063" s="274"/>
      <c r="P1063" s="274"/>
      <c r="Q1063" s="274"/>
      <c r="R1063" s="274"/>
      <c r="S1063" s="274"/>
      <c r="T1063" s="275"/>
      <c r="AT1063" s="276" t="s">
        <v>592</v>
      </c>
      <c r="AU1063" s="276" t="s">
        <v>85</v>
      </c>
      <c r="AV1063" s="12" t="s">
        <v>85</v>
      </c>
      <c r="AW1063" s="12" t="s">
        <v>39</v>
      </c>
      <c r="AX1063" s="12" t="s">
        <v>76</v>
      </c>
      <c r="AY1063" s="276" t="s">
        <v>203</v>
      </c>
    </row>
    <row r="1064" spans="2:51" s="12" customFormat="1" ht="13.5">
      <c r="B1064" s="265"/>
      <c r="C1064" s="266"/>
      <c r="D1064" s="267" t="s">
        <v>592</v>
      </c>
      <c r="E1064" s="268" t="s">
        <v>21</v>
      </c>
      <c r="F1064" s="269" t="s">
        <v>2524</v>
      </c>
      <c r="G1064" s="266"/>
      <c r="H1064" s="270">
        <v>3.584</v>
      </c>
      <c r="I1064" s="271"/>
      <c r="J1064" s="266"/>
      <c r="K1064" s="266"/>
      <c r="L1064" s="272"/>
      <c r="M1064" s="273"/>
      <c r="N1064" s="274"/>
      <c r="O1064" s="274"/>
      <c r="P1064" s="274"/>
      <c r="Q1064" s="274"/>
      <c r="R1064" s="274"/>
      <c r="S1064" s="274"/>
      <c r="T1064" s="275"/>
      <c r="AT1064" s="276" t="s">
        <v>592</v>
      </c>
      <c r="AU1064" s="276" t="s">
        <v>85</v>
      </c>
      <c r="AV1064" s="12" t="s">
        <v>85</v>
      </c>
      <c r="AW1064" s="12" t="s">
        <v>39</v>
      </c>
      <c r="AX1064" s="12" t="s">
        <v>76</v>
      </c>
      <c r="AY1064" s="276" t="s">
        <v>203</v>
      </c>
    </row>
    <row r="1065" spans="2:51" s="12" customFormat="1" ht="13.5">
      <c r="B1065" s="265"/>
      <c r="C1065" s="266"/>
      <c r="D1065" s="267" t="s">
        <v>592</v>
      </c>
      <c r="E1065" s="268" t="s">
        <v>21</v>
      </c>
      <c r="F1065" s="269" t="s">
        <v>2525</v>
      </c>
      <c r="G1065" s="266"/>
      <c r="H1065" s="270">
        <v>16.128</v>
      </c>
      <c r="I1065" s="271"/>
      <c r="J1065" s="266"/>
      <c r="K1065" s="266"/>
      <c r="L1065" s="272"/>
      <c r="M1065" s="273"/>
      <c r="N1065" s="274"/>
      <c r="O1065" s="274"/>
      <c r="P1065" s="274"/>
      <c r="Q1065" s="274"/>
      <c r="R1065" s="274"/>
      <c r="S1065" s="274"/>
      <c r="T1065" s="275"/>
      <c r="AT1065" s="276" t="s">
        <v>592</v>
      </c>
      <c r="AU1065" s="276" t="s">
        <v>85</v>
      </c>
      <c r="AV1065" s="12" t="s">
        <v>85</v>
      </c>
      <c r="AW1065" s="12" t="s">
        <v>39</v>
      </c>
      <c r="AX1065" s="12" t="s">
        <v>76</v>
      </c>
      <c r="AY1065" s="276" t="s">
        <v>203</v>
      </c>
    </row>
    <row r="1066" spans="2:51" s="12" customFormat="1" ht="13.5">
      <c r="B1066" s="265"/>
      <c r="C1066" s="266"/>
      <c r="D1066" s="267" t="s">
        <v>592</v>
      </c>
      <c r="E1066" s="268" t="s">
        <v>21</v>
      </c>
      <c r="F1066" s="269" t="s">
        <v>2526</v>
      </c>
      <c r="G1066" s="266"/>
      <c r="H1066" s="270">
        <v>4.05</v>
      </c>
      <c r="I1066" s="271"/>
      <c r="J1066" s="266"/>
      <c r="K1066" s="266"/>
      <c r="L1066" s="272"/>
      <c r="M1066" s="273"/>
      <c r="N1066" s="274"/>
      <c r="O1066" s="274"/>
      <c r="P1066" s="274"/>
      <c r="Q1066" s="274"/>
      <c r="R1066" s="274"/>
      <c r="S1066" s="274"/>
      <c r="T1066" s="275"/>
      <c r="AT1066" s="276" t="s">
        <v>592</v>
      </c>
      <c r="AU1066" s="276" t="s">
        <v>85</v>
      </c>
      <c r="AV1066" s="12" t="s">
        <v>85</v>
      </c>
      <c r="AW1066" s="12" t="s">
        <v>39</v>
      </c>
      <c r="AX1066" s="12" t="s">
        <v>76</v>
      </c>
      <c r="AY1066" s="276" t="s">
        <v>203</v>
      </c>
    </row>
    <row r="1067" spans="2:51" s="12" customFormat="1" ht="13.5">
      <c r="B1067" s="265"/>
      <c r="C1067" s="266"/>
      <c r="D1067" s="267" t="s">
        <v>592</v>
      </c>
      <c r="E1067" s="268" t="s">
        <v>21</v>
      </c>
      <c r="F1067" s="269" t="s">
        <v>2527</v>
      </c>
      <c r="G1067" s="266"/>
      <c r="H1067" s="270">
        <v>17.424</v>
      </c>
      <c r="I1067" s="271"/>
      <c r="J1067" s="266"/>
      <c r="K1067" s="266"/>
      <c r="L1067" s="272"/>
      <c r="M1067" s="273"/>
      <c r="N1067" s="274"/>
      <c r="O1067" s="274"/>
      <c r="P1067" s="274"/>
      <c r="Q1067" s="274"/>
      <c r="R1067" s="274"/>
      <c r="S1067" s="274"/>
      <c r="T1067" s="275"/>
      <c r="AT1067" s="276" t="s">
        <v>592</v>
      </c>
      <c r="AU1067" s="276" t="s">
        <v>85</v>
      </c>
      <c r="AV1067" s="12" t="s">
        <v>85</v>
      </c>
      <c r="AW1067" s="12" t="s">
        <v>39</v>
      </c>
      <c r="AX1067" s="12" t="s">
        <v>76</v>
      </c>
      <c r="AY1067" s="276" t="s">
        <v>203</v>
      </c>
    </row>
    <row r="1068" spans="2:51" s="12" customFormat="1" ht="13.5">
      <c r="B1068" s="265"/>
      <c r="C1068" s="266"/>
      <c r="D1068" s="267" t="s">
        <v>592</v>
      </c>
      <c r="E1068" s="268" t="s">
        <v>21</v>
      </c>
      <c r="F1068" s="269" t="s">
        <v>2528</v>
      </c>
      <c r="G1068" s="266"/>
      <c r="H1068" s="270">
        <v>3.137</v>
      </c>
      <c r="I1068" s="271"/>
      <c r="J1068" s="266"/>
      <c r="K1068" s="266"/>
      <c r="L1068" s="272"/>
      <c r="M1068" s="273"/>
      <c r="N1068" s="274"/>
      <c r="O1068" s="274"/>
      <c r="P1068" s="274"/>
      <c r="Q1068" s="274"/>
      <c r="R1068" s="274"/>
      <c r="S1068" s="274"/>
      <c r="T1068" s="275"/>
      <c r="AT1068" s="276" t="s">
        <v>592</v>
      </c>
      <c r="AU1068" s="276" t="s">
        <v>85</v>
      </c>
      <c r="AV1068" s="12" t="s">
        <v>85</v>
      </c>
      <c r="AW1068" s="12" t="s">
        <v>39</v>
      </c>
      <c r="AX1068" s="12" t="s">
        <v>76</v>
      </c>
      <c r="AY1068" s="276" t="s">
        <v>203</v>
      </c>
    </row>
    <row r="1069" spans="2:51" s="12" customFormat="1" ht="13.5">
      <c r="B1069" s="265"/>
      <c r="C1069" s="266"/>
      <c r="D1069" s="267" t="s">
        <v>592</v>
      </c>
      <c r="E1069" s="268" t="s">
        <v>21</v>
      </c>
      <c r="F1069" s="269" t="s">
        <v>2529</v>
      </c>
      <c r="G1069" s="266"/>
      <c r="H1069" s="270">
        <v>1.764</v>
      </c>
      <c r="I1069" s="271"/>
      <c r="J1069" s="266"/>
      <c r="K1069" s="266"/>
      <c r="L1069" s="272"/>
      <c r="M1069" s="273"/>
      <c r="N1069" s="274"/>
      <c r="O1069" s="274"/>
      <c r="P1069" s="274"/>
      <c r="Q1069" s="274"/>
      <c r="R1069" s="274"/>
      <c r="S1069" s="274"/>
      <c r="T1069" s="275"/>
      <c r="AT1069" s="276" t="s">
        <v>592</v>
      </c>
      <c r="AU1069" s="276" t="s">
        <v>85</v>
      </c>
      <c r="AV1069" s="12" t="s">
        <v>85</v>
      </c>
      <c r="AW1069" s="12" t="s">
        <v>39</v>
      </c>
      <c r="AX1069" s="12" t="s">
        <v>76</v>
      </c>
      <c r="AY1069" s="276" t="s">
        <v>203</v>
      </c>
    </row>
    <row r="1070" spans="2:51" s="12" customFormat="1" ht="13.5">
      <c r="B1070" s="265"/>
      <c r="C1070" s="266"/>
      <c r="D1070" s="267" t="s">
        <v>592</v>
      </c>
      <c r="E1070" s="268" t="s">
        <v>21</v>
      </c>
      <c r="F1070" s="269" t="s">
        <v>2530</v>
      </c>
      <c r="G1070" s="266"/>
      <c r="H1070" s="270">
        <v>2.025</v>
      </c>
      <c r="I1070" s="271"/>
      <c r="J1070" s="266"/>
      <c r="K1070" s="266"/>
      <c r="L1070" s="272"/>
      <c r="M1070" s="273"/>
      <c r="N1070" s="274"/>
      <c r="O1070" s="274"/>
      <c r="P1070" s="274"/>
      <c r="Q1070" s="274"/>
      <c r="R1070" s="274"/>
      <c r="S1070" s="274"/>
      <c r="T1070" s="275"/>
      <c r="AT1070" s="276" t="s">
        <v>592</v>
      </c>
      <c r="AU1070" s="276" t="s">
        <v>85</v>
      </c>
      <c r="AV1070" s="12" t="s">
        <v>85</v>
      </c>
      <c r="AW1070" s="12" t="s">
        <v>39</v>
      </c>
      <c r="AX1070" s="12" t="s">
        <v>76</v>
      </c>
      <c r="AY1070" s="276" t="s">
        <v>203</v>
      </c>
    </row>
    <row r="1071" spans="2:51" s="12" customFormat="1" ht="13.5">
      <c r="B1071" s="265"/>
      <c r="C1071" s="266"/>
      <c r="D1071" s="267" t="s">
        <v>592</v>
      </c>
      <c r="E1071" s="268" t="s">
        <v>21</v>
      </c>
      <c r="F1071" s="269" t="s">
        <v>2531</v>
      </c>
      <c r="G1071" s="266"/>
      <c r="H1071" s="270">
        <v>2.04</v>
      </c>
      <c r="I1071" s="271"/>
      <c r="J1071" s="266"/>
      <c r="K1071" s="266"/>
      <c r="L1071" s="272"/>
      <c r="M1071" s="273"/>
      <c r="N1071" s="274"/>
      <c r="O1071" s="274"/>
      <c r="P1071" s="274"/>
      <c r="Q1071" s="274"/>
      <c r="R1071" s="274"/>
      <c r="S1071" s="274"/>
      <c r="T1071" s="275"/>
      <c r="AT1071" s="276" t="s">
        <v>592</v>
      </c>
      <c r="AU1071" s="276" t="s">
        <v>85</v>
      </c>
      <c r="AV1071" s="12" t="s">
        <v>85</v>
      </c>
      <c r="AW1071" s="12" t="s">
        <v>39</v>
      </c>
      <c r="AX1071" s="12" t="s">
        <v>76</v>
      </c>
      <c r="AY1071" s="276" t="s">
        <v>203</v>
      </c>
    </row>
    <row r="1072" spans="2:51" s="12" customFormat="1" ht="13.5">
      <c r="B1072" s="265"/>
      <c r="C1072" s="266"/>
      <c r="D1072" s="267" t="s">
        <v>592</v>
      </c>
      <c r="E1072" s="268" t="s">
        <v>21</v>
      </c>
      <c r="F1072" s="269" t="s">
        <v>2532</v>
      </c>
      <c r="G1072" s="266"/>
      <c r="H1072" s="270">
        <v>1.351</v>
      </c>
      <c r="I1072" s="271"/>
      <c r="J1072" s="266"/>
      <c r="K1072" s="266"/>
      <c r="L1072" s="272"/>
      <c r="M1072" s="273"/>
      <c r="N1072" s="274"/>
      <c r="O1072" s="274"/>
      <c r="P1072" s="274"/>
      <c r="Q1072" s="274"/>
      <c r="R1072" s="274"/>
      <c r="S1072" s="274"/>
      <c r="T1072" s="275"/>
      <c r="AT1072" s="276" t="s">
        <v>592</v>
      </c>
      <c r="AU1072" s="276" t="s">
        <v>85</v>
      </c>
      <c r="AV1072" s="12" t="s">
        <v>85</v>
      </c>
      <c r="AW1072" s="12" t="s">
        <v>39</v>
      </c>
      <c r="AX1072" s="12" t="s">
        <v>76</v>
      </c>
      <c r="AY1072" s="276" t="s">
        <v>203</v>
      </c>
    </row>
    <row r="1073" spans="2:51" s="12" customFormat="1" ht="13.5">
      <c r="B1073" s="265"/>
      <c r="C1073" s="266"/>
      <c r="D1073" s="267" t="s">
        <v>592</v>
      </c>
      <c r="E1073" s="268" t="s">
        <v>21</v>
      </c>
      <c r="F1073" s="269" t="s">
        <v>2533</v>
      </c>
      <c r="G1073" s="266"/>
      <c r="H1073" s="270">
        <v>1.56</v>
      </c>
      <c r="I1073" s="271"/>
      <c r="J1073" s="266"/>
      <c r="K1073" s="266"/>
      <c r="L1073" s="272"/>
      <c r="M1073" s="273"/>
      <c r="N1073" s="274"/>
      <c r="O1073" s="274"/>
      <c r="P1073" s="274"/>
      <c r="Q1073" s="274"/>
      <c r="R1073" s="274"/>
      <c r="S1073" s="274"/>
      <c r="T1073" s="275"/>
      <c r="AT1073" s="276" t="s">
        <v>592</v>
      </c>
      <c r="AU1073" s="276" t="s">
        <v>85</v>
      </c>
      <c r="AV1073" s="12" t="s">
        <v>85</v>
      </c>
      <c r="AW1073" s="12" t="s">
        <v>39</v>
      </c>
      <c r="AX1073" s="12" t="s">
        <v>76</v>
      </c>
      <c r="AY1073" s="276" t="s">
        <v>203</v>
      </c>
    </row>
    <row r="1074" spans="2:51" s="12" customFormat="1" ht="13.5">
      <c r="B1074" s="265"/>
      <c r="C1074" s="266"/>
      <c r="D1074" s="267" t="s">
        <v>592</v>
      </c>
      <c r="E1074" s="268" t="s">
        <v>21</v>
      </c>
      <c r="F1074" s="269" t="s">
        <v>2534</v>
      </c>
      <c r="G1074" s="266"/>
      <c r="H1074" s="270">
        <v>8.64</v>
      </c>
      <c r="I1074" s="271"/>
      <c r="J1074" s="266"/>
      <c r="K1074" s="266"/>
      <c r="L1074" s="272"/>
      <c r="M1074" s="273"/>
      <c r="N1074" s="274"/>
      <c r="O1074" s="274"/>
      <c r="P1074" s="274"/>
      <c r="Q1074" s="274"/>
      <c r="R1074" s="274"/>
      <c r="S1074" s="274"/>
      <c r="T1074" s="275"/>
      <c r="AT1074" s="276" t="s">
        <v>592</v>
      </c>
      <c r="AU1074" s="276" t="s">
        <v>85</v>
      </c>
      <c r="AV1074" s="12" t="s">
        <v>85</v>
      </c>
      <c r="AW1074" s="12" t="s">
        <v>39</v>
      </c>
      <c r="AX1074" s="12" t="s">
        <v>76</v>
      </c>
      <c r="AY1074" s="276" t="s">
        <v>203</v>
      </c>
    </row>
    <row r="1075" spans="2:51" s="12" customFormat="1" ht="13.5">
      <c r="B1075" s="265"/>
      <c r="C1075" s="266"/>
      <c r="D1075" s="267" t="s">
        <v>592</v>
      </c>
      <c r="E1075" s="268" t="s">
        <v>21</v>
      </c>
      <c r="F1075" s="269" t="s">
        <v>2535</v>
      </c>
      <c r="G1075" s="266"/>
      <c r="H1075" s="270">
        <v>11.88</v>
      </c>
      <c r="I1075" s="271"/>
      <c r="J1075" s="266"/>
      <c r="K1075" s="266"/>
      <c r="L1075" s="272"/>
      <c r="M1075" s="273"/>
      <c r="N1075" s="274"/>
      <c r="O1075" s="274"/>
      <c r="P1075" s="274"/>
      <c r="Q1075" s="274"/>
      <c r="R1075" s="274"/>
      <c r="S1075" s="274"/>
      <c r="T1075" s="275"/>
      <c r="AT1075" s="276" t="s">
        <v>592</v>
      </c>
      <c r="AU1075" s="276" t="s">
        <v>85</v>
      </c>
      <c r="AV1075" s="12" t="s">
        <v>85</v>
      </c>
      <c r="AW1075" s="12" t="s">
        <v>39</v>
      </c>
      <c r="AX1075" s="12" t="s">
        <v>76</v>
      </c>
      <c r="AY1075" s="276" t="s">
        <v>203</v>
      </c>
    </row>
    <row r="1076" spans="2:51" s="12" customFormat="1" ht="13.5">
      <c r="B1076" s="265"/>
      <c r="C1076" s="266"/>
      <c r="D1076" s="267" t="s">
        <v>592</v>
      </c>
      <c r="E1076" s="268" t="s">
        <v>21</v>
      </c>
      <c r="F1076" s="269" t="s">
        <v>2536</v>
      </c>
      <c r="G1076" s="266"/>
      <c r="H1076" s="270">
        <v>4.004</v>
      </c>
      <c r="I1076" s="271"/>
      <c r="J1076" s="266"/>
      <c r="K1076" s="266"/>
      <c r="L1076" s="272"/>
      <c r="M1076" s="273"/>
      <c r="N1076" s="274"/>
      <c r="O1076" s="274"/>
      <c r="P1076" s="274"/>
      <c r="Q1076" s="274"/>
      <c r="R1076" s="274"/>
      <c r="S1076" s="274"/>
      <c r="T1076" s="275"/>
      <c r="AT1076" s="276" t="s">
        <v>592</v>
      </c>
      <c r="AU1076" s="276" t="s">
        <v>85</v>
      </c>
      <c r="AV1076" s="12" t="s">
        <v>85</v>
      </c>
      <c r="AW1076" s="12" t="s">
        <v>39</v>
      </c>
      <c r="AX1076" s="12" t="s">
        <v>76</v>
      </c>
      <c r="AY1076" s="276" t="s">
        <v>203</v>
      </c>
    </row>
    <row r="1077" spans="2:51" s="12" customFormat="1" ht="13.5">
      <c r="B1077" s="265"/>
      <c r="C1077" s="266"/>
      <c r="D1077" s="267" t="s">
        <v>592</v>
      </c>
      <c r="E1077" s="268" t="s">
        <v>21</v>
      </c>
      <c r="F1077" s="269" t="s">
        <v>2537</v>
      </c>
      <c r="G1077" s="266"/>
      <c r="H1077" s="270">
        <v>2.904</v>
      </c>
      <c r="I1077" s="271"/>
      <c r="J1077" s="266"/>
      <c r="K1077" s="266"/>
      <c r="L1077" s="272"/>
      <c r="M1077" s="273"/>
      <c r="N1077" s="274"/>
      <c r="O1077" s="274"/>
      <c r="P1077" s="274"/>
      <c r="Q1077" s="274"/>
      <c r="R1077" s="274"/>
      <c r="S1077" s="274"/>
      <c r="T1077" s="275"/>
      <c r="AT1077" s="276" t="s">
        <v>592</v>
      </c>
      <c r="AU1077" s="276" t="s">
        <v>85</v>
      </c>
      <c r="AV1077" s="12" t="s">
        <v>85</v>
      </c>
      <c r="AW1077" s="12" t="s">
        <v>39</v>
      </c>
      <c r="AX1077" s="12" t="s">
        <v>76</v>
      </c>
      <c r="AY1077" s="276" t="s">
        <v>203</v>
      </c>
    </row>
    <row r="1078" spans="2:51" s="12" customFormat="1" ht="13.5">
      <c r="B1078" s="265"/>
      <c r="C1078" s="266"/>
      <c r="D1078" s="267" t="s">
        <v>592</v>
      </c>
      <c r="E1078" s="268" t="s">
        <v>21</v>
      </c>
      <c r="F1078" s="269" t="s">
        <v>2538</v>
      </c>
      <c r="G1078" s="266"/>
      <c r="H1078" s="270">
        <v>1.802</v>
      </c>
      <c r="I1078" s="271"/>
      <c r="J1078" s="266"/>
      <c r="K1078" s="266"/>
      <c r="L1078" s="272"/>
      <c r="M1078" s="273"/>
      <c r="N1078" s="274"/>
      <c r="O1078" s="274"/>
      <c r="P1078" s="274"/>
      <c r="Q1078" s="274"/>
      <c r="R1078" s="274"/>
      <c r="S1078" s="274"/>
      <c r="T1078" s="275"/>
      <c r="AT1078" s="276" t="s">
        <v>592</v>
      </c>
      <c r="AU1078" s="276" t="s">
        <v>85</v>
      </c>
      <c r="AV1078" s="12" t="s">
        <v>85</v>
      </c>
      <c r="AW1078" s="12" t="s">
        <v>39</v>
      </c>
      <c r="AX1078" s="12" t="s">
        <v>76</v>
      </c>
      <c r="AY1078" s="276" t="s">
        <v>203</v>
      </c>
    </row>
    <row r="1079" spans="2:51" s="12" customFormat="1" ht="13.5">
      <c r="B1079" s="265"/>
      <c r="C1079" s="266"/>
      <c r="D1079" s="267" t="s">
        <v>592</v>
      </c>
      <c r="E1079" s="268" t="s">
        <v>21</v>
      </c>
      <c r="F1079" s="269" t="s">
        <v>2539</v>
      </c>
      <c r="G1079" s="266"/>
      <c r="H1079" s="270">
        <v>1.674</v>
      </c>
      <c r="I1079" s="271"/>
      <c r="J1079" s="266"/>
      <c r="K1079" s="266"/>
      <c r="L1079" s="272"/>
      <c r="M1079" s="273"/>
      <c r="N1079" s="274"/>
      <c r="O1079" s="274"/>
      <c r="P1079" s="274"/>
      <c r="Q1079" s="274"/>
      <c r="R1079" s="274"/>
      <c r="S1079" s="274"/>
      <c r="T1079" s="275"/>
      <c r="AT1079" s="276" t="s">
        <v>592</v>
      </c>
      <c r="AU1079" s="276" t="s">
        <v>85</v>
      </c>
      <c r="AV1079" s="12" t="s">
        <v>85</v>
      </c>
      <c r="AW1079" s="12" t="s">
        <v>39</v>
      </c>
      <c r="AX1079" s="12" t="s">
        <v>76</v>
      </c>
      <c r="AY1079" s="276" t="s">
        <v>203</v>
      </c>
    </row>
    <row r="1080" spans="2:51" s="12" customFormat="1" ht="13.5">
      <c r="B1080" s="265"/>
      <c r="C1080" s="266"/>
      <c r="D1080" s="267" t="s">
        <v>592</v>
      </c>
      <c r="E1080" s="268" t="s">
        <v>21</v>
      </c>
      <c r="F1080" s="269" t="s">
        <v>2540</v>
      </c>
      <c r="G1080" s="266"/>
      <c r="H1080" s="270">
        <v>3.38</v>
      </c>
      <c r="I1080" s="271"/>
      <c r="J1080" s="266"/>
      <c r="K1080" s="266"/>
      <c r="L1080" s="272"/>
      <c r="M1080" s="273"/>
      <c r="N1080" s="274"/>
      <c r="O1080" s="274"/>
      <c r="P1080" s="274"/>
      <c r="Q1080" s="274"/>
      <c r="R1080" s="274"/>
      <c r="S1080" s="274"/>
      <c r="T1080" s="275"/>
      <c r="AT1080" s="276" t="s">
        <v>592</v>
      </c>
      <c r="AU1080" s="276" t="s">
        <v>85</v>
      </c>
      <c r="AV1080" s="12" t="s">
        <v>85</v>
      </c>
      <c r="AW1080" s="12" t="s">
        <v>39</v>
      </c>
      <c r="AX1080" s="12" t="s">
        <v>76</v>
      </c>
      <c r="AY1080" s="276" t="s">
        <v>203</v>
      </c>
    </row>
    <row r="1081" spans="2:51" s="12" customFormat="1" ht="13.5">
      <c r="B1081" s="265"/>
      <c r="C1081" s="266"/>
      <c r="D1081" s="267" t="s">
        <v>592</v>
      </c>
      <c r="E1081" s="268" t="s">
        <v>21</v>
      </c>
      <c r="F1081" s="269" t="s">
        <v>2541</v>
      </c>
      <c r="G1081" s="266"/>
      <c r="H1081" s="270">
        <v>2.236</v>
      </c>
      <c r="I1081" s="271"/>
      <c r="J1081" s="266"/>
      <c r="K1081" s="266"/>
      <c r="L1081" s="272"/>
      <c r="M1081" s="273"/>
      <c r="N1081" s="274"/>
      <c r="O1081" s="274"/>
      <c r="P1081" s="274"/>
      <c r="Q1081" s="274"/>
      <c r="R1081" s="274"/>
      <c r="S1081" s="274"/>
      <c r="T1081" s="275"/>
      <c r="AT1081" s="276" t="s">
        <v>592</v>
      </c>
      <c r="AU1081" s="276" t="s">
        <v>85</v>
      </c>
      <c r="AV1081" s="12" t="s">
        <v>85</v>
      </c>
      <c r="AW1081" s="12" t="s">
        <v>39</v>
      </c>
      <c r="AX1081" s="12" t="s">
        <v>76</v>
      </c>
      <c r="AY1081" s="276" t="s">
        <v>203</v>
      </c>
    </row>
    <row r="1082" spans="2:51" s="12" customFormat="1" ht="13.5">
      <c r="B1082" s="265"/>
      <c r="C1082" s="266"/>
      <c r="D1082" s="267" t="s">
        <v>592</v>
      </c>
      <c r="E1082" s="268" t="s">
        <v>21</v>
      </c>
      <c r="F1082" s="269" t="s">
        <v>2542</v>
      </c>
      <c r="G1082" s="266"/>
      <c r="H1082" s="270">
        <v>2.928</v>
      </c>
      <c r="I1082" s="271"/>
      <c r="J1082" s="266"/>
      <c r="K1082" s="266"/>
      <c r="L1082" s="272"/>
      <c r="M1082" s="273"/>
      <c r="N1082" s="274"/>
      <c r="O1082" s="274"/>
      <c r="P1082" s="274"/>
      <c r="Q1082" s="274"/>
      <c r="R1082" s="274"/>
      <c r="S1082" s="274"/>
      <c r="T1082" s="275"/>
      <c r="AT1082" s="276" t="s">
        <v>592</v>
      </c>
      <c r="AU1082" s="276" t="s">
        <v>85</v>
      </c>
      <c r="AV1082" s="12" t="s">
        <v>85</v>
      </c>
      <c r="AW1082" s="12" t="s">
        <v>39</v>
      </c>
      <c r="AX1082" s="12" t="s">
        <v>76</v>
      </c>
      <c r="AY1082" s="276" t="s">
        <v>203</v>
      </c>
    </row>
    <row r="1083" spans="2:51" s="12" customFormat="1" ht="13.5">
      <c r="B1083" s="265"/>
      <c r="C1083" s="266"/>
      <c r="D1083" s="267" t="s">
        <v>592</v>
      </c>
      <c r="E1083" s="268" t="s">
        <v>21</v>
      </c>
      <c r="F1083" s="269" t="s">
        <v>21</v>
      </c>
      <c r="G1083" s="266"/>
      <c r="H1083" s="270">
        <v>0</v>
      </c>
      <c r="I1083" s="271"/>
      <c r="J1083" s="266"/>
      <c r="K1083" s="266"/>
      <c r="L1083" s="272"/>
      <c r="M1083" s="273"/>
      <c r="N1083" s="274"/>
      <c r="O1083" s="274"/>
      <c r="P1083" s="274"/>
      <c r="Q1083" s="274"/>
      <c r="R1083" s="274"/>
      <c r="S1083" s="274"/>
      <c r="T1083" s="275"/>
      <c r="AT1083" s="276" t="s">
        <v>592</v>
      </c>
      <c r="AU1083" s="276" t="s">
        <v>85</v>
      </c>
      <c r="AV1083" s="12" t="s">
        <v>85</v>
      </c>
      <c r="AW1083" s="12" t="s">
        <v>39</v>
      </c>
      <c r="AX1083" s="12" t="s">
        <v>76</v>
      </c>
      <c r="AY1083" s="276" t="s">
        <v>203</v>
      </c>
    </row>
    <row r="1084" spans="2:51" s="12" customFormat="1" ht="13.5">
      <c r="B1084" s="265"/>
      <c r="C1084" s="266"/>
      <c r="D1084" s="267" t="s">
        <v>592</v>
      </c>
      <c r="E1084" s="268" t="s">
        <v>21</v>
      </c>
      <c r="F1084" s="269" t="s">
        <v>21</v>
      </c>
      <c r="G1084" s="266"/>
      <c r="H1084" s="270">
        <v>0</v>
      </c>
      <c r="I1084" s="271"/>
      <c r="J1084" s="266"/>
      <c r="K1084" s="266"/>
      <c r="L1084" s="272"/>
      <c r="M1084" s="273"/>
      <c r="N1084" s="274"/>
      <c r="O1084" s="274"/>
      <c r="P1084" s="274"/>
      <c r="Q1084" s="274"/>
      <c r="R1084" s="274"/>
      <c r="S1084" s="274"/>
      <c r="T1084" s="275"/>
      <c r="AT1084" s="276" t="s">
        <v>592</v>
      </c>
      <c r="AU1084" s="276" t="s">
        <v>85</v>
      </c>
      <c r="AV1084" s="12" t="s">
        <v>85</v>
      </c>
      <c r="AW1084" s="12" t="s">
        <v>39</v>
      </c>
      <c r="AX1084" s="12" t="s">
        <v>76</v>
      </c>
      <c r="AY1084" s="276" t="s">
        <v>203</v>
      </c>
    </row>
    <row r="1085" spans="2:51" s="12" customFormat="1" ht="13.5">
      <c r="B1085" s="265"/>
      <c r="C1085" s="266"/>
      <c r="D1085" s="267" t="s">
        <v>592</v>
      </c>
      <c r="E1085" s="268" t="s">
        <v>21</v>
      </c>
      <c r="F1085" s="269" t="s">
        <v>21</v>
      </c>
      <c r="G1085" s="266"/>
      <c r="H1085" s="270">
        <v>0</v>
      </c>
      <c r="I1085" s="271"/>
      <c r="J1085" s="266"/>
      <c r="K1085" s="266"/>
      <c r="L1085" s="272"/>
      <c r="M1085" s="273"/>
      <c r="N1085" s="274"/>
      <c r="O1085" s="274"/>
      <c r="P1085" s="274"/>
      <c r="Q1085" s="274"/>
      <c r="R1085" s="274"/>
      <c r="S1085" s="274"/>
      <c r="T1085" s="275"/>
      <c r="AT1085" s="276" t="s">
        <v>592</v>
      </c>
      <c r="AU1085" s="276" t="s">
        <v>85</v>
      </c>
      <c r="AV1085" s="12" t="s">
        <v>85</v>
      </c>
      <c r="AW1085" s="12" t="s">
        <v>39</v>
      </c>
      <c r="AX1085" s="12" t="s">
        <v>76</v>
      </c>
      <c r="AY1085" s="276" t="s">
        <v>203</v>
      </c>
    </row>
    <row r="1086" spans="2:51" s="12" customFormat="1" ht="13.5">
      <c r="B1086" s="265"/>
      <c r="C1086" s="266"/>
      <c r="D1086" s="267" t="s">
        <v>592</v>
      </c>
      <c r="E1086" s="268" t="s">
        <v>21</v>
      </c>
      <c r="F1086" s="269" t="s">
        <v>21</v>
      </c>
      <c r="G1086" s="266"/>
      <c r="H1086" s="270">
        <v>0</v>
      </c>
      <c r="I1086" s="271"/>
      <c r="J1086" s="266"/>
      <c r="K1086" s="266"/>
      <c r="L1086" s="272"/>
      <c r="M1086" s="273"/>
      <c r="N1086" s="274"/>
      <c r="O1086" s="274"/>
      <c r="P1086" s="274"/>
      <c r="Q1086" s="274"/>
      <c r="R1086" s="274"/>
      <c r="S1086" s="274"/>
      <c r="T1086" s="275"/>
      <c r="AT1086" s="276" t="s">
        <v>592</v>
      </c>
      <c r="AU1086" s="276" t="s">
        <v>85</v>
      </c>
      <c r="AV1086" s="12" t="s">
        <v>85</v>
      </c>
      <c r="AW1086" s="12" t="s">
        <v>39</v>
      </c>
      <c r="AX1086" s="12" t="s">
        <v>76</v>
      </c>
      <c r="AY1086" s="276" t="s">
        <v>203</v>
      </c>
    </row>
    <row r="1087" spans="2:51" s="12" customFormat="1" ht="13.5">
      <c r="B1087" s="265"/>
      <c r="C1087" s="266"/>
      <c r="D1087" s="267" t="s">
        <v>592</v>
      </c>
      <c r="E1087" s="268" t="s">
        <v>21</v>
      </c>
      <c r="F1087" s="269" t="s">
        <v>21</v>
      </c>
      <c r="G1087" s="266"/>
      <c r="H1087" s="270">
        <v>0</v>
      </c>
      <c r="I1087" s="271"/>
      <c r="J1087" s="266"/>
      <c r="K1087" s="266"/>
      <c r="L1087" s="272"/>
      <c r="M1087" s="273"/>
      <c r="N1087" s="274"/>
      <c r="O1087" s="274"/>
      <c r="P1087" s="274"/>
      <c r="Q1087" s="274"/>
      <c r="R1087" s="274"/>
      <c r="S1087" s="274"/>
      <c r="T1087" s="275"/>
      <c r="AT1087" s="276" t="s">
        <v>592</v>
      </c>
      <c r="AU1087" s="276" t="s">
        <v>85</v>
      </c>
      <c r="AV1087" s="12" t="s">
        <v>85</v>
      </c>
      <c r="AW1087" s="12" t="s">
        <v>39</v>
      </c>
      <c r="AX1087" s="12" t="s">
        <v>76</v>
      </c>
      <c r="AY1087" s="276" t="s">
        <v>203</v>
      </c>
    </row>
    <row r="1088" spans="2:51" s="13" customFormat="1" ht="13.5">
      <c r="B1088" s="277"/>
      <c r="C1088" s="278"/>
      <c r="D1088" s="267" t="s">
        <v>592</v>
      </c>
      <c r="E1088" s="279" t="s">
        <v>21</v>
      </c>
      <c r="F1088" s="280" t="s">
        <v>618</v>
      </c>
      <c r="G1088" s="278"/>
      <c r="H1088" s="281">
        <v>150.532</v>
      </c>
      <c r="I1088" s="282"/>
      <c r="J1088" s="278"/>
      <c r="K1088" s="278"/>
      <c r="L1088" s="283"/>
      <c r="M1088" s="284"/>
      <c r="N1088" s="285"/>
      <c r="O1088" s="285"/>
      <c r="P1088" s="285"/>
      <c r="Q1088" s="285"/>
      <c r="R1088" s="285"/>
      <c r="S1088" s="285"/>
      <c r="T1088" s="286"/>
      <c r="AT1088" s="287" t="s">
        <v>592</v>
      </c>
      <c r="AU1088" s="287" t="s">
        <v>85</v>
      </c>
      <c r="AV1088" s="13" t="s">
        <v>98</v>
      </c>
      <c r="AW1088" s="13" t="s">
        <v>39</v>
      </c>
      <c r="AX1088" s="13" t="s">
        <v>83</v>
      </c>
      <c r="AY1088" s="287" t="s">
        <v>203</v>
      </c>
    </row>
    <row r="1089" spans="2:65" s="1" customFormat="1" ht="25.5" customHeight="1">
      <c r="B1089" s="47"/>
      <c r="C1089" s="238" t="s">
        <v>2543</v>
      </c>
      <c r="D1089" s="238" t="s">
        <v>206</v>
      </c>
      <c r="E1089" s="239" t="s">
        <v>2544</v>
      </c>
      <c r="F1089" s="240" t="s">
        <v>2545</v>
      </c>
      <c r="G1089" s="241" t="s">
        <v>209</v>
      </c>
      <c r="H1089" s="242">
        <v>1</v>
      </c>
      <c r="I1089" s="243"/>
      <c r="J1089" s="244">
        <f>ROUND(I1089*H1089,2)</f>
        <v>0</v>
      </c>
      <c r="K1089" s="240" t="s">
        <v>2398</v>
      </c>
      <c r="L1089" s="73"/>
      <c r="M1089" s="245" t="s">
        <v>21</v>
      </c>
      <c r="N1089" s="246" t="s">
        <v>47</v>
      </c>
      <c r="O1089" s="48"/>
      <c r="P1089" s="247">
        <f>O1089*H1089</f>
        <v>0</v>
      </c>
      <c r="Q1089" s="247">
        <v>0</v>
      </c>
      <c r="R1089" s="247">
        <f>Q1089*H1089</f>
        <v>0</v>
      </c>
      <c r="S1089" s="247">
        <v>0</v>
      </c>
      <c r="T1089" s="248">
        <f>S1089*H1089</f>
        <v>0</v>
      </c>
      <c r="AR1089" s="25" t="s">
        <v>211</v>
      </c>
      <c r="AT1089" s="25" t="s">
        <v>206</v>
      </c>
      <c r="AU1089" s="25" t="s">
        <v>85</v>
      </c>
      <c r="AY1089" s="25" t="s">
        <v>203</v>
      </c>
      <c r="BE1089" s="249">
        <f>IF(N1089="základní",J1089,0)</f>
        <v>0</v>
      </c>
      <c r="BF1089" s="249">
        <f>IF(N1089="snížená",J1089,0)</f>
        <v>0</v>
      </c>
      <c r="BG1089" s="249">
        <f>IF(N1089="zákl. přenesená",J1089,0)</f>
        <v>0</v>
      </c>
      <c r="BH1089" s="249">
        <f>IF(N1089="sníž. přenesená",J1089,0)</f>
        <v>0</v>
      </c>
      <c r="BI1089" s="249">
        <f>IF(N1089="nulová",J1089,0)</f>
        <v>0</v>
      </c>
      <c r="BJ1089" s="25" t="s">
        <v>83</v>
      </c>
      <c r="BK1089" s="249">
        <f>ROUND(I1089*H1089,2)</f>
        <v>0</v>
      </c>
      <c r="BL1089" s="25" t="s">
        <v>211</v>
      </c>
      <c r="BM1089" s="25" t="s">
        <v>2546</v>
      </c>
    </row>
    <row r="1090" spans="2:65" s="1" customFormat="1" ht="16.5" customHeight="1">
      <c r="B1090" s="47"/>
      <c r="C1090" s="238" t="s">
        <v>2547</v>
      </c>
      <c r="D1090" s="238" t="s">
        <v>206</v>
      </c>
      <c r="E1090" s="239" t="s">
        <v>2548</v>
      </c>
      <c r="F1090" s="240" t="s">
        <v>2549</v>
      </c>
      <c r="G1090" s="241" t="s">
        <v>209</v>
      </c>
      <c r="H1090" s="242">
        <v>2</v>
      </c>
      <c r="I1090" s="243"/>
      <c r="J1090" s="244">
        <f>ROUND(I1090*H1090,2)</f>
        <v>0</v>
      </c>
      <c r="K1090" s="240" t="s">
        <v>2398</v>
      </c>
      <c r="L1090" s="73"/>
      <c r="M1090" s="245" t="s">
        <v>21</v>
      </c>
      <c r="N1090" s="246" t="s">
        <v>47</v>
      </c>
      <c r="O1090" s="48"/>
      <c r="P1090" s="247">
        <f>O1090*H1090</f>
        <v>0</v>
      </c>
      <c r="Q1090" s="247">
        <v>0</v>
      </c>
      <c r="R1090" s="247">
        <f>Q1090*H1090</f>
        <v>0</v>
      </c>
      <c r="S1090" s="247">
        <v>0</v>
      </c>
      <c r="T1090" s="248">
        <f>S1090*H1090</f>
        <v>0</v>
      </c>
      <c r="AR1090" s="25" t="s">
        <v>211</v>
      </c>
      <c r="AT1090" s="25" t="s">
        <v>206</v>
      </c>
      <c r="AU1090" s="25" t="s">
        <v>85</v>
      </c>
      <c r="AY1090" s="25" t="s">
        <v>203</v>
      </c>
      <c r="BE1090" s="249">
        <f>IF(N1090="základní",J1090,0)</f>
        <v>0</v>
      </c>
      <c r="BF1090" s="249">
        <f>IF(N1090="snížená",J1090,0)</f>
        <v>0</v>
      </c>
      <c r="BG1090" s="249">
        <f>IF(N1090="zákl. přenesená",J1090,0)</f>
        <v>0</v>
      </c>
      <c r="BH1090" s="249">
        <f>IF(N1090="sníž. přenesená",J1090,0)</f>
        <v>0</v>
      </c>
      <c r="BI1090" s="249">
        <f>IF(N1090="nulová",J1090,0)</f>
        <v>0</v>
      </c>
      <c r="BJ1090" s="25" t="s">
        <v>83</v>
      </c>
      <c r="BK1090" s="249">
        <f>ROUND(I1090*H1090,2)</f>
        <v>0</v>
      </c>
      <c r="BL1090" s="25" t="s">
        <v>211</v>
      </c>
      <c r="BM1090" s="25" t="s">
        <v>2550</v>
      </c>
    </row>
    <row r="1091" spans="2:65" s="1" customFormat="1" ht="16.5" customHeight="1">
      <c r="B1091" s="47"/>
      <c r="C1091" s="238" t="s">
        <v>2551</v>
      </c>
      <c r="D1091" s="238" t="s">
        <v>206</v>
      </c>
      <c r="E1091" s="239" t="s">
        <v>2552</v>
      </c>
      <c r="F1091" s="240" t="s">
        <v>2553</v>
      </c>
      <c r="G1091" s="241" t="s">
        <v>209</v>
      </c>
      <c r="H1091" s="242">
        <v>1</v>
      </c>
      <c r="I1091" s="243"/>
      <c r="J1091" s="244">
        <f>ROUND(I1091*H1091,2)</f>
        <v>0</v>
      </c>
      <c r="K1091" s="240" t="s">
        <v>21</v>
      </c>
      <c r="L1091" s="73"/>
      <c r="M1091" s="245" t="s">
        <v>21</v>
      </c>
      <c r="N1091" s="246" t="s">
        <v>47</v>
      </c>
      <c r="O1091" s="48"/>
      <c r="P1091" s="247">
        <f>O1091*H1091</f>
        <v>0</v>
      </c>
      <c r="Q1091" s="247">
        <v>0</v>
      </c>
      <c r="R1091" s="247">
        <f>Q1091*H1091</f>
        <v>0</v>
      </c>
      <c r="S1091" s="247">
        <v>0</v>
      </c>
      <c r="T1091" s="248">
        <f>S1091*H1091</f>
        <v>0</v>
      </c>
      <c r="AR1091" s="25" t="s">
        <v>211</v>
      </c>
      <c r="AT1091" s="25" t="s">
        <v>206</v>
      </c>
      <c r="AU1091" s="25" t="s">
        <v>85</v>
      </c>
      <c r="AY1091" s="25" t="s">
        <v>203</v>
      </c>
      <c r="BE1091" s="249">
        <f>IF(N1091="základní",J1091,0)</f>
        <v>0</v>
      </c>
      <c r="BF1091" s="249">
        <f>IF(N1091="snížená",J1091,0)</f>
        <v>0</v>
      </c>
      <c r="BG1091" s="249">
        <f>IF(N1091="zákl. přenesená",J1091,0)</f>
        <v>0</v>
      </c>
      <c r="BH1091" s="249">
        <f>IF(N1091="sníž. přenesená",J1091,0)</f>
        <v>0</v>
      </c>
      <c r="BI1091" s="249">
        <f>IF(N1091="nulová",J1091,0)</f>
        <v>0</v>
      </c>
      <c r="BJ1091" s="25" t="s">
        <v>83</v>
      </c>
      <c r="BK1091" s="249">
        <f>ROUND(I1091*H1091,2)</f>
        <v>0</v>
      </c>
      <c r="BL1091" s="25" t="s">
        <v>211</v>
      </c>
      <c r="BM1091" s="25" t="s">
        <v>2554</v>
      </c>
    </row>
    <row r="1092" spans="2:65" s="1" customFormat="1" ht="25.5" customHeight="1">
      <c r="B1092" s="47"/>
      <c r="C1092" s="238" t="s">
        <v>2555</v>
      </c>
      <c r="D1092" s="238" t="s">
        <v>206</v>
      </c>
      <c r="E1092" s="239" t="s">
        <v>2556</v>
      </c>
      <c r="F1092" s="240" t="s">
        <v>2557</v>
      </c>
      <c r="G1092" s="241" t="s">
        <v>463</v>
      </c>
      <c r="H1092" s="242">
        <v>37.63</v>
      </c>
      <c r="I1092" s="243"/>
      <c r="J1092" s="244">
        <f>ROUND(I1092*H1092,2)</f>
        <v>0</v>
      </c>
      <c r="K1092" s="240" t="s">
        <v>2398</v>
      </c>
      <c r="L1092" s="73"/>
      <c r="M1092" s="245" t="s">
        <v>21</v>
      </c>
      <c r="N1092" s="246" t="s">
        <v>47</v>
      </c>
      <c r="O1092" s="48"/>
      <c r="P1092" s="247">
        <f>O1092*H1092</f>
        <v>0</v>
      </c>
      <c r="Q1092" s="247">
        <v>0</v>
      </c>
      <c r="R1092" s="247">
        <f>Q1092*H1092</f>
        <v>0</v>
      </c>
      <c r="S1092" s="247">
        <v>0</v>
      </c>
      <c r="T1092" s="248">
        <f>S1092*H1092</f>
        <v>0</v>
      </c>
      <c r="AR1092" s="25" t="s">
        <v>211</v>
      </c>
      <c r="AT1092" s="25" t="s">
        <v>206</v>
      </c>
      <c r="AU1092" s="25" t="s">
        <v>85</v>
      </c>
      <c r="AY1092" s="25" t="s">
        <v>203</v>
      </c>
      <c r="BE1092" s="249">
        <f>IF(N1092="základní",J1092,0)</f>
        <v>0</v>
      </c>
      <c r="BF1092" s="249">
        <f>IF(N1092="snížená",J1092,0)</f>
        <v>0</v>
      </c>
      <c r="BG1092" s="249">
        <f>IF(N1092="zákl. přenesená",J1092,0)</f>
        <v>0</v>
      </c>
      <c r="BH1092" s="249">
        <f>IF(N1092="sníž. přenesená",J1092,0)</f>
        <v>0</v>
      </c>
      <c r="BI1092" s="249">
        <f>IF(N1092="nulová",J1092,0)</f>
        <v>0</v>
      </c>
      <c r="BJ1092" s="25" t="s">
        <v>83</v>
      </c>
      <c r="BK1092" s="249">
        <f>ROUND(I1092*H1092,2)</f>
        <v>0</v>
      </c>
      <c r="BL1092" s="25" t="s">
        <v>211</v>
      </c>
      <c r="BM1092" s="25" t="s">
        <v>2558</v>
      </c>
    </row>
    <row r="1093" spans="2:51" s="12" customFormat="1" ht="13.5">
      <c r="B1093" s="265"/>
      <c r="C1093" s="266"/>
      <c r="D1093" s="267" t="s">
        <v>592</v>
      </c>
      <c r="E1093" s="268" t="s">
        <v>21</v>
      </c>
      <c r="F1093" s="269" t="s">
        <v>2559</v>
      </c>
      <c r="G1093" s="266"/>
      <c r="H1093" s="270">
        <v>7.804</v>
      </c>
      <c r="I1093" s="271"/>
      <c r="J1093" s="266"/>
      <c r="K1093" s="266"/>
      <c r="L1093" s="272"/>
      <c r="M1093" s="273"/>
      <c r="N1093" s="274"/>
      <c r="O1093" s="274"/>
      <c r="P1093" s="274"/>
      <c r="Q1093" s="274"/>
      <c r="R1093" s="274"/>
      <c r="S1093" s="274"/>
      <c r="T1093" s="275"/>
      <c r="AT1093" s="276" t="s">
        <v>592</v>
      </c>
      <c r="AU1093" s="276" t="s">
        <v>85</v>
      </c>
      <c r="AV1093" s="12" t="s">
        <v>85</v>
      </c>
      <c r="AW1093" s="12" t="s">
        <v>39</v>
      </c>
      <c r="AX1093" s="12" t="s">
        <v>76</v>
      </c>
      <c r="AY1093" s="276" t="s">
        <v>203</v>
      </c>
    </row>
    <row r="1094" spans="2:51" s="12" customFormat="1" ht="13.5">
      <c r="B1094" s="265"/>
      <c r="C1094" s="266"/>
      <c r="D1094" s="267" t="s">
        <v>592</v>
      </c>
      <c r="E1094" s="268" t="s">
        <v>21</v>
      </c>
      <c r="F1094" s="269" t="s">
        <v>2560</v>
      </c>
      <c r="G1094" s="266"/>
      <c r="H1094" s="270">
        <v>9.204</v>
      </c>
      <c r="I1094" s="271"/>
      <c r="J1094" s="266"/>
      <c r="K1094" s="266"/>
      <c r="L1094" s="272"/>
      <c r="M1094" s="273"/>
      <c r="N1094" s="274"/>
      <c r="O1094" s="274"/>
      <c r="P1094" s="274"/>
      <c r="Q1094" s="274"/>
      <c r="R1094" s="274"/>
      <c r="S1094" s="274"/>
      <c r="T1094" s="275"/>
      <c r="AT1094" s="276" t="s">
        <v>592</v>
      </c>
      <c r="AU1094" s="276" t="s">
        <v>85</v>
      </c>
      <c r="AV1094" s="12" t="s">
        <v>85</v>
      </c>
      <c r="AW1094" s="12" t="s">
        <v>39</v>
      </c>
      <c r="AX1094" s="12" t="s">
        <v>76</v>
      </c>
      <c r="AY1094" s="276" t="s">
        <v>203</v>
      </c>
    </row>
    <row r="1095" spans="2:51" s="12" customFormat="1" ht="13.5">
      <c r="B1095" s="265"/>
      <c r="C1095" s="266"/>
      <c r="D1095" s="267" t="s">
        <v>592</v>
      </c>
      <c r="E1095" s="268" t="s">
        <v>21</v>
      </c>
      <c r="F1095" s="269" t="s">
        <v>2561</v>
      </c>
      <c r="G1095" s="266"/>
      <c r="H1095" s="270">
        <v>10.71</v>
      </c>
      <c r="I1095" s="271"/>
      <c r="J1095" s="266"/>
      <c r="K1095" s="266"/>
      <c r="L1095" s="272"/>
      <c r="M1095" s="273"/>
      <c r="N1095" s="274"/>
      <c r="O1095" s="274"/>
      <c r="P1095" s="274"/>
      <c r="Q1095" s="274"/>
      <c r="R1095" s="274"/>
      <c r="S1095" s="274"/>
      <c r="T1095" s="275"/>
      <c r="AT1095" s="276" t="s">
        <v>592</v>
      </c>
      <c r="AU1095" s="276" t="s">
        <v>85</v>
      </c>
      <c r="AV1095" s="12" t="s">
        <v>85</v>
      </c>
      <c r="AW1095" s="12" t="s">
        <v>39</v>
      </c>
      <c r="AX1095" s="12" t="s">
        <v>76</v>
      </c>
      <c r="AY1095" s="276" t="s">
        <v>203</v>
      </c>
    </row>
    <row r="1096" spans="2:51" s="12" customFormat="1" ht="13.5">
      <c r="B1096" s="265"/>
      <c r="C1096" s="266"/>
      <c r="D1096" s="267" t="s">
        <v>592</v>
      </c>
      <c r="E1096" s="268" t="s">
        <v>21</v>
      </c>
      <c r="F1096" s="269" t="s">
        <v>2562</v>
      </c>
      <c r="G1096" s="266"/>
      <c r="H1096" s="270">
        <v>9.912</v>
      </c>
      <c r="I1096" s="271"/>
      <c r="J1096" s="266"/>
      <c r="K1096" s="266"/>
      <c r="L1096" s="272"/>
      <c r="M1096" s="273"/>
      <c r="N1096" s="274"/>
      <c r="O1096" s="274"/>
      <c r="P1096" s="274"/>
      <c r="Q1096" s="274"/>
      <c r="R1096" s="274"/>
      <c r="S1096" s="274"/>
      <c r="T1096" s="275"/>
      <c r="AT1096" s="276" t="s">
        <v>592</v>
      </c>
      <c r="AU1096" s="276" t="s">
        <v>85</v>
      </c>
      <c r="AV1096" s="12" t="s">
        <v>85</v>
      </c>
      <c r="AW1096" s="12" t="s">
        <v>39</v>
      </c>
      <c r="AX1096" s="12" t="s">
        <v>76</v>
      </c>
      <c r="AY1096" s="276" t="s">
        <v>203</v>
      </c>
    </row>
    <row r="1097" spans="2:51" s="13" customFormat="1" ht="13.5">
      <c r="B1097" s="277"/>
      <c r="C1097" s="278"/>
      <c r="D1097" s="267" t="s">
        <v>592</v>
      </c>
      <c r="E1097" s="279" t="s">
        <v>21</v>
      </c>
      <c r="F1097" s="280" t="s">
        <v>618</v>
      </c>
      <c r="G1097" s="278"/>
      <c r="H1097" s="281">
        <v>37.63</v>
      </c>
      <c r="I1097" s="282"/>
      <c r="J1097" s="278"/>
      <c r="K1097" s="278"/>
      <c r="L1097" s="283"/>
      <c r="M1097" s="284"/>
      <c r="N1097" s="285"/>
      <c r="O1097" s="285"/>
      <c r="P1097" s="285"/>
      <c r="Q1097" s="285"/>
      <c r="R1097" s="285"/>
      <c r="S1097" s="285"/>
      <c r="T1097" s="286"/>
      <c r="AT1097" s="287" t="s">
        <v>592</v>
      </c>
      <c r="AU1097" s="287" t="s">
        <v>85</v>
      </c>
      <c r="AV1097" s="13" t="s">
        <v>98</v>
      </c>
      <c r="AW1097" s="13" t="s">
        <v>39</v>
      </c>
      <c r="AX1097" s="13" t="s">
        <v>83</v>
      </c>
      <c r="AY1097" s="287" t="s">
        <v>203</v>
      </c>
    </row>
    <row r="1098" spans="2:65" s="1" customFormat="1" ht="38.25" customHeight="1">
      <c r="B1098" s="47"/>
      <c r="C1098" s="238" t="s">
        <v>2563</v>
      </c>
      <c r="D1098" s="238" t="s">
        <v>206</v>
      </c>
      <c r="E1098" s="239" t="s">
        <v>2564</v>
      </c>
      <c r="F1098" s="240" t="s">
        <v>2565</v>
      </c>
      <c r="G1098" s="241" t="s">
        <v>209</v>
      </c>
      <c r="H1098" s="242">
        <v>2</v>
      </c>
      <c r="I1098" s="243"/>
      <c r="J1098" s="244">
        <f>ROUND(I1098*H1098,2)</f>
        <v>0</v>
      </c>
      <c r="K1098" s="240" t="s">
        <v>2566</v>
      </c>
      <c r="L1098" s="73"/>
      <c r="M1098" s="245" t="s">
        <v>21</v>
      </c>
      <c r="N1098" s="246" t="s">
        <v>47</v>
      </c>
      <c r="O1098" s="48"/>
      <c r="P1098" s="247">
        <f>O1098*H1098</f>
        <v>0</v>
      </c>
      <c r="Q1098" s="247">
        <v>0</v>
      </c>
      <c r="R1098" s="247">
        <f>Q1098*H1098</f>
        <v>0</v>
      </c>
      <c r="S1098" s="247">
        <v>0</v>
      </c>
      <c r="T1098" s="248">
        <f>S1098*H1098</f>
        <v>0</v>
      </c>
      <c r="AR1098" s="25" t="s">
        <v>211</v>
      </c>
      <c r="AT1098" s="25" t="s">
        <v>206</v>
      </c>
      <c r="AU1098" s="25" t="s">
        <v>85</v>
      </c>
      <c r="AY1098" s="25" t="s">
        <v>203</v>
      </c>
      <c r="BE1098" s="249">
        <f>IF(N1098="základní",J1098,0)</f>
        <v>0</v>
      </c>
      <c r="BF1098" s="249">
        <f>IF(N1098="snížená",J1098,0)</f>
        <v>0</v>
      </c>
      <c r="BG1098" s="249">
        <f>IF(N1098="zákl. přenesená",J1098,0)</f>
        <v>0</v>
      </c>
      <c r="BH1098" s="249">
        <f>IF(N1098="sníž. přenesená",J1098,0)</f>
        <v>0</v>
      </c>
      <c r="BI1098" s="249">
        <f>IF(N1098="nulová",J1098,0)</f>
        <v>0</v>
      </c>
      <c r="BJ1098" s="25" t="s">
        <v>83</v>
      </c>
      <c r="BK1098" s="249">
        <f>ROUND(I1098*H1098,2)</f>
        <v>0</v>
      </c>
      <c r="BL1098" s="25" t="s">
        <v>211</v>
      </c>
      <c r="BM1098" s="25" t="s">
        <v>2567</v>
      </c>
    </row>
    <row r="1099" spans="2:65" s="1" customFormat="1" ht="16.5" customHeight="1">
      <c r="B1099" s="47"/>
      <c r="C1099" s="238" t="s">
        <v>2568</v>
      </c>
      <c r="D1099" s="238" t="s">
        <v>206</v>
      </c>
      <c r="E1099" s="239" t="s">
        <v>2569</v>
      </c>
      <c r="F1099" s="240" t="s">
        <v>2570</v>
      </c>
      <c r="G1099" s="241" t="s">
        <v>2246</v>
      </c>
      <c r="H1099" s="242">
        <v>1</v>
      </c>
      <c r="I1099" s="243"/>
      <c r="J1099" s="244">
        <f>ROUND(I1099*H1099,2)</f>
        <v>0</v>
      </c>
      <c r="K1099" s="240" t="s">
        <v>2566</v>
      </c>
      <c r="L1099" s="73"/>
      <c r="M1099" s="245" t="s">
        <v>21</v>
      </c>
      <c r="N1099" s="246" t="s">
        <v>47</v>
      </c>
      <c r="O1099" s="48"/>
      <c r="P1099" s="247">
        <f>O1099*H1099</f>
        <v>0</v>
      </c>
      <c r="Q1099" s="247">
        <v>0</v>
      </c>
      <c r="R1099" s="247">
        <f>Q1099*H1099</f>
        <v>0</v>
      </c>
      <c r="S1099" s="247">
        <v>0</v>
      </c>
      <c r="T1099" s="248">
        <f>S1099*H1099</f>
        <v>0</v>
      </c>
      <c r="AR1099" s="25" t="s">
        <v>211</v>
      </c>
      <c r="AT1099" s="25" t="s">
        <v>206</v>
      </c>
      <c r="AU1099" s="25" t="s">
        <v>85</v>
      </c>
      <c r="AY1099" s="25" t="s">
        <v>203</v>
      </c>
      <c r="BE1099" s="249">
        <f>IF(N1099="základní",J1099,0)</f>
        <v>0</v>
      </c>
      <c r="BF1099" s="249">
        <f>IF(N1099="snížená",J1099,0)</f>
        <v>0</v>
      </c>
      <c r="BG1099" s="249">
        <f>IF(N1099="zákl. přenesená",J1099,0)</f>
        <v>0</v>
      </c>
      <c r="BH1099" s="249">
        <f>IF(N1099="sníž. přenesená",J1099,0)</f>
        <v>0</v>
      </c>
      <c r="BI1099" s="249">
        <f>IF(N1099="nulová",J1099,0)</f>
        <v>0</v>
      </c>
      <c r="BJ1099" s="25" t="s">
        <v>83</v>
      </c>
      <c r="BK1099" s="249">
        <f>ROUND(I1099*H1099,2)</f>
        <v>0</v>
      </c>
      <c r="BL1099" s="25" t="s">
        <v>211</v>
      </c>
      <c r="BM1099" s="25" t="s">
        <v>2571</v>
      </c>
    </row>
    <row r="1100" spans="2:65" s="1" customFormat="1" ht="38.25" customHeight="1">
      <c r="B1100" s="47"/>
      <c r="C1100" s="238" t="s">
        <v>2572</v>
      </c>
      <c r="D1100" s="238" t="s">
        <v>206</v>
      </c>
      <c r="E1100" s="239" t="s">
        <v>2573</v>
      </c>
      <c r="F1100" s="240" t="s">
        <v>2574</v>
      </c>
      <c r="G1100" s="241" t="s">
        <v>209</v>
      </c>
      <c r="H1100" s="242">
        <v>1</v>
      </c>
      <c r="I1100" s="243"/>
      <c r="J1100" s="244">
        <f>ROUND(I1100*H1100,2)</f>
        <v>0</v>
      </c>
      <c r="K1100" s="240" t="s">
        <v>2566</v>
      </c>
      <c r="L1100" s="73"/>
      <c r="M1100" s="245" t="s">
        <v>21</v>
      </c>
      <c r="N1100" s="246" t="s">
        <v>47</v>
      </c>
      <c r="O1100" s="48"/>
      <c r="P1100" s="247">
        <f>O1100*H1100</f>
        <v>0</v>
      </c>
      <c r="Q1100" s="247">
        <v>0</v>
      </c>
      <c r="R1100" s="247">
        <f>Q1100*H1100</f>
        <v>0</v>
      </c>
      <c r="S1100" s="247">
        <v>0</v>
      </c>
      <c r="T1100" s="248">
        <f>S1100*H1100</f>
        <v>0</v>
      </c>
      <c r="AR1100" s="25" t="s">
        <v>211</v>
      </c>
      <c r="AT1100" s="25" t="s">
        <v>206</v>
      </c>
      <c r="AU1100" s="25" t="s">
        <v>85</v>
      </c>
      <c r="AY1100" s="25" t="s">
        <v>203</v>
      </c>
      <c r="BE1100" s="249">
        <f>IF(N1100="základní",J1100,0)</f>
        <v>0</v>
      </c>
      <c r="BF1100" s="249">
        <f>IF(N1100="snížená",J1100,0)</f>
        <v>0</v>
      </c>
      <c r="BG1100" s="249">
        <f>IF(N1100="zákl. přenesená",J1100,0)</f>
        <v>0</v>
      </c>
      <c r="BH1100" s="249">
        <f>IF(N1100="sníž. přenesená",J1100,0)</f>
        <v>0</v>
      </c>
      <c r="BI1100" s="249">
        <f>IF(N1100="nulová",J1100,0)</f>
        <v>0</v>
      </c>
      <c r="BJ1100" s="25" t="s">
        <v>83</v>
      </c>
      <c r="BK1100" s="249">
        <f>ROUND(I1100*H1100,2)</f>
        <v>0</v>
      </c>
      <c r="BL1100" s="25" t="s">
        <v>211</v>
      </c>
      <c r="BM1100" s="25" t="s">
        <v>2575</v>
      </c>
    </row>
    <row r="1101" spans="2:65" s="1" customFormat="1" ht="16.5" customHeight="1">
      <c r="B1101" s="47"/>
      <c r="C1101" s="238" t="s">
        <v>2576</v>
      </c>
      <c r="D1101" s="238" t="s">
        <v>206</v>
      </c>
      <c r="E1101" s="239" t="s">
        <v>2577</v>
      </c>
      <c r="F1101" s="240" t="s">
        <v>2578</v>
      </c>
      <c r="G1101" s="241" t="s">
        <v>209</v>
      </c>
      <c r="H1101" s="242">
        <v>1</v>
      </c>
      <c r="I1101" s="243"/>
      <c r="J1101" s="244">
        <f>ROUND(I1101*H1101,2)</f>
        <v>0</v>
      </c>
      <c r="K1101" s="240" t="s">
        <v>2566</v>
      </c>
      <c r="L1101" s="73"/>
      <c r="M1101" s="245" t="s">
        <v>21</v>
      </c>
      <c r="N1101" s="246" t="s">
        <v>47</v>
      </c>
      <c r="O1101" s="48"/>
      <c r="P1101" s="247">
        <f>O1101*H1101</f>
        <v>0</v>
      </c>
      <c r="Q1101" s="247">
        <v>0</v>
      </c>
      <c r="R1101" s="247">
        <f>Q1101*H1101</f>
        <v>0</v>
      </c>
      <c r="S1101" s="247">
        <v>0</v>
      </c>
      <c r="T1101" s="248">
        <f>S1101*H1101</f>
        <v>0</v>
      </c>
      <c r="AR1101" s="25" t="s">
        <v>211</v>
      </c>
      <c r="AT1101" s="25" t="s">
        <v>206</v>
      </c>
      <c r="AU1101" s="25" t="s">
        <v>85</v>
      </c>
      <c r="AY1101" s="25" t="s">
        <v>203</v>
      </c>
      <c r="BE1101" s="249">
        <f>IF(N1101="základní",J1101,0)</f>
        <v>0</v>
      </c>
      <c r="BF1101" s="249">
        <f>IF(N1101="snížená",J1101,0)</f>
        <v>0</v>
      </c>
      <c r="BG1101" s="249">
        <f>IF(N1101="zákl. přenesená",J1101,0)</f>
        <v>0</v>
      </c>
      <c r="BH1101" s="249">
        <f>IF(N1101="sníž. přenesená",J1101,0)</f>
        <v>0</v>
      </c>
      <c r="BI1101" s="249">
        <f>IF(N1101="nulová",J1101,0)</f>
        <v>0</v>
      </c>
      <c r="BJ1101" s="25" t="s">
        <v>83</v>
      </c>
      <c r="BK1101" s="249">
        <f>ROUND(I1101*H1101,2)</f>
        <v>0</v>
      </c>
      <c r="BL1101" s="25" t="s">
        <v>211</v>
      </c>
      <c r="BM1101" s="25" t="s">
        <v>2579</v>
      </c>
    </row>
    <row r="1102" spans="2:65" s="1" customFormat="1" ht="16.5" customHeight="1">
      <c r="B1102" s="47"/>
      <c r="C1102" s="238" t="s">
        <v>2580</v>
      </c>
      <c r="D1102" s="238" t="s">
        <v>206</v>
      </c>
      <c r="E1102" s="239" t="s">
        <v>2581</v>
      </c>
      <c r="F1102" s="240" t="s">
        <v>2582</v>
      </c>
      <c r="G1102" s="241" t="s">
        <v>209</v>
      </c>
      <c r="H1102" s="242">
        <v>1</v>
      </c>
      <c r="I1102" s="243"/>
      <c r="J1102" s="244">
        <f>ROUND(I1102*H1102,2)</f>
        <v>0</v>
      </c>
      <c r="K1102" s="240" t="s">
        <v>2566</v>
      </c>
      <c r="L1102" s="73"/>
      <c r="M1102" s="245" t="s">
        <v>21</v>
      </c>
      <c r="N1102" s="246" t="s">
        <v>47</v>
      </c>
      <c r="O1102" s="48"/>
      <c r="P1102" s="247">
        <f>O1102*H1102</f>
        <v>0</v>
      </c>
      <c r="Q1102" s="247">
        <v>0</v>
      </c>
      <c r="R1102" s="247">
        <f>Q1102*H1102</f>
        <v>0</v>
      </c>
      <c r="S1102" s="247">
        <v>0</v>
      </c>
      <c r="T1102" s="248">
        <f>S1102*H1102</f>
        <v>0</v>
      </c>
      <c r="AR1102" s="25" t="s">
        <v>211</v>
      </c>
      <c r="AT1102" s="25" t="s">
        <v>206</v>
      </c>
      <c r="AU1102" s="25" t="s">
        <v>85</v>
      </c>
      <c r="AY1102" s="25" t="s">
        <v>203</v>
      </c>
      <c r="BE1102" s="249">
        <f>IF(N1102="základní",J1102,0)</f>
        <v>0</v>
      </c>
      <c r="BF1102" s="249">
        <f>IF(N1102="snížená",J1102,0)</f>
        <v>0</v>
      </c>
      <c r="BG1102" s="249">
        <f>IF(N1102="zákl. přenesená",J1102,0)</f>
        <v>0</v>
      </c>
      <c r="BH1102" s="249">
        <f>IF(N1102="sníž. přenesená",J1102,0)</f>
        <v>0</v>
      </c>
      <c r="BI1102" s="249">
        <f>IF(N1102="nulová",J1102,0)</f>
        <v>0</v>
      </c>
      <c r="BJ1102" s="25" t="s">
        <v>83</v>
      </c>
      <c r="BK1102" s="249">
        <f>ROUND(I1102*H1102,2)</f>
        <v>0</v>
      </c>
      <c r="BL1102" s="25" t="s">
        <v>211</v>
      </c>
      <c r="BM1102" s="25" t="s">
        <v>2583</v>
      </c>
    </row>
    <row r="1103" spans="2:65" s="1" customFormat="1" ht="16.5" customHeight="1">
      <c r="B1103" s="47"/>
      <c r="C1103" s="238" t="s">
        <v>2584</v>
      </c>
      <c r="D1103" s="238" t="s">
        <v>206</v>
      </c>
      <c r="E1103" s="239" t="s">
        <v>2585</v>
      </c>
      <c r="F1103" s="240" t="s">
        <v>2586</v>
      </c>
      <c r="G1103" s="241" t="s">
        <v>209</v>
      </c>
      <c r="H1103" s="242">
        <v>1</v>
      </c>
      <c r="I1103" s="243"/>
      <c r="J1103" s="244">
        <f>ROUND(I1103*H1103,2)</f>
        <v>0</v>
      </c>
      <c r="K1103" s="240" t="s">
        <v>2566</v>
      </c>
      <c r="L1103" s="73"/>
      <c r="M1103" s="245" t="s">
        <v>21</v>
      </c>
      <c r="N1103" s="246" t="s">
        <v>47</v>
      </c>
      <c r="O1103" s="48"/>
      <c r="P1103" s="247">
        <f>O1103*H1103</f>
        <v>0</v>
      </c>
      <c r="Q1103" s="247">
        <v>0</v>
      </c>
      <c r="R1103" s="247">
        <f>Q1103*H1103</f>
        <v>0</v>
      </c>
      <c r="S1103" s="247">
        <v>0</v>
      </c>
      <c r="T1103" s="248">
        <f>S1103*H1103</f>
        <v>0</v>
      </c>
      <c r="AR1103" s="25" t="s">
        <v>211</v>
      </c>
      <c r="AT1103" s="25" t="s">
        <v>206</v>
      </c>
      <c r="AU1103" s="25" t="s">
        <v>85</v>
      </c>
      <c r="AY1103" s="25" t="s">
        <v>203</v>
      </c>
      <c r="BE1103" s="249">
        <f>IF(N1103="základní",J1103,0)</f>
        <v>0</v>
      </c>
      <c r="BF1103" s="249">
        <f>IF(N1103="snížená",J1103,0)</f>
        <v>0</v>
      </c>
      <c r="BG1103" s="249">
        <f>IF(N1103="zákl. přenesená",J1103,0)</f>
        <v>0</v>
      </c>
      <c r="BH1103" s="249">
        <f>IF(N1103="sníž. přenesená",J1103,0)</f>
        <v>0</v>
      </c>
      <c r="BI1103" s="249">
        <f>IF(N1103="nulová",J1103,0)</f>
        <v>0</v>
      </c>
      <c r="BJ1103" s="25" t="s">
        <v>83</v>
      </c>
      <c r="BK1103" s="249">
        <f>ROUND(I1103*H1103,2)</f>
        <v>0</v>
      </c>
      <c r="BL1103" s="25" t="s">
        <v>211</v>
      </c>
      <c r="BM1103" s="25" t="s">
        <v>2587</v>
      </c>
    </row>
    <row r="1104" spans="2:65" s="1" customFormat="1" ht="16.5" customHeight="1">
      <c r="B1104" s="47"/>
      <c r="C1104" s="238" t="s">
        <v>2588</v>
      </c>
      <c r="D1104" s="238" t="s">
        <v>206</v>
      </c>
      <c r="E1104" s="239" t="s">
        <v>2589</v>
      </c>
      <c r="F1104" s="240" t="s">
        <v>2590</v>
      </c>
      <c r="G1104" s="241" t="s">
        <v>215</v>
      </c>
      <c r="H1104" s="242">
        <v>16.27</v>
      </c>
      <c r="I1104" s="243"/>
      <c r="J1104" s="244">
        <f>ROUND(I1104*H1104,2)</f>
        <v>0</v>
      </c>
      <c r="K1104" s="240" t="s">
        <v>2566</v>
      </c>
      <c r="L1104" s="73"/>
      <c r="M1104" s="245" t="s">
        <v>21</v>
      </c>
      <c r="N1104" s="246" t="s">
        <v>47</v>
      </c>
      <c r="O1104" s="48"/>
      <c r="P1104" s="247">
        <f>O1104*H1104</f>
        <v>0</v>
      </c>
      <c r="Q1104" s="247">
        <v>0</v>
      </c>
      <c r="R1104" s="247">
        <f>Q1104*H1104</f>
        <v>0</v>
      </c>
      <c r="S1104" s="247">
        <v>0</v>
      </c>
      <c r="T1104" s="248">
        <f>S1104*H1104</f>
        <v>0</v>
      </c>
      <c r="AR1104" s="25" t="s">
        <v>211</v>
      </c>
      <c r="AT1104" s="25" t="s">
        <v>206</v>
      </c>
      <c r="AU1104" s="25" t="s">
        <v>85</v>
      </c>
      <c r="AY1104" s="25" t="s">
        <v>203</v>
      </c>
      <c r="BE1104" s="249">
        <f>IF(N1104="základní",J1104,0)</f>
        <v>0</v>
      </c>
      <c r="BF1104" s="249">
        <f>IF(N1104="snížená",J1104,0)</f>
        <v>0</v>
      </c>
      <c r="BG1104" s="249">
        <f>IF(N1104="zákl. přenesená",J1104,0)</f>
        <v>0</v>
      </c>
      <c r="BH1104" s="249">
        <f>IF(N1104="sníž. přenesená",J1104,0)</f>
        <v>0</v>
      </c>
      <c r="BI1104" s="249">
        <f>IF(N1104="nulová",J1104,0)</f>
        <v>0</v>
      </c>
      <c r="BJ1104" s="25" t="s">
        <v>83</v>
      </c>
      <c r="BK1104" s="249">
        <f>ROUND(I1104*H1104,2)</f>
        <v>0</v>
      </c>
      <c r="BL1104" s="25" t="s">
        <v>211</v>
      </c>
      <c r="BM1104" s="25" t="s">
        <v>2591</v>
      </c>
    </row>
    <row r="1105" spans="2:51" s="12" customFormat="1" ht="13.5">
      <c r="B1105" s="265"/>
      <c r="C1105" s="266"/>
      <c r="D1105" s="267" t="s">
        <v>592</v>
      </c>
      <c r="E1105" s="268" t="s">
        <v>21</v>
      </c>
      <c r="F1105" s="269" t="s">
        <v>2592</v>
      </c>
      <c r="G1105" s="266"/>
      <c r="H1105" s="270">
        <v>16.27</v>
      </c>
      <c r="I1105" s="271"/>
      <c r="J1105" s="266"/>
      <c r="K1105" s="266"/>
      <c r="L1105" s="272"/>
      <c r="M1105" s="273"/>
      <c r="N1105" s="274"/>
      <c r="O1105" s="274"/>
      <c r="P1105" s="274"/>
      <c r="Q1105" s="274"/>
      <c r="R1105" s="274"/>
      <c r="S1105" s="274"/>
      <c r="T1105" s="275"/>
      <c r="AT1105" s="276" t="s">
        <v>592</v>
      </c>
      <c r="AU1105" s="276" t="s">
        <v>85</v>
      </c>
      <c r="AV1105" s="12" t="s">
        <v>85</v>
      </c>
      <c r="AW1105" s="12" t="s">
        <v>39</v>
      </c>
      <c r="AX1105" s="12" t="s">
        <v>83</v>
      </c>
      <c r="AY1105" s="276" t="s">
        <v>203</v>
      </c>
    </row>
    <row r="1106" spans="2:65" s="1" customFormat="1" ht="16.5" customHeight="1">
      <c r="B1106" s="47"/>
      <c r="C1106" s="238" t="s">
        <v>2593</v>
      </c>
      <c r="D1106" s="238" t="s">
        <v>206</v>
      </c>
      <c r="E1106" s="239" t="s">
        <v>2594</v>
      </c>
      <c r="F1106" s="240" t="s">
        <v>2595</v>
      </c>
      <c r="G1106" s="241" t="s">
        <v>215</v>
      </c>
      <c r="H1106" s="242">
        <v>6.46</v>
      </c>
      <c r="I1106" s="243"/>
      <c r="J1106" s="244">
        <f>ROUND(I1106*H1106,2)</f>
        <v>0</v>
      </c>
      <c r="K1106" s="240" t="s">
        <v>2566</v>
      </c>
      <c r="L1106" s="73"/>
      <c r="M1106" s="245" t="s">
        <v>21</v>
      </c>
      <c r="N1106" s="246" t="s">
        <v>47</v>
      </c>
      <c r="O1106" s="48"/>
      <c r="P1106" s="247">
        <f>O1106*H1106</f>
        <v>0</v>
      </c>
      <c r="Q1106" s="247">
        <v>0</v>
      </c>
      <c r="R1106" s="247">
        <f>Q1106*H1106</f>
        <v>0</v>
      </c>
      <c r="S1106" s="247">
        <v>0</v>
      </c>
      <c r="T1106" s="248">
        <f>S1106*H1106</f>
        <v>0</v>
      </c>
      <c r="AR1106" s="25" t="s">
        <v>211</v>
      </c>
      <c r="AT1106" s="25" t="s">
        <v>206</v>
      </c>
      <c r="AU1106" s="25" t="s">
        <v>85</v>
      </c>
      <c r="AY1106" s="25" t="s">
        <v>203</v>
      </c>
      <c r="BE1106" s="249">
        <f>IF(N1106="základní",J1106,0)</f>
        <v>0</v>
      </c>
      <c r="BF1106" s="249">
        <f>IF(N1106="snížená",J1106,0)</f>
        <v>0</v>
      </c>
      <c r="BG1106" s="249">
        <f>IF(N1106="zákl. přenesená",J1106,0)</f>
        <v>0</v>
      </c>
      <c r="BH1106" s="249">
        <f>IF(N1106="sníž. přenesená",J1106,0)</f>
        <v>0</v>
      </c>
      <c r="BI1106" s="249">
        <f>IF(N1106="nulová",J1106,0)</f>
        <v>0</v>
      </c>
      <c r="BJ1106" s="25" t="s">
        <v>83</v>
      </c>
      <c r="BK1106" s="249">
        <f>ROUND(I1106*H1106,2)</f>
        <v>0</v>
      </c>
      <c r="BL1106" s="25" t="s">
        <v>211</v>
      </c>
      <c r="BM1106" s="25" t="s">
        <v>2596</v>
      </c>
    </row>
    <row r="1107" spans="2:51" s="12" customFormat="1" ht="13.5">
      <c r="B1107" s="265"/>
      <c r="C1107" s="266"/>
      <c r="D1107" s="267" t="s">
        <v>592</v>
      </c>
      <c r="E1107" s="268" t="s">
        <v>21</v>
      </c>
      <c r="F1107" s="269" t="s">
        <v>2597</v>
      </c>
      <c r="G1107" s="266"/>
      <c r="H1107" s="270">
        <v>6.46</v>
      </c>
      <c r="I1107" s="271"/>
      <c r="J1107" s="266"/>
      <c r="K1107" s="266"/>
      <c r="L1107" s="272"/>
      <c r="M1107" s="273"/>
      <c r="N1107" s="274"/>
      <c r="O1107" s="274"/>
      <c r="P1107" s="274"/>
      <c r="Q1107" s="274"/>
      <c r="R1107" s="274"/>
      <c r="S1107" s="274"/>
      <c r="T1107" s="275"/>
      <c r="AT1107" s="276" t="s">
        <v>592</v>
      </c>
      <c r="AU1107" s="276" t="s">
        <v>85</v>
      </c>
      <c r="AV1107" s="12" t="s">
        <v>85</v>
      </c>
      <c r="AW1107" s="12" t="s">
        <v>39</v>
      </c>
      <c r="AX1107" s="12" t="s">
        <v>83</v>
      </c>
      <c r="AY1107" s="276" t="s">
        <v>203</v>
      </c>
    </row>
    <row r="1108" spans="2:65" s="1" customFormat="1" ht="16.5" customHeight="1">
      <c r="B1108" s="47"/>
      <c r="C1108" s="238" t="s">
        <v>2598</v>
      </c>
      <c r="D1108" s="238" t="s">
        <v>206</v>
      </c>
      <c r="E1108" s="239" t="s">
        <v>2599</v>
      </c>
      <c r="F1108" s="240" t="s">
        <v>2600</v>
      </c>
      <c r="G1108" s="241" t="s">
        <v>359</v>
      </c>
      <c r="H1108" s="242">
        <v>11</v>
      </c>
      <c r="I1108" s="243"/>
      <c r="J1108" s="244">
        <f>ROUND(I1108*H1108,2)</f>
        <v>0</v>
      </c>
      <c r="K1108" s="240" t="s">
        <v>2566</v>
      </c>
      <c r="L1108" s="73"/>
      <c r="M1108" s="245" t="s">
        <v>21</v>
      </c>
      <c r="N1108" s="246" t="s">
        <v>47</v>
      </c>
      <c r="O1108" s="48"/>
      <c r="P1108" s="247">
        <f>O1108*H1108</f>
        <v>0</v>
      </c>
      <c r="Q1108" s="247">
        <v>0</v>
      </c>
      <c r="R1108" s="247">
        <f>Q1108*H1108</f>
        <v>0</v>
      </c>
      <c r="S1108" s="247">
        <v>0</v>
      </c>
      <c r="T1108" s="248">
        <f>S1108*H1108</f>
        <v>0</v>
      </c>
      <c r="AR1108" s="25" t="s">
        <v>211</v>
      </c>
      <c r="AT1108" s="25" t="s">
        <v>206</v>
      </c>
      <c r="AU1108" s="25" t="s">
        <v>85</v>
      </c>
      <c r="AY1108" s="25" t="s">
        <v>203</v>
      </c>
      <c r="BE1108" s="249">
        <f>IF(N1108="základní",J1108,0)</f>
        <v>0</v>
      </c>
      <c r="BF1108" s="249">
        <f>IF(N1108="snížená",J1108,0)</f>
        <v>0</v>
      </c>
      <c r="BG1108" s="249">
        <f>IF(N1108="zákl. přenesená",J1108,0)</f>
        <v>0</v>
      </c>
      <c r="BH1108" s="249">
        <f>IF(N1108="sníž. přenesená",J1108,0)</f>
        <v>0</v>
      </c>
      <c r="BI1108" s="249">
        <f>IF(N1108="nulová",J1108,0)</f>
        <v>0</v>
      </c>
      <c r="BJ1108" s="25" t="s">
        <v>83</v>
      </c>
      <c r="BK1108" s="249">
        <f>ROUND(I1108*H1108,2)</f>
        <v>0</v>
      </c>
      <c r="BL1108" s="25" t="s">
        <v>211</v>
      </c>
      <c r="BM1108" s="25" t="s">
        <v>2601</v>
      </c>
    </row>
    <row r="1109" spans="2:51" s="12" customFormat="1" ht="13.5">
      <c r="B1109" s="265"/>
      <c r="C1109" s="266"/>
      <c r="D1109" s="267" t="s">
        <v>592</v>
      </c>
      <c r="E1109" s="268" t="s">
        <v>21</v>
      </c>
      <c r="F1109" s="269" t="s">
        <v>2602</v>
      </c>
      <c r="G1109" s="266"/>
      <c r="H1109" s="270">
        <v>11</v>
      </c>
      <c r="I1109" s="271"/>
      <c r="J1109" s="266"/>
      <c r="K1109" s="266"/>
      <c r="L1109" s="272"/>
      <c r="M1109" s="273"/>
      <c r="N1109" s="274"/>
      <c r="O1109" s="274"/>
      <c r="P1109" s="274"/>
      <c r="Q1109" s="274"/>
      <c r="R1109" s="274"/>
      <c r="S1109" s="274"/>
      <c r="T1109" s="275"/>
      <c r="AT1109" s="276" t="s">
        <v>592</v>
      </c>
      <c r="AU1109" s="276" t="s">
        <v>85</v>
      </c>
      <c r="AV1109" s="12" t="s">
        <v>85</v>
      </c>
      <c r="AW1109" s="12" t="s">
        <v>39</v>
      </c>
      <c r="AX1109" s="12" t="s">
        <v>83</v>
      </c>
      <c r="AY1109" s="276" t="s">
        <v>203</v>
      </c>
    </row>
    <row r="1110" spans="2:65" s="1" customFormat="1" ht="16.5" customHeight="1">
      <c r="B1110" s="47"/>
      <c r="C1110" s="238" t="s">
        <v>2603</v>
      </c>
      <c r="D1110" s="238" t="s">
        <v>206</v>
      </c>
      <c r="E1110" s="239" t="s">
        <v>2604</v>
      </c>
      <c r="F1110" s="240" t="s">
        <v>2605</v>
      </c>
      <c r="G1110" s="241" t="s">
        <v>359</v>
      </c>
      <c r="H1110" s="242">
        <v>1</v>
      </c>
      <c r="I1110" s="243"/>
      <c r="J1110" s="244">
        <f>ROUND(I1110*H1110,2)</f>
        <v>0</v>
      </c>
      <c r="K1110" s="240" t="s">
        <v>2566</v>
      </c>
      <c r="L1110" s="73"/>
      <c r="M1110" s="245" t="s">
        <v>21</v>
      </c>
      <c r="N1110" s="246" t="s">
        <v>47</v>
      </c>
      <c r="O1110" s="48"/>
      <c r="P1110" s="247">
        <f>O1110*H1110</f>
        <v>0</v>
      </c>
      <c r="Q1110" s="247">
        <v>0</v>
      </c>
      <c r="R1110" s="247">
        <f>Q1110*H1110</f>
        <v>0</v>
      </c>
      <c r="S1110" s="247">
        <v>0</v>
      </c>
      <c r="T1110" s="248">
        <f>S1110*H1110</f>
        <v>0</v>
      </c>
      <c r="AR1110" s="25" t="s">
        <v>211</v>
      </c>
      <c r="AT1110" s="25" t="s">
        <v>206</v>
      </c>
      <c r="AU1110" s="25" t="s">
        <v>85</v>
      </c>
      <c r="AY1110" s="25" t="s">
        <v>203</v>
      </c>
      <c r="BE1110" s="249">
        <f>IF(N1110="základní",J1110,0)</f>
        <v>0</v>
      </c>
      <c r="BF1110" s="249">
        <f>IF(N1110="snížená",J1110,0)</f>
        <v>0</v>
      </c>
      <c r="BG1110" s="249">
        <f>IF(N1110="zákl. přenesená",J1110,0)</f>
        <v>0</v>
      </c>
      <c r="BH1110" s="249">
        <f>IF(N1110="sníž. přenesená",J1110,0)</f>
        <v>0</v>
      </c>
      <c r="BI1110" s="249">
        <f>IF(N1110="nulová",J1110,0)</f>
        <v>0</v>
      </c>
      <c r="BJ1110" s="25" t="s">
        <v>83</v>
      </c>
      <c r="BK1110" s="249">
        <f>ROUND(I1110*H1110,2)</f>
        <v>0</v>
      </c>
      <c r="BL1110" s="25" t="s">
        <v>211</v>
      </c>
      <c r="BM1110" s="25" t="s">
        <v>2606</v>
      </c>
    </row>
    <row r="1111" spans="2:51" s="12" customFormat="1" ht="13.5">
      <c r="B1111" s="265"/>
      <c r="C1111" s="266"/>
      <c r="D1111" s="267" t="s">
        <v>592</v>
      </c>
      <c r="E1111" s="268" t="s">
        <v>21</v>
      </c>
      <c r="F1111" s="269" t="s">
        <v>83</v>
      </c>
      <c r="G1111" s="266"/>
      <c r="H1111" s="270">
        <v>1</v>
      </c>
      <c r="I1111" s="271"/>
      <c r="J1111" s="266"/>
      <c r="K1111" s="266"/>
      <c r="L1111" s="272"/>
      <c r="M1111" s="273"/>
      <c r="N1111" s="274"/>
      <c r="O1111" s="274"/>
      <c r="P1111" s="274"/>
      <c r="Q1111" s="274"/>
      <c r="R1111" s="274"/>
      <c r="S1111" s="274"/>
      <c r="T1111" s="275"/>
      <c r="AT1111" s="276" t="s">
        <v>592</v>
      </c>
      <c r="AU1111" s="276" t="s">
        <v>85</v>
      </c>
      <c r="AV1111" s="12" t="s">
        <v>85</v>
      </c>
      <c r="AW1111" s="12" t="s">
        <v>39</v>
      </c>
      <c r="AX1111" s="12" t="s">
        <v>83</v>
      </c>
      <c r="AY1111" s="276" t="s">
        <v>203</v>
      </c>
    </row>
    <row r="1112" spans="2:65" s="1" customFormat="1" ht="16.5" customHeight="1">
      <c r="B1112" s="47"/>
      <c r="C1112" s="238" t="s">
        <v>2607</v>
      </c>
      <c r="D1112" s="238" t="s">
        <v>206</v>
      </c>
      <c r="E1112" s="239" t="s">
        <v>2608</v>
      </c>
      <c r="F1112" s="240" t="s">
        <v>2609</v>
      </c>
      <c r="G1112" s="241" t="s">
        <v>359</v>
      </c>
      <c r="H1112" s="242">
        <v>14</v>
      </c>
      <c r="I1112" s="243"/>
      <c r="J1112" s="244">
        <f>ROUND(I1112*H1112,2)</f>
        <v>0</v>
      </c>
      <c r="K1112" s="240" t="s">
        <v>2566</v>
      </c>
      <c r="L1112" s="73"/>
      <c r="M1112" s="245" t="s">
        <v>21</v>
      </c>
      <c r="N1112" s="246" t="s">
        <v>47</v>
      </c>
      <c r="O1112" s="48"/>
      <c r="P1112" s="247">
        <f>O1112*H1112</f>
        <v>0</v>
      </c>
      <c r="Q1112" s="247">
        <v>0</v>
      </c>
      <c r="R1112" s="247">
        <f>Q1112*H1112</f>
        <v>0</v>
      </c>
      <c r="S1112" s="247">
        <v>0</v>
      </c>
      <c r="T1112" s="248">
        <f>S1112*H1112</f>
        <v>0</v>
      </c>
      <c r="AR1112" s="25" t="s">
        <v>211</v>
      </c>
      <c r="AT1112" s="25" t="s">
        <v>206</v>
      </c>
      <c r="AU1112" s="25" t="s">
        <v>85</v>
      </c>
      <c r="AY1112" s="25" t="s">
        <v>203</v>
      </c>
      <c r="BE1112" s="249">
        <f>IF(N1112="základní",J1112,0)</f>
        <v>0</v>
      </c>
      <c r="BF1112" s="249">
        <f>IF(N1112="snížená",J1112,0)</f>
        <v>0</v>
      </c>
      <c r="BG1112" s="249">
        <f>IF(N1112="zákl. přenesená",J1112,0)</f>
        <v>0</v>
      </c>
      <c r="BH1112" s="249">
        <f>IF(N1112="sníž. přenesená",J1112,0)</f>
        <v>0</v>
      </c>
      <c r="BI1112" s="249">
        <f>IF(N1112="nulová",J1112,0)</f>
        <v>0</v>
      </c>
      <c r="BJ1112" s="25" t="s">
        <v>83</v>
      </c>
      <c r="BK1112" s="249">
        <f>ROUND(I1112*H1112,2)</f>
        <v>0</v>
      </c>
      <c r="BL1112" s="25" t="s">
        <v>211</v>
      </c>
      <c r="BM1112" s="25" t="s">
        <v>2610</v>
      </c>
    </row>
    <row r="1113" spans="2:51" s="12" customFormat="1" ht="13.5">
      <c r="B1113" s="265"/>
      <c r="C1113" s="266"/>
      <c r="D1113" s="267" t="s">
        <v>592</v>
      </c>
      <c r="E1113" s="268" t="s">
        <v>21</v>
      </c>
      <c r="F1113" s="269" t="s">
        <v>2611</v>
      </c>
      <c r="G1113" s="266"/>
      <c r="H1113" s="270">
        <v>14</v>
      </c>
      <c r="I1113" s="271"/>
      <c r="J1113" s="266"/>
      <c r="K1113" s="266"/>
      <c r="L1113" s="272"/>
      <c r="M1113" s="273"/>
      <c r="N1113" s="274"/>
      <c r="O1113" s="274"/>
      <c r="P1113" s="274"/>
      <c r="Q1113" s="274"/>
      <c r="R1113" s="274"/>
      <c r="S1113" s="274"/>
      <c r="T1113" s="275"/>
      <c r="AT1113" s="276" t="s">
        <v>592</v>
      </c>
      <c r="AU1113" s="276" t="s">
        <v>85</v>
      </c>
      <c r="AV1113" s="12" t="s">
        <v>85</v>
      </c>
      <c r="AW1113" s="12" t="s">
        <v>39</v>
      </c>
      <c r="AX1113" s="12" t="s">
        <v>83</v>
      </c>
      <c r="AY1113" s="276" t="s">
        <v>203</v>
      </c>
    </row>
    <row r="1114" spans="2:65" s="1" customFormat="1" ht="16.5" customHeight="1">
      <c r="B1114" s="47"/>
      <c r="C1114" s="238" t="s">
        <v>2612</v>
      </c>
      <c r="D1114" s="238" t="s">
        <v>206</v>
      </c>
      <c r="E1114" s="239" t="s">
        <v>2613</v>
      </c>
      <c r="F1114" s="240" t="s">
        <v>2614</v>
      </c>
      <c r="G1114" s="241" t="s">
        <v>359</v>
      </c>
      <c r="H1114" s="242">
        <v>1</v>
      </c>
      <c r="I1114" s="243"/>
      <c r="J1114" s="244">
        <f>ROUND(I1114*H1114,2)</f>
        <v>0</v>
      </c>
      <c r="K1114" s="240" t="s">
        <v>2566</v>
      </c>
      <c r="L1114" s="73"/>
      <c r="M1114" s="245" t="s">
        <v>21</v>
      </c>
      <c r="N1114" s="246" t="s">
        <v>47</v>
      </c>
      <c r="O1114" s="48"/>
      <c r="P1114" s="247">
        <f>O1114*H1114</f>
        <v>0</v>
      </c>
      <c r="Q1114" s="247">
        <v>0</v>
      </c>
      <c r="R1114" s="247">
        <f>Q1114*H1114</f>
        <v>0</v>
      </c>
      <c r="S1114" s="247">
        <v>0</v>
      </c>
      <c r="T1114" s="248">
        <f>S1114*H1114</f>
        <v>0</v>
      </c>
      <c r="AR1114" s="25" t="s">
        <v>211</v>
      </c>
      <c r="AT1114" s="25" t="s">
        <v>206</v>
      </c>
      <c r="AU1114" s="25" t="s">
        <v>85</v>
      </c>
      <c r="AY1114" s="25" t="s">
        <v>203</v>
      </c>
      <c r="BE1114" s="249">
        <f>IF(N1114="základní",J1114,0)</f>
        <v>0</v>
      </c>
      <c r="BF1114" s="249">
        <f>IF(N1114="snížená",J1114,0)</f>
        <v>0</v>
      </c>
      <c r="BG1114" s="249">
        <f>IF(N1114="zákl. přenesená",J1114,0)</f>
        <v>0</v>
      </c>
      <c r="BH1114" s="249">
        <f>IF(N1114="sníž. přenesená",J1114,0)</f>
        <v>0</v>
      </c>
      <c r="BI1114" s="249">
        <f>IF(N1114="nulová",J1114,0)</f>
        <v>0</v>
      </c>
      <c r="BJ1114" s="25" t="s">
        <v>83</v>
      </c>
      <c r="BK1114" s="249">
        <f>ROUND(I1114*H1114,2)</f>
        <v>0</v>
      </c>
      <c r="BL1114" s="25" t="s">
        <v>211</v>
      </c>
      <c r="BM1114" s="25" t="s">
        <v>2615</v>
      </c>
    </row>
    <row r="1115" spans="2:51" s="12" customFormat="1" ht="13.5">
      <c r="B1115" s="265"/>
      <c r="C1115" s="266"/>
      <c r="D1115" s="267" t="s">
        <v>592</v>
      </c>
      <c r="E1115" s="268" t="s">
        <v>21</v>
      </c>
      <c r="F1115" s="269" t="s">
        <v>83</v>
      </c>
      <c r="G1115" s="266"/>
      <c r="H1115" s="270">
        <v>1</v>
      </c>
      <c r="I1115" s="271"/>
      <c r="J1115" s="266"/>
      <c r="K1115" s="266"/>
      <c r="L1115" s="272"/>
      <c r="M1115" s="273"/>
      <c r="N1115" s="274"/>
      <c r="O1115" s="274"/>
      <c r="P1115" s="274"/>
      <c r="Q1115" s="274"/>
      <c r="R1115" s="274"/>
      <c r="S1115" s="274"/>
      <c r="T1115" s="275"/>
      <c r="AT1115" s="276" t="s">
        <v>592</v>
      </c>
      <c r="AU1115" s="276" t="s">
        <v>85</v>
      </c>
      <c r="AV1115" s="12" t="s">
        <v>85</v>
      </c>
      <c r="AW1115" s="12" t="s">
        <v>39</v>
      </c>
      <c r="AX1115" s="12" t="s">
        <v>83</v>
      </c>
      <c r="AY1115" s="276" t="s">
        <v>203</v>
      </c>
    </row>
    <row r="1116" spans="2:65" s="1" customFormat="1" ht="25.5" customHeight="1">
      <c r="B1116" s="47"/>
      <c r="C1116" s="238" t="s">
        <v>2616</v>
      </c>
      <c r="D1116" s="238" t="s">
        <v>206</v>
      </c>
      <c r="E1116" s="239" t="s">
        <v>2617</v>
      </c>
      <c r="F1116" s="240" t="s">
        <v>2618</v>
      </c>
      <c r="G1116" s="241" t="s">
        <v>209</v>
      </c>
      <c r="H1116" s="242">
        <v>1</v>
      </c>
      <c r="I1116" s="243"/>
      <c r="J1116" s="244">
        <f>ROUND(I1116*H1116,2)</f>
        <v>0</v>
      </c>
      <c r="K1116" s="240" t="s">
        <v>2398</v>
      </c>
      <c r="L1116" s="73"/>
      <c r="M1116" s="245" t="s">
        <v>21</v>
      </c>
      <c r="N1116" s="246" t="s">
        <v>47</v>
      </c>
      <c r="O1116" s="48"/>
      <c r="P1116" s="247">
        <f>O1116*H1116</f>
        <v>0</v>
      </c>
      <c r="Q1116" s="247">
        <v>0</v>
      </c>
      <c r="R1116" s="247">
        <f>Q1116*H1116</f>
        <v>0</v>
      </c>
      <c r="S1116" s="247">
        <v>0</v>
      </c>
      <c r="T1116" s="248">
        <f>S1116*H1116</f>
        <v>0</v>
      </c>
      <c r="AR1116" s="25" t="s">
        <v>211</v>
      </c>
      <c r="AT1116" s="25" t="s">
        <v>206</v>
      </c>
      <c r="AU1116" s="25" t="s">
        <v>85</v>
      </c>
      <c r="AY1116" s="25" t="s">
        <v>203</v>
      </c>
      <c r="BE1116" s="249">
        <f>IF(N1116="základní",J1116,0)</f>
        <v>0</v>
      </c>
      <c r="BF1116" s="249">
        <f>IF(N1116="snížená",J1116,0)</f>
        <v>0</v>
      </c>
      <c r="BG1116" s="249">
        <f>IF(N1116="zákl. přenesená",J1116,0)</f>
        <v>0</v>
      </c>
      <c r="BH1116" s="249">
        <f>IF(N1116="sníž. přenesená",J1116,0)</f>
        <v>0</v>
      </c>
      <c r="BI1116" s="249">
        <f>IF(N1116="nulová",J1116,0)</f>
        <v>0</v>
      </c>
      <c r="BJ1116" s="25" t="s">
        <v>83</v>
      </c>
      <c r="BK1116" s="249">
        <f>ROUND(I1116*H1116,2)</f>
        <v>0</v>
      </c>
      <c r="BL1116" s="25" t="s">
        <v>211</v>
      </c>
      <c r="BM1116" s="25" t="s">
        <v>2619</v>
      </c>
    </row>
    <row r="1117" spans="2:65" s="1" customFormat="1" ht="38.25" customHeight="1">
      <c r="B1117" s="47"/>
      <c r="C1117" s="238" t="s">
        <v>2620</v>
      </c>
      <c r="D1117" s="238" t="s">
        <v>206</v>
      </c>
      <c r="E1117" s="239" t="s">
        <v>2621</v>
      </c>
      <c r="F1117" s="240" t="s">
        <v>2622</v>
      </c>
      <c r="G1117" s="241" t="s">
        <v>246</v>
      </c>
      <c r="H1117" s="250"/>
      <c r="I1117" s="243"/>
      <c r="J1117" s="244">
        <f>ROUND(I1117*H1117,2)</f>
        <v>0</v>
      </c>
      <c r="K1117" s="240" t="s">
        <v>761</v>
      </c>
      <c r="L1117" s="73"/>
      <c r="M1117" s="245" t="s">
        <v>21</v>
      </c>
      <c r="N1117" s="246" t="s">
        <v>47</v>
      </c>
      <c r="O1117" s="48"/>
      <c r="P1117" s="247">
        <f>O1117*H1117</f>
        <v>0</v>
      </c>
      <c r="Q1117" s="247">
        <v>0</v>
      </c>
      <c r="R1117" s="247">
        <f>Q1117*H1117</f>
        <v>0</v>
      </c>
      <c r="S1117" s="247">
        <v>0</v>
      </c>
      <c r="T1117" s="248">
        <f>S1117*H1117</f>
        <v>0</v>
      </c>
      <c r="AR1117" s="25" t="s">
        <v>211</v>
      </c>
      <c r="AT1117" s="25" t="s">
        <v>206</v>
      </c>
      <c r="AU1117" s="25" t="s">
        <v>85</v>
      </c>
      <c r="AY1117" s="25" t="s">
        <v>203</v>
      </c>
      <c r="BE1117" s="249">
        <f>IF(N1117="základní",J1117,0)</f>
        <v>0</v>
      </c>
      <c r="BF1117" s="249">
        <f>IF(N1117="snížená",J1117,0)</f>
        <v>0</v>
      </c>
      <c r="BG1117" s="249">
        <f>IF(N1117="zákl. přenesená",J1117,0)</f>
        <v>0</v>
      </c>
      <c r="BH1117" s="249">
        <f>IF(N1117="sníž. přenesená",J1117,0)</f>
        <v>0</v>
      </c>
      <c r="BI1117" s="249">
        <f>IF(N1117="nulová",J1117,0)</f>
        <v>0</v>
      </c>
      <c r="BJ1117" s="25" t="s">
        <v>83</v>
      </c>
      <c r="BK1117" s="249">
        <f>ROUND(I1117*H1117,2)</f>
        <v>0</v>
      </c>
      <c r="BL1117" s="25" t="s">
        <v>211</v>
      </c>
      <c r="BM1117" s="25" t="s">
        <v>2623</v>
      </c>
    </row>
    <row r="1118" spans="2:63" s="11" customFormat="1" ht="29.85" customHeight="1">
      <c r="B1118" s="222"/>
      <c r="C1118" s="223"/>
      <c r="D1118" s="224" t="s">
        <v>75</v>
      </c>
      <c r="E1118" s="236" t="s">
        <v>2624</v>
      </c>
      <c r="F1118" s="236" t="s">
        <v>2625</v>
      </c>
      <c r="G1118" s="223"/>
      <c r="H1118" s="223"/>
      <c r="I1118" s="226"/>
      <c r="J1118" s="237">
        <f>BK1118</f>
        <v>0</v>
      </c>
      <c r="K1118" s="223"/>
      <c r="L1118" s="228"/>
      <c r="M1118" s="229"/>
      <c r="N1118" s="230"/>
      <c r="O1118" s="230"/>
      <c r="P1118" s="231">
        <f>SUM(P1119:P1159)</f>
        <v>0</v>
      </c>
      <c r="Q1118" s="230"/>
      <c r="R1118" s="231">
        <f>SUM(R1119:R1159)</f>
        <v>15.374325549999998</v>
      </c>
      <c r="S1118" s="230"/>
      <c r="T1118" s="232">
        <f>SUM(T1119:T1159)</f>
        <v>0</v>
      </c>
      <c r="AR1118" s="233" t="s">
        <v>85</v>
      </c>
      <c r="AT1118" s="234" t="s">
        <v>75</v>
      </c>
      <c r="AU1118" s="234" t="s">
        <v>83</v>
      </c>
      <c r="AY1118" s="233" t="s">
        <v>203</v>
      </c>
      <c r="BK1118" s="235">
        <f>SUM(BK1119:BK1159)</f>
        <v>0</v>
      </c>
    </row>
    <row r="1119" spans="2:65" s="1" customFormat="1" ht="25.5" customHeight="1">
      <c r="B1119" s="47"/>
      <c r="C1119" s="238" t="s">
        <v>2626</v>
      </c>
      <c r="D1119" s="238" t="s">
        <v>206</v>
      </c>
      <c r="E1119" s="239" t="s">
        <v>2627</v>
      </c>
      <c r="F1119" s="240" t="s">
        <v>2628</v>
      </c>
      <c r="G1119" s="241" t="s">
        <v>215</v>
      </c>
      <c r="H1119" s="242">
        <v>4.3</v>
      </c>
      <c r="I1119" s="243"/>
      <c r="J1119" s="244">
        <f>ROUND(I1119*H1119,2)</f>
        <v>0</v>
      </c>
      <c r="K1119" s="240" t="s">
        <v>2629</v>
      </c>
      <c r="L1119" s="73"/>
      <c r="M1119" s="245" t="s">
        <v>21</v>
      </c>
      <c r="N1119" s="246" t="s">
        <v>47</v>
      </c>
      <c r="O1119" s="48"/>
      <c r="P1119" s="247">
        <f>O1119*H1119</f>
        <v>0</v>
      </c>
      <c r="Q1119" s="247">
        <v>6E-05</v>
      </c>
      <c r="R1119" s="247">
        <f>Q1119*H1119</f>
        <v>0.000258</v>
      </c>
      <c r="S1119" s="247">
        <v>0</v>
      </c>
      <c r="T1119" s="248">
        <f>S1119*H1119</f>
        <v>0</v>
      </c>
      <c r="AR1119" s="25" t="s">
        <v>211</v>
      </c>
      <c r="AT1119" s="25" t="s">
        <v>206</v>
      </c>
      <c r="AU1119" s="25" t="s">
        <v>85</v>
      </c>
      <c r="AY1119" s="25" t="s">
        <v>203</v>
      </c>
      <c r="BE1119" s="249">
        <f>IF(N1119="základní",J1119,0)</f>
        <v>0</v>
      </c>
      <c r="BF1119" s="249">
        <f>IF(N1119="snížená",J1119,0)</f>
        <v>0</v>
      </c>
      <c r="BG1119" s="249">
        <f>IF(N1119="zákl. přenesená",J1119,0)</f>
        <v>0</v>
      </c>
      <c r="BH1119" s="249">
        <f>IF(N1119="sníž. přenesená",J1119,0)</f>
        <v>0</v>
      </c>
      <c r="BI1119" s="249">
        <f>IF(N1119="nulová",J1119,0)</f>
        <v>0</v>
      </c>
      <c r="BJ1119" s="25" t="s">
        <v>83</v>
      </c>
      <c r="BK1119" s="249">
        <f>ROUND(I1119*H1119,2)</f>
        <v>0</v>
      </c>
      <c r="BL1119" s="25" t="s">
        <v>211</v>
      </c>
      <c r="BM1119" s="25" t="s">
        <v>2630</v>
      </c>
    </row>
    <row r="1120" spans="2:65" s="1" customFormat="1" ht="25.5" customHeight="1">
      <c r="B1120" s="47"/>
      <c r="C1120" s="238" t="s">
        <v>2631</v>
      </c>
      <c r="D1120" s="238" t="s">
        <v>206</v>
      </c>
      <c r="E1120" s="239" t="s">
        <v>2632</v>
      </c>
      <c r="F1120" s="240" t="s">
        <v>2633</v>
      </c>
      <c r="G1120" s="241" t="s">
        <v>1565</v>
      </c>
      <c r="H1120" s="242">
        <v>3471.59</v>
      </c>
      <c r="I1120" s="243"/>
      <c r="J1120" s="244">
        <f>ROUND(I1120*H1120,2)</f>
        <v>0</v>
      </c>
      <c r="K1120" s="240" t="s">
        <v>2629</v>
      </c>
      <c r="L1120" s="73"/>
      <c r="M1120" s="245" t="s">
        <v>21</v>
      </c>
      <c r="N1120" s="246" t="s">
        <v>47</v>
      </c>
      <c r="O1120" s="48"/>
      <c r="P1120" s="247">
        <f>O1120*H1120</f>
        <v>0</v>
      </c>
      <c r="Q1120" s="247">
        <v>0</v>
      </c>
      <c r="R1120" s="247">
        <f>Q1120*H1120</f>
        <v>0</v>
      </c>
      <c r="S1120" s="247">
        <v>0</v>
      </c>
      <c r="T1120" s="248">
        <f>S1120*H1120</f>
        <v>0</v>
      </c>
      <c r="AR1120" s="25" t="s">
        <v>211</v>
      </c>
      <c r="AT1120" s="25" t="s">
        <v>206</v>
      </c>
      <c r="AU1120" s="25" t="s">
        <v>85</v>
      </c>
      <c r="AY1120" s="25" t="s">
        <v>203</v>
      </c>
      <c r="BE1120" s="249">
        <f>IF(N1120="základní",J1120,0)</f>
        <v>0</v>
      </c>
      <c r="BF1120" s="249">
        <f>IF(N1120="snížená",J1120,0)</f>
        <v>0</v>
      </c>
      <c r="BG1120" s="249">
        <f>IF(N1120="zákl. přenesená",J1120,0)</f>
        <v>0</v>
      </c>
      <c r="BH1120" s="249">
        <f>IF(N1120="sníž. přenesená",J1120,0)</f>
        <v>0</v>
      </c>
      <c r="BI1120" s="249">
        <f>IF(N1120="nulová",J1120,0)</f>
        <v>0</v>
      </c>
      <c r="BJ1120" s="25" t="s">
        <v>83</v>
      </c>
      <c r="BK1120" s="249">
        <f>ROUND(I1120*H1120,2)</f>
        <v>0</v>
      </c>
      <c r="BL1120" s="25" t="s">
        <v>211</v>
      </c>
      <c r="BM1120" s="25" t="s">
        <v>2634</v>
      </c>
    </row>
    <row r="1121" spans="2:51" s="12" customFormat="1" ht="13.5">
      <c r="B1121" s="265"/>
      <c r="C1121" s="266"/>
      <c r="D1121" s="267" t="s">
        <v>592</v>
      </c>
      <c r="E1121" s="268" t="s">
        <v>21</v>
      </c>
      <c r="F1121" s="269" t="s">
        <v>2635</v>
      </c>
      <c r="G1121" s="266"/>
      <c r="H1121" s="270">
        <v>242.04</v>
      </c>
      <c r="I1121" s="271"/>
      <c r="J1121" s="266"/>
      <c r="K1121" s="266"/>
      <c r="L1121" s="272"/>
      <c r="M1121" s="273"/>
      <c r="N1121" s="274"/>
      <c r="O1121" s="274"/>
      <c r="P1121" s="274"/>
      <c r="Q1121" s="274"/>
      <c r="R1121" s="274"/>
      <c r="S1121" s="274"/>
      <c r="T1121" s="275"/>
      <c r="AT1121" s="276" t="s">
        <v>592</v>
      </c>
      <c r="AU1121" s="276" t="s">
        <v>85</v>
      </c>
      <c r="AV1121" s="12" t="s">
        <v>85</v>
      </c>
      <c r="AW1121" s="12" t="s">
        <v>39</v>
      </c>
      <c r="AX1121" s="12" t="s">
        <v>76</v>
      </c>
      <c r="AY1121" s="276" t="s">
        <v>203</v>
      </c>
    </row>
    <row r="1122" spans="2:51" s="12" customFormat="1" ht="13.5">
      <c r="B1122" s="265"/>
      <c r="C1122" s="266"/>
      <c r="D1122" s="267" t="s">
        <v>592</v>
      </c>
      <c r="E1122" s="268" t="s">
        <v>21</v>
      </c>
      <c r="F1122" s="269" t="s">
        <v>2636</v>
      </c>
      <c r="G1122" s="266"/>
      <c r="H1122" s="270">
        <v>253.06</v>
      </c>
      <c r="I1122" s="271"/>
      <c r="J1122" s="266"/>
      <c r="K1122" s="266"/>
      <c r="L1122" s="272"/>
      <c r="M1122" s="273"/>
      <c r="N1122" s="274"/>
      <c r="O1122" s="274"/>
      <c r="P1122" s="274"/>
      <c r="Q1122" s="274"/>
      <c r="R1122" s="274"/>
      <c r="S1122" s="274"/>
      <c r="T1122" s="275"/>
      <c r="AT1122" s="276" t="s">
        <v>592</v>
      </c>
      <c r="AU1122" s="276" t="s">
        <v>85</v>
      </c>
      <c r="AV1122" s="12" t="s">
        <v>85</v>
      </c>
      <c r="AW1122" s="12" t="s">
        <v>39</v>
      </c>
      <c r="AX1122" s="12" t="s">
        <v>76</v>
      </c>
      <c r="AY1122" s="276" t="s">
        <v>203</v>
      </c>
    </row>
    <row r="1123" spans="2:51" s="12" customFormat="1" ht="13.5">
      <c r="B1123" s="265"/>
      <c r="C1123" s="266"/>
      <c r="D1123" s="267" t="s">
        <v>592</v>
      </c>
      <c r="E1123" s="268" t="s">
        <v>21</v>
      </c>
      <c r="F1123" s="269" t="s">
        <v>2637</v>
      </c>
      <c r="G1123" s="266"/>
      <c r="H1123" s="270">
        <v>347.39</v>
      </c>
      <c r="I1123" s="271"/>
      <c r="J1123" s="266"/>
      <c r="K1123" s="266"/>
      <c r="L1123" s="272"/>
      <c r="M1123" s="273"/>
      <c r="N1123" s="274"/>
      <c r="O1123" s="274"/>
      <c r="P1123" s="274"/>
      <c r="Q1123" s="274"/>
      <c r="R1123" s="274"/>
      <c r="S1123" s="274"/>
      <c r="T1123" s="275"/>
      <c r="AT1123" s="276" t="s">
        <v>592</v>
      </c>
      <c r="AU1123" s="276" t="s">
        <v>85</v>
      </c>
      <c r="AV1123" s="12" t="s">
        <v>85</v>
      </c>
      <c r="AW1123" s="12" t="s">
        <v>39</v>
      </c>
      <c r="AX1123" s="12" t="s">
        <v>76</v>
      </c>
      <c r="AY1123" s="276" t="s">
        <v>203</v>
      </c>
    </row>
    <row r="1124" spans="2:51" s="12" customFormat="1" ht="13.5">
      <c r="B1124" s="265"/>
      <c r="C1124" s="266"/>
      <c r="D1124" s="267" t="s">
        <v>592</v>
      </c>
      <c r="E1124" s="268" t="s">
        <v>21</v>
      </c>
      <c r="F1124" s="269" t="s">
        <v>2638</v>
      </c>
      <c r="G1124" s="266"/>
      <c r="H1124" s="270">
        <v>20.28</v>
      </c>
      <c r="I1124" s="271"/>
      <c r="J1124" s="266"/>
      <c r="K1124" s="266"/>
      <c r="L1124" s="272"/>
      <c r="M1124" s="273"/>
      <c r="N1124" s="274"/>
      <c r="O1124" s="274"/>
      <c r="P1124" s="274"/>
      <c r="Q1124" s="274"/>
      <c r="R1124" s="274"/>
      <c r="S1124" s="274"/>
      <c r="T1124" s="275"/>
      <c r="AT1124" s="276" t="s">
        <v>592</v>
      </c>
      <c r="AU1124" s="276" t="s">
        <v>85</v>
      </c>
      <c r="AV1124" s="12" t="s">
        <v>85</v>
      </c>
      <c r="AW1124" s="12" t="s">
        <v>39</v>
      </c>
      <c r="AX1124" s="12" t="s">
        <v>76</v>
      </c>
      <c r="AY1124" s="276" t="s">
        <v>203</v>
      </c>
    </row>
    <row r="1125" spans="2:51" s="12" customFormat="1" ht="13.5">
      <c r="B1125" s="265"/>
      <c r="C1125" s="266"/>
      <c r="D1125" s="267" t="s">
        <v>592</v>
      </c>
      <c r="E1125" s="268" t="s">
        <v>21</v>
      </c>
      <c r="F1125" s="269" t="s">
        <v>2639</v>
      </c>
      <c r="G1125" s="266"/>
      <c r="H1125" s="270">
        <v>114.41</v>
      </c>
      <c r="I1125" s="271"/>
      <c r="J1125" s="266"/>
      <c r="K1125" s="266"/>
      <c r="L1125" s="272"/>
      <c r="M1125" s="273"/>
      <c r="N1125" s="274"/>
      <c r="O1125" s="274"/>
      <c r="P1125" s="274"/>
      <c r="Q1125" s="274"/>
      <c r="R1125" s="274"/>
      <c r="S1125" s="274"/>
      <c r="T1125" s="275"/>
      <c r="AT1125" s="276" t="s">
        <v>592</v>
      </c>
      <c r="AU1125" s="276" t="s">
        <v>85</v>
      </c>
      <c r="AV1125" s="12" t="s">
        <v>85</v>
      </c>
      <c r="AW1125" s="12" t="s">
        <v>39</v>
      </c>
      <c r="AX1125" s="12" t="s">
        <v>76</v>
      </c>
      <c r="AY1125" s="276" t="s">
        <v>203</v>
      </c>
    </row>
    <row r="1126" spans="2:51" s="12" customFormat="1" ht="13.5">
      <c r="B1126" s="265"/>
      <c r="C1126" s="266"/>
      <c r="D1126" s="267" t="s">
        <v>592</v>
      </c>
      <c r="E1126" s="268" t="s">
        <v>21</v>
      </c>
      <c r="F1126" s="269" t="s">
        <v>2640</v>
      </c>
      <c r="G1126" s="266"/>
      <c r="H1126" s="270">
        <v>405.23</v>
      </c>
      <c r="I1126" s="271"/>
      <c r="J1126" s="266"/>
      <c r="K1126" s="266"/>
      <c r="L1126" s="272"/>
      <c r="M1126" s="273"/>
      <c r="N1126" s="274"/>
      <c r="O1126" s="274"/>
      <c r="P1126" s="274"/>
      <c r="Q1126" s="274"/>
      <c r="R1126" s="274"/>
      <c r="S1126" s="274"/>
      <c r="T1126" s="275"/>
      <c r="AT1126" s="276" t="s">
        <v>592</v>
      </c>
      <c r="AU1126" s="276" t="s">
        <v>85</v>
      </c>
      <c r="AV1126" s="12" t="s">
        <v>85</v>
      </c>
      <c r="AW1126" s="12" t="s">
        <v>39</v>
      </c>
      <c r="AX1126" s="12" t="s">
        <v>76</v>
      </c>
      <c r="AY1126" s="276" t="s">
        <v>203</v>
      </c>
    </row>
    <row r="1127" spans="2:51" s="12" customFormat="1" ht="13.5">
      <c r="B1127" s="265"/>
      <c r="C1127" s="266"/>
      <c r="D1127" s="267" t="s">
        <v>592</v>
      </c>
      <c r="E1127" s="268" t="s">
        <v>21</v>
      </c>
      <c r="F1127" s="269" t="s">
        <v>2641</v>
      </c>
      <c r="G1127" s="266"/>
      <c r="H1127" s="270">
        <v>304.03</v>
      </c>
      <c r="I1127" s="271"/>
      <c r="J1127" s="266"/>
      <c r="K1127" s="266"/>
      <c r="L1127" s="272"/>
      <c r="M1127" s="273"/>
      <c r="N1127" s="274"/>
      <c r="O1127" s="274"/>
      <c r="P1127" s="274"/>
      <c r="Q1127" s="274"/>
      <c r="R1127" s="274"/>
      <c r="S1127" s="274"/>
      <c r="T1127" s="275"/>
      <c r="AT1127" s="276" t="s">
        <v>592</v>
      </c>
      <c r="AU1127" s="276" t="s">
        <v>85</v>
      </c>
      <c r="AV1127" s="12" t="s">
        <v>85</v>
      </c>
      <c r="AW1127" s="12" t="s">
        <v>39</v>
      </c>
      <c r="AX1127" s="12" t="s">
        <v>76</v>
      </c>
      <c r="AY1127" s="276" t="s">
        <v>203</v>
      </c>
    </row>
    <row r="1128" spans="2:51" s="12" customFormat="1" ht="13.5">
      <c r="B1128" s="265"/>
      <c r="C1128" s="266"/>
      <c r="D1128" s="267" t="s">
        <v>592</v>
      </c>
      <c r="E1128" s="268" t="s">
        <v>21</v>
      </c>
      <c r="F1128" s="269" t="s">
        <v>2642</v>
      </c>
      <c r="G1128" s="266"/>
      <c r="H1128" s="270">
        <v>1785.15</v>
      </c>
      <c r="I1128" s="271"/>
      <c r="J1128" s="266"/>
      <c r="K1128" s="266"/>
      <c r="L1128" s="272"/>
      <c r="M1128" s="273"/>
      <c r="N1128" s="274"/>
      <c r="O1128" s="274"/>
      <c r="P1128" s="274"/>
      <c r="Q1128" s="274"/>
      <c r="R1128" s="274"/>
      <c r="S1128" s="274"/>
      <c r="T1128" s="275"/>
      <c r="AT1128" s="276" t="s">
        <v>592</v>
      </c>
      <c r="AU1128" s="276" t="s">
        <v>85</v>
      </c>
      <c r="AV1128" s="12" t="s">
        <v>85</v>
      </c>
      <c r="AW1128" s="12" t="s">
        <v>39</v>
      </c>
      <c r="AX1128" s="12" t="s">
        <v>76</v>
      </c>
      <c r="AY1128" s="276" t="s">
        <v>203</v>
      </c>
    </row>
    <row r="1129" spans="2:51" s="13" customFormat="1" ht="13.5">
      <c r="B1129" s="277"/>
      <c r="C1129" s="278"/>
      <c r="D1129" s="267" t="s">
        <v>592</v>
      </c>
      <c r="E1129" s="279" t="s">
        <v>21</v>
      </c>
      <c r="F1129" s="280" t="s">
        <v>618</v>
      </c>
      <c r="G1129" s="278"/>
      <c r="H1129" s="281">
        <v>3471.59</v>
      </c>
      <c r="I1129" s="282"/>
      <c r="J1129" s="278"/>
      <c r="K1129" s="278"/>
      <c r="L1129" s="283"/>
      <c r="M1129" s="284"/>
      <c r="N1129" s="285"/>
      <c r="O1129" s="285"/>
      <c r="P1129" s="285"/>
      <c r="Q1129" s="285"/>
      <c r="R1129" s="285"/>
      <c r="S1129" s="285"/>
      <c r="T1129" s="286"/>
      <c r="AT1129" s="287" t="s">
        <v>592</v>
      </c>
      <c r="AU1129" s="287" t="s">
        <v>85</v>
      </c>
      <c r="AV1129" s="13" t="s">
        <v>98</v>
      </c>
      <c r="AW1129" s="13" t="s">
        <v>39</v>
      </c>
      <c r="AX1129" s="13" t="s">
        <v>83</v>
      </c>
      <c r="AY1129" s="287" t="s">
        <v>203</v>
      </c>
    </row>
    <row r="1130" spans="2:65" s="1" customFormat="1" ht="25.5" customHeight="1">
      <c r="B1130" s="47"/>
      <c r="C1130" s="255" t="s">
        <v>2643</v>
      </c>
      <c r="D1130" s="255" t="s">
        <v>284</v>
      </c>
      <c r="E1130" s="256" t="s">
        <v>2644</v>
      </c>
      <c r="F1130" s="257" t="s">
        <v>2645</v>
      </c>
      <c r="G1130" s="258" t="s">
        <v>1565</v>
      </c>
      <c r="H1130" s="259">
        <v>3472</v>
      </c>
      <c r="I1130" s="260"/>
      <c r="J1130" s="261">
        <f>ROUND(I1130*H1130,2)</f>
        <v>0</v>
      </c>
      <c r="K1130" s="257" t="s">
        <v>2629</v>
      </c>
      <c r="L1130" s="262"/>
      <c r="M1130" s="263" t="s">
        <v>21</v>
      </c>
      <c r="N1130" s="264" t="s">
        <v>47</v>
      </c>
      <c r="O1130" s="48"/>
      <c r="P1130" s="247">
        <f>O1130*H1130</f>
        <v>0</v>
      </c>
      <c r="Q1130" s="247">
        <v>0.001</v>
      </c>
      <c r="R1130" s="247">
        <f>Q1130*H1130</f>
        <v>3.472</v>
      </c>
      <c r="S1130" s="247">
        <v>0</v>
      </c>
      <c r="T1130" s="248">
        <f>S1130*H1130</f>
        <v>0</v>
      </c>
      <c r="AR1130" s="25" t="s">
        <v>287</v>
      </c>
      <c r="AT1130" s="25" t="s">
        <v>284</v>
      </c>
      <c r="AU1130" s="25" t="s">
        <v>85</v>
      </c>
      <c r="AY1130" s="25" t="s">
        <v>203</v>
      </c>
      <c r="BE1130" s="249">
        <f>IF(N1130="základní",J1130,0)</f>
        <v>0</v>
      </c>
      <c r="BF1130" s="249">
        <f>IF(N1130="snížená",J1130,0)</f>
        <v>0</v>
      </c>
      <c r="BG1130" s="249">
        <f>IF(N1130="zákl. přenesená",J1130,0)</f>
        <v>0</v>
      </c>
      <c r="BH1130" s="249">
        <f>IF(N1130="sníž. přenesená",J1130,0)</f>
        <v>0</v>
      </c>
      <c r="BI1130" s="249">
        <f>IF(N1130="nulová",J1130,0)</f>
        <v>0</v>
      </c>
      <c r="BJ1130" s="25" t="s">
        <v>83</v>
      </c>
      <c r="BK1130" s="249">
        <f>ROUND(I1130*H1130,2)</f>
        <v>0</v>
      </c>
      <c r="BL1130" s="25" t="s">
        <v>211</v>
      </c>
      <c r="BM1130" s="25" t="s">
        <v>2646</v>
      </c>
    </row>
    <row r="1131" spans="2:51" s="12" customFormat="1" ht="13.5">
      <c r="B1131" s="265"/>
      <c r="C1131" s="266"/>
      <c r="D1131" s="267" t="s">
        <v>592</v>
      </c>
      <c r="E1131" s="268" t="s">
        <v>21</v>
      </c>
      <c r="F1131" s="269" t="s">
        <v>2647</v>
      </c>
      <c r="G1131" s="266"/>
      <c r="H1131" s="270">
        <v>3472</v>
      </c>
      <c r="I1131" s="271"/>
      <c r="J1131" s="266"/>
      <c r="K1131" s="266"/>
      <c r="L1131" s="272"/>
      <c r="M1131" s="273"/>
      <c r="N1131" s="274"/>
      <c r="O1131" s="274"/>
      <c r="P1131" s="274"/>
      <c r="Q1131" s="274"/>
      <c r="R1131" s="274"/>
      <c r="S1131" s="274"/>
      <c r="T1131" s="275"/>
      <c r="AT1131" s="276" t="s">
        <v>592</v>
      </c>
      <c r="AU1131" s="276" t="s">
        <v>85</v>
      </c>
      <c r="AV1131" s="12" t="s">
        <v>85</v>
      </c>
      <c r="AW1131" s="12" t="s">
        <v>39</v>
      </c>
      <c r="AX1131" s="12" t="s">
        <v>83</v>
      </c>
      <c r="AY1131" s="276" t="s">
        <v>203</v>
      </c>
    </row>
    <row r="1132" spans="2:65" s="1" customFormat="1" ht="16.5" customHeight="1">
      <c r="B1132" s="47"/>
      <c r="C1132" s="238" t="s">
        <v>2648</v>
      </c>
      <c r="D1132" s="238" t="s">
        <v>206</v>
      </c>
      <c r="E1132" s="239" t="s">
        <v>2649</v>
      </c>
      <c r="F1132" s="240" t="s">
        <v>2650</v>
      </c>
      <c r="G1132" s="241" t="s">
        <v>463</v>
      </c>
      <c r="H1132" s="242">
        <v>10.26</v>
      </c>
      <c r="I1132" s="243"/>
      <c r="J1132" s="244">
        <f>ROUND(I1132*H1132,2)</f>
        <v>0</v>
      </c>
      <c r="K1132" s="240" t="s">
        <v>2629</v>
      </c>
      <c r="L1132" s="73"/>
      <c r="M1132" s="245" t="s">
        <v>21</v>
      </c>
      <c r="N1132" s="246" t="s">
        <v>47</v>
      </c>
      <c r="O1132" s="48"/>
      <c r="P1132" s="247">
        <f>O1132*H1132</f>
        <v>0</v>
      </c>
      <c r="Q1132" s="247">
        <v>0</v>
      </c>
      <c r="R1132" s="247">
        <f>Q1132*H1132</f>
        <v>0</v>
      </c>
      <c r="S1132" s="247">
        <v>0</v>
      </c>
      <c r="T1132" s="248">
        <f>S1132*H1132</f>
        <v>0</v>
      </c>
      <c r="AR1132" s="25" t="s">
        <v>211</v>
      </c>
      <c r="AT1132" s="25" t="s">
        <v>206</v>
      </c>
      <c r="AU1132" s="25" t="s">
        <v>85</v>
      </c>
      <c r="AY1132" s="25" t="s">
        <v>203</v>
      </c>
      <c r="BE1132" s="249">
        <f>IF(N1132="základní",J1132,0)</f>
        <v>0</v>
      </c>
      <c r="BF1132" s="249">
        <f>IF(N1132="snížená",J1132,0)</f>
        <v>0</v>
      </c>
      <c r="BG1132" s="249">
        <f>IF(N1132="zákl. přenesená",J1132,0)</f>
        <v>0</v>
      </c>
      <c r="BH1132" s="249">
        <f>IF(N1132="sníž. přenesená",J1132,0)</f>
        <v>0</v>
      </c>
      <c r="BI1132" s="249">
        <f>IF(N1132="nulová",J1132,0)</f>
        <v>0</v>
      </c>
      <c r="BJ1132" s="25" t="s">
        <v>83</v>
      </c>
      <c r="BK1132" s="249">
        <f>ROUND(I1132*H1132,2)</f>
        <v>0</v>
      </c>
      <c r="BL1132" s="25" t="s">
        <v>211</v>
      </c>
      <c r="BM1132" s="25" t="s">
        <v>2651</v>
      </c>
    </row>
    <row r="1133" spans="2:51" s="12" customFormat="1" ht="13.5">
      <c r="B1133" s="265"/>
      <c r="C1133" s="266"/>
      <c r="D1133" s="267" t="s">
        <v>592</v>
      </c>
      <c r="E1133" s="268" t="s">
        <v>21</v>
      </c>
      <c r="F1133" s="269" t="s">
        <v>2652</v>
      </c>
      <c r="G1133" s="266"/>
      <c r="H1133" s="270">
        <v>10.26</v>
      </c>
      <c r="I1133" s="271"/>
      <c r="J1133" s="266"/>
      <c r="K1133" s="266"/>
      <c r="L1133" s="272"/>
      <c r="M1133" s="273"/>
      <c r="N1133" s="274"/>
      <c r="O1133" s="274"/>
      <c r="P1133" s="274"/>
      <c r="Q1133" s="274"/>
      <c r="R1133" s="274"/>
      <c r="S1133" s="274"/>
      <c r="T1133" s="275"/>
      <c r="AT1133" s="276" t="s">
        <v>592</v>
      </c>
      <c r="AU1133" s="276" t="s">
        <v>85</v>
      </c>
      <c r="AV1133" s="12" t="s">
        <v>85</v>
      </c>
      <c r="AW1133" s="12" t="s">
        <v>39</v>
      </c>
      <c r="AX1133" s="12" t="s">
        <v>83</v>
      </c>
      <c r="AY1133" s="276" t="s">
        <v>203</v>
      </c>
    </row>
    <row r="1134" spans="2:65" s="1" customFormat="1" ht="16.5" customHeight="1">
      <c r="B1134" s="47"/>
      <c r="C1134" s="255" t="s">
        <v>2653</v>
      </c>
      <c r="D1134" s="255" t="s">
        <v>284</v>
      </c>
      <c r="E1134" s="256" t="s">
        <v>2654</v>
      </c>
      <c r="F1134" s="257" t="s">
        <v>2655</v>
      </c>
      <c r="G1134" s="258" t="s">
        <v>463</v>
      </c>
      <c r="H1134" s="259">
        <v>10.465</v>
      </c>
      <c r="I1134" s="260"/>
      <c r="J1134" s="261">
        <f>ROUND(I1134*H1134,2)</f>
        <v>0</v>
      </c>
      <c r="K1134" s="257" t="s">
        <v>2629</v>
      </c>
      <c r="L1134" s="262"/>
      <c r="M1134" s="263" t="s">
        <v>21</v>
      </c>
      <c r="N1134" s="264" t="s">
        <v>47</v>
      </c>
      <c r="O1134" s="48"/>
      <c r="P1134" s="247">
        <f>O1134*H1134</f>
        <v>0</v>
      </c>
      <c r="Q1134" s="247">
        <v>0.01</v>
      </c>
      <c r="R1134" s="247">
        <f>Q1134*H1134</f>
        <v>0.10465</v>
      </c>
      <c r="S1134" s="247">
        <v>0</v>
      </c>
      <c r="T1134" s="248">
        <f>S1134*H1134</f>
        <v>0</v>
      </c>
      <c r="AR1134" s="25" t="s">
        <v>287</v>
      </c>
      <c r="AT1134" s="25" t="s">
        <v>284</v>
      </c>
      <c r="AU1134" s="25" t="s">
        <v>85</v>
      </c>
      <c r="AY1134" s="25" t="s">
        <v>203</v>
      </c>
      <c r="BE1134" s="249">
        <f>IF(N1134="základní",J1134,0)</f>
        <v>0</v>
      </c>
      <c r="BF1134" s="249">
        <f>IF(N1134="snížená",J1134,0)</f>
        <v>0</v>
      </c>
      <c r="BG1134" s="249">
        <f>IF(N1134="zákl. přenesená",J1134,0)</f>
        <v>0</v>
      </c>
      <c r="BH1134" s="249">
        <f>IF(N1134="sníž. přenesená",J1134,0)</f>
        <v>0</v>
      </c>
      <c r="BI1134" s="249">
        <f>IF(N1134="nulová",J1134,0)</f>
        <v>0</v>
      </c>
      <c r="BJ1134" s="25" t="s">
        <v>83</v>
      </c>
      <c r="BK1134" s="249">
        <f>ROUND(I1134*H1134,2)</f>
        <v>0</v>
      </c>
      <c r="BL1134" s="25" t="s">
        <v>211</v>
      </c>
      <c r="BM1134" s="25" t="s">
        <v>2656</v>
      </c>
    </row>
    <row r="1135" spans="2:51" s="12" customFormat="1" ht="13.5">
      <c r="B1135" s="265"/>
      <c r="C1135" s="266"/>
      <c r="D1135" s="267" t="s">
        <v>592</v>
      </c>
      <c r="E1135" s="268" t="s">
        <v>21</v>
      </c>
      <c r="F1135" s="269" t="s">
        <v>2657</v>
      </c>
      <c r="G1135" s="266"/>
      <c r="H1135" s="270">
        <v>10.465</v>
      </c>
      <c r="I1135" s="271"/>
      <c r="J1135" s="266"/>
      <c r="K1135" s="266"/>
      <c r="L1135" s="272"/>
      <c r="M1135" s="273"/>
      <c r="N1135" s="274"/>
      <c r="O1135" s="274"/>
      <c r="P1135" s="274"/>
      <c r="Q1135" s="274"/>
      <c r="R1135" s="274"/>
      <c r="S1135" s="274"/>
      <c r="T1135" s="275"/>
      <c r="AT1135" s="276" t="s">
        <v>592</v>
      </c>
      <c r="AU1135" s="276" t="s">
        <v>85</v>
      </c>
      <c r="AV1135" s="12" t="s">
        <v>85</v>
      </c>
      <c r="AW1135" s="12" t="s">
        <v>39</v>
      </c>
      <c r="AX1135" s="12" t="s">
        <v>83</v>
      </c>
      <c r="AY1135" s="276" t="s">
        <v>203</v>
      </c>
    </row>
    <row r="1136" spans="2:65" s="1" customFormat="1" ht="25.5" customHeight="1">
      <c r="B1136" s="47"/>
      <c r="C1136" s="238" t="s">
        <v>2658</v>
      </c>
      <c r="D1136" s="238" t="s">
        <v>206</v>
      </c>
      <c r="E1136" s="239" t="s">
        <v>2659</v>
      </c>
      <c r="F1136" s="240" t="s">
        <v>2660</v>
      </c>
      <c r="G1136" s="241" t="s">
        <v>1565</v>
      </c>
      <c r="H1136" s="242">
        <v>10330.671</v>
      </c>
      <c r="I1136" s="243"/>
      <c r="J1136" s="244">
        <f>ROUND(I1136*H1136,2)</f>
        <v>0</v>
      </c>
      <c r="K1136" s="240" t="s">
        <v>2629</v>
      </c>
      <c r="L1136" s="73"/>
      <c r="M1136" s="245" t="s">
        <v>21</v>
      </c>
      <c r="N1136" s="246" t="s">
        <v>47</v>
      </c>
      <c r="O1136" s="48"/>
      <c r="P1136" s="247">
        <f>O1136*H1136</f>
        <v>0</v>
      </c>
      <c r="Q1136" s="247">
        <v>5E-05</v>
      </c>
      <c r="R1136" s="247">
        <f>Q1136*H1136</f>
        <v>0.51653355</v>
      </c>
      <c r="S1136" s="247">
        <v>0</v>
      </c>
      <c r="T1136" s="248">
        <f>S1136*H1136</f>
        <v>0</v>
      </c>
      <c r="AR1136" s="25" t="s">
        <v>211</v>
      </c>
      <c r="AT1136" s="25" t="s">
        <v>206</v>
      </c>
      <c r="AU1136" s="25" t="s">
        <v>85</v>
      </c>
      <c r="AY1136" s="25" t="s">
        <v>203</v>
      </c>
      <c r="BE1136" s="249">
        <f>IF(N1136="základní",J1136,0)</f>
        <v>0</v>
      </c>
      <c r="BF1136" s="249">
        <f>IF(N1136="snížená",J1136,0)</f>
        <v>0</v>
      </c>
      <c r="BG1136" s="249">
        <f>IF(N1136="zákl. přenesená",J1136,0)</f>
        <v>0</v>
      </c>
      <c r="BH1136" s="249">
        <f>IF(N1136="sníž. přenesená",J1136,0)</f>
        <v>0</v>
      </c>
      <c r="BI1136" s="249">
        <f>IF(N1136="nulová",J1136,0)</f>
        <v>0</v>
      </c>
      <c r="BJ1136" s="25" t="s">
        <v>83</v>
      </c>
      <c r="BK1136" s="249">
        <f>ROUND(I1136*H1136,2)</f>
        <v>0</v>
      </c>
      <c r="BL1136" s="25" t="s">
        <v>211</v>
      </c>
      <c r="BM1136" s="25" t="s">
        <v>2661</v>
      </c>
    </row>
    <row r="1137" spans="2:51" s="14" customFormat="1" ht="13.5">
      <c r="B1137" s="288"/>
      <c r="C1137" s="289"/>
      <c r="D1137" s="267" t="s">
        <v>592</v>
      </c>
      <c r="E1137" s="290" t="s">
        <v>21</v>
      </c>
      <c r="F1137" s="291" t="s">
        <v>2662</v>
      </c>
      <c r="G1137" s="289"/>
      <c r="H1137" s="290" t="s">
        <v>21</v>
      </c>
      <c r="I1137" s="292"/>
      <c r="J1137" s="289"/>
      <c r="K1137" s="289"/>
      <c r="L1137" s="293"/>
      <c r="M1137" s="294"/>
      <c r="N1137" s="295"/>
      <c r="O1137" s="295"/>
      <c r="P1137" s="295"/>
      <c r="Q1137" s="295"/>
      <c r="R1137" s="295"/>
      <c r="S1137" s="295"/>
      <c r="T1137" s="296"/>
      <c r="AT1137" s="297" t="s">
        <v>592</v>
      </c>
      <c r="AU1137" s="297" t="s">
        <v>85</v>
      </c>
      <c r="AV1137" s="14" t="s">
        <v>83</v>
      </c>
      <c r="AW1137" s="14" t="s">
        <v>39</v>
      </c>
      <c r="AX1137" s="14" t="s">
        <v>76</v>
      </c>
      <c r="AY1137" s="297" t="s">
        <v>203</v>
      </c>
    </row>
    <row r="1138" spans="2:51" s="12" customFormat="1" ht="13.5">
      <c r="B1138" s="265"/>
      <c r="C1138" s="266"/>
      <c r="D1138" s="267" t="s">
        <v>592</v>
      </c>
      <c r="E1138" s="268" t="s">
        <v>21</v>
      </c>
      <c r="F1138" s="269" t="s">
        <v>2663</v>
      </c>
      <c r="G1138" s="266"/>
      <c r="H1138" s="270">
        <v>1981.14</v>
      </c>
      <c r="I1138" s="271"/>
      <c r="J1138" s="266"/>
      <c r="K1138" s="266"/>
      <c r="L1138" s="272"/>
      <c r="M1138" s="273"/>
      <c r="N1138" s="274"/>
      <c r="O1138" s="274"/>
      <c r="P1138" s="274"/>
      <c r="Q1138" s="274"/>
      <c r="R1138" s="274"/>
      <c r="S1138" s="274"/>
      <c r="T1138" s="275"/>
      <c r="AT1138" s="276" t="s">
        <v>592</v>
      </c>
      <c r="AU1138" s="276" t="s">
        <v>85</v>
      </c>
      <c r="AV1138" s="12" t="s">
        <v>85</v>
      </c>
      <c r="AW1138" s="12" t="s">
        <v>39</v>
      </c>
      <c r="AX1138" s="12" t="s">
        <v>76</v>
      </c>
      <c r="AY1138" s="276" t="s">
        <v>203</v>
      </c>
    </row>
    <row r="1139" spans="2:51" s="12" customFormat="1" ht="13.5">
      <c r="B1139" s="265"/>
      <c r="C1139" s="266"/>
      <c r="D1139" s="267" t="s">
        <v>592</v>
      </c>
      <c r="E1139" s="268" t="s">
        <v>21</v>
      </c>
      <c r="F1139" s="269" t="s">
        <v>2664</v>
      </c>
      <c r="G1139" s="266"/>
      <c r="H1139" s="270">
        <v>1243.2</v>
      </c>
      <c r="I1139" s="271"/>
      <c r="J1139" s="266"/>
      <c r="K1139" s="266"/>
      <c r="L1139" s="272"/>
      <c r="M1139" s="273"/>
      <c r="N1139" s="274"/>
      <c r="O1139" s="274"/>
      <c r="P1139" s="274"/>
      <c r="Q1139" s="274"/>
      <c r="R1139" s="274"/>
      <c r="S1139" s="274"/>
      <c r="T1139" s="275"/>
      <c r="AT1139" s="276" t="s">
        <v>592</v>
      </c>
      <c r="AU1139" s="276" t="s">
        <v>85</v>
      </c>
      <c r="AV1139" s="12" t="s">
        <v>85</v>
      </c>
      <c r="AW1139" s="12" t="s">
        <v>39</v>
      </c>
      <c r="AX1139" s="12" t="s">
        <v>76</v>
      </c>
      <c r="AY1139" s="276" t="s">
        <v>203</v>
      </c>
    </row>
    <row r="1140" spans="2:51" s="12" customFormat="1" ht="13.5">
      <c r="B1140" s="265"/>
      <c r="C1140" s="266"/>
      <c r="D1140" s="267" t="s">
        <v>592</v>
      </c>
      <c r="E1140" s="268" t="s">
        <v>21</v>
      </c>
      <c r="F1140" s="269" t="s">
        <v>2665</v>
      </c>
      <c r="G1140" s="266"/>
      <c r="H1140" s="270">
        <v>4043.025</v>
      </c>
      <c r="I1140" s="271"/>
      <c r="J1140" s="266"/>
      <c r="K1140" s="266"/>
      <c r="L1140" s="272"/>
      <c r="M1140" s="273"/>
      <c r="N1140" s="274"/>
      <c r="O1140" s="274"/>
      <c r="P1140" s="274"/>
      <c r="Q1140" s="274"/>
      <c r="R1140" s="274"/>
      <c r="S1140" s="274"/>
      <c r="T1140" s="275"/>
      <c r="AT1140" s="276" t="s">
        <v>592</v>
      </c>
      <c r="AU1140" s="276" t="s">
        <v>85</v>
      </c>
      <c r="AV1140" s="12" t="s">
        <v>85</v>
      </c>
      <c r="AW1140" s="12" t="s">
        <v>39</v>
      </c>
      <c r="AX1140" s="12" t="s">
        <v>76</v>
      </c>
      <c r="AY1140" s="276" t="s">
        <v>203</v>
      </c>
    </row>
    <row r="1141" spans="2:51" s="14" customFormat="1" ht="13.5">
      <c r="B1141" s="288"/>
      <c r="C1141" s="289"/>
      <c r="D1141" s="267" t="s">
        <v>592</v>
      </c>
      <c r="E1141" s="290" t="s">
        <v>21</v>
      </c>
      <c r="F1141" s="291" t="s">
        <v>2666</v>
      </c>
      <c r="G1141" s="289"/>
      <c r="H1141" s="290" t="s">
        <v>21</v>
      </c>
      <c r="I1141" s="292"/>
      <c r="J1141" s="289"/>
      <c r="K1141" s="289"/>
      <c r="L1141" s="293"/>
      <c r="M1141" s="294"/>
      <c r="N1141" s="295"/>
      <c r="O1141" s="295"/>
      <c r="P1141" s="295"/>
      <c r="Q1141" s="295"/>
      <c r="R1141" s="295"/>
      <c r="S1141" s="295"/>
      <c r="T1141" s="296"/>
      <c r="AT1141" s="297" t="s">
        <v>592</v>
      </c>
      <c r="AU1141" s="297" t="s">
        <v>85</v>
      </c>
      <c r="AV1141" s="14" t="s">
        <v>83</v>
      </c>
      <c r="AW1141" s="14" t="s">
        <v>39</v>
      </c>
      <c r="AX1141" s="14" t="s">
        <v>76</v>
      </c>
      <c r="AY1141" s="297" t="s">
        <v>203</v>
      </c>
    </row>
    <row r="1142" spans="2:51" s="12" customFormat="1" ht="13.5">
      <c r="B1142" s="265"/>
      <c r="C1142" s="266"/>
      <c r="D1142" s="267" t="s">
        <v>592</v>
      </c>
      <c r="E1142" s="268" t="s">
        <v>21</v>
      </c>
      <c r="F1142" s="269" t="s">
        <v>2667</v>
      </c>
      <c r="G1142" s="266"/>
      <c r="H1142" s="270">
        <v>694.876</v>
      </c>
      <c r="I1142" s="271"/>
      <c r="J1142" s="266"/>
      <c r="K1142" s="266"/>
      <c r="L1142" s="272"/>
      <c r="M1142" s="273"/>
      <c r="N1142" s="274"/>
      <c r="O1142" s="274"/>
      <c r="P1142" s="274"/>
      <c r="Q1142" s="274"/>
      <c r="R1142" s="274"/>
      <c r="S1142" s="274"/>
      <c r="T1142" s="275"/>
      <c r="AT1142" s="276" t="s">
        <v>592</v>
      </c>
      <c r="AU1142" s="276" t="s">
        <v>85</v>
      </c>
      <c r="AV1142" s="12" t="s">
        <v>85</v>
      </c>
      <c r="AW1142" s="12" t="s">
        <v>39</v>
      </c>
      <c r="AX1142" s="12" t="s">
        <v>76</v>
      </c>
      <c r="AY1142" s="276" t="s">
        <v>203</v>
      </c>
    </row>
    <row r="1143" spans="2:51" s="12" customFormat="1" ht="13.5">
      <c r="B1143" s="265"/>
      <c r="C1143" s="266"/>
      <c r="D1143" s="267" t="s">
        <v>592</v>
      </c>
      <c r="E1143" s="268" t="s">
        <v>21</v>
      </c>
      <c r="F1143" s="269" t="s">
        <v>2668</v>
      </c>
      <c r="G1143" s="266"/>
      <c r="H1143" s="270">
        <v>786.326</v>
      </c>
      <c r="I1143" s="271"/>
      <c r="J1143" s="266"/>
      <c r="K1143" s="266"/>
      <c r="L1143" s="272"/>
      <c r="M1143" s="273"/>
      <c r="N1143" s="274"/>
      <c r="O1143" s="274"/>
      <c r="P1143" s="274"/>
      <c r="Q1143" s="274"/>
      <c r="R1143" s="274"/>
      <c r="S1143" s="274"/>
      <c r="T1143" s="275"/>
      <c r="AT1143" s="276" t="s">
        <v>592</v>
      </c>
      <c r="AU1143" s="276" t="s">
        <v>85</v>
      </c>
      <c r="AV1143" s="12" t="s">
        <v>85</v>
      </c>
      <c r="AW1143" s="12" t="s">
        <v>39</v>
      </c>
      <c r="AX1143" s="12" t="s">
        <v>76</v>
      </c>
      <c r="AY1143" s="276" t="s">
        <v>203</v>
      </c>
    </row>
    <row r="1144" spans="2:51" s="12" customFormat="1" ht="13.5">
      <c r="B1144" s="265"/>
      <c r="C1144" s="266"/>
      <c r="D1144" s="267" t="s">
        <v>592</v>
      </c>
      <c r="E1144" s="268" t="s">
        <v>21</v>
      </c>
      <c r="F1144" s="269" t="s">
        <v>2669</v>
      </c>
      <c r="G1144" s="266"/>
      <c r="H1144" s="270">
        <v>740.981</v>
      </c>
      <c r="I1144" s="271"/>
      <c r="J1144" s="266"/>
      <c r="K1144" s="266"/>
      <c r="L1144" s="272"/>
      <c r="M1144" s="273"/>
      <c r="N1144" s="274"/>
      <c r="O1144" s="274"/>
      <c r="P1144" s="274"/>
      <c r="Q1144" s="274"/>
      <c r="R1144" s="274"/>
      <c r="S1144" s="274"/>
      <c r="T1144" s="275"/>
      <c r="AT1144" s="276" t="s">
        <v>592</v>
      </c>
      <c r="AU1144" s="276" t="s">
        <v>85</v>
      </c>
      <c r="AV1144" s="12" t="s">
        <v>85</v>
      </c>
      <c r="AW1144" s="12" t="s">
        <v>39</v>
      </c>
      <c r="AX1144" s="12" t="s">
        <v>76</v>
      </c>
      <c r="AY1144" s="276" t="s">
        <v>203</v>
      </c>
    </row>
    <row r="1145" spans="2:51" s="12" customFormat="1" ht="13.5">
      <c r="B1145" s="265"/>
      <c r="C1145" s="266"/>
      <c r="D1145" s="267" t="s">
        <v>592</v>
      </c>
      <c r="E1145" s="268" t="s">
        <v>21</v>
      </c>
      <c r="F1145" s="269" t="s">
        <v>2670</v>
      </c>
      <c r="G1145" s="266"/>
      <c r="H1145" s="270">
        <v>841.123</v>
      </c>
      <c r="I1145" s="271"/>
      <c r="J1145" s="266"/>
      <c r="K1145" s="266"/>
      <c r="L1145" s="272"/>
      <c r="M1145" s="273"/>
      <c r="N1145" s="274"/>
      <c r="O1145" s="274"/>
      <c r="P1145" s="274"/>
      <c r="Q1145" s="274"/>
      <c r="R1145" s="274"/>
      <c r="S1145" s="274"/>
      <c r="T1145" s="275"/>
      <c r="AT1145" s="276" t="s">
        <v>592</v>
      </c>
      <c r="AU1145" s="276" t="s">
        <v>85</v>
      </c>
      <c r="AV1145" s="12" t="s">
        <v>85</v>
      </c>
      <c r="AW1145" s="12" t="s">
        <v>39</v>
      </c>
      <c r="AX1145" s="12" t="s">
        <v>76</v>
      </c>
      <c r="AY1145" s="276" t="s">
        <v>203</v>
      </c>
    </row>
    <row r="1146" spans="2:65" s="1" customFormat="1" ht="16.5" customHeight="1">
      <c r="B1146" s="47"/>
      <c r="C1146" s="255" t="s">
        <v>2671</v>
      </c>
      <c r="D1146" s="255" t="s">
        <v>284</v>
      </c>
      <c r="E1146" s="256" t="s">
        <v>2672</v>
      </c>
      <c r="F1146" s="257" t="s">
        <v>2673</v>
      </c>
      <c r="G1146" s="258" t="s">
        <v>1565</v>
      </c>
      <c r="H1146" s="259">
        <v>7848.36</v>
      </c>
      <c r="I1146" s="260"/>
      <c r="J1146" s="261">
        <f>ROUND(I1146*H1146,2)</f>
        <v>0</v>
      </c>
      <c r="K1146" s="257" t="s">
        <v>2629</v>
      </c>
      <c r="L1146" s="262"/>
      <c r="M1146" s="263" t="s">
        <v>21</v>
      </c>
      <c r="N1146" s="264" t="s">
        <v>47</v>
      </c>
      <c r="O1146" s="48"/>
      <c r="P1146" s="247">
        <f>O1146*H1146</f>
        <v>0</v>
      </c>
      <c r="Q1146" s="247">
        <v>0.001</v>
      </c>
      <c r="R1146" s="247">
        <f>Q1146*H1146</f>
        <v>7.84836</v>
      </c>
      <c r="S1146" s="247">
        <v>0</v>
      </c>
      <c r="T1146" s="248">
        <f>S1146*H1146</f>
        <v>0</v>
      </c>
      <c r="AR1146" s="25" t="s">
        <v>287</v>
      </c>
      <c r="AT1146" s="25" t="s">
        <v>284</v>
      </c>
      <c r="AU1146" s="25" t="s">
        <v>85</v>
      </c>
      <c r="AY1146" s="25" t="s">
        <v>203</v>
      </c>
      <c r="BE1146" s="249">
        <f>IF(N1146="základní",J1146,0)</f>
        <v>0</v>
      </c>
      <c r="BF1146" s="249">
        <f>IF(N1146="snížená",J1146,0)</f>
        <v>0</v>
      </c>
      <c r="BG1146" s="249">
        <f>IF(N1146="zákl. přenesená",J1146,0)</f>
        <v>0</v>
      </c>
      <c r="BH1146" s="249">
        <f>IF(N1146="sníž. přenesená",J1146,0)</f>
        <v>0</v>
      </c>
      <c r="BI1146" s="249">
        <f>IF(N1146="nulová",J1146,0)</f>
        <v>0</v>
      </c>
      <c r="BJ1146" s="25" t="s">
        <v>83</v>
      </c>
      <c r="BK1146" s="249">
        <f>ROUND(I1146*H1146,2)</f>
        <v>0</v>
      </c>
      <c r="BL1146" s="25" t="s">
        <v>211</v>
      </c>
      <c r="BM1146" s="25" t="s">
        <v>2674</v>
      </c>
    </row>
    <row r="1147" spans="2:51" s="12" customFormat="1" ht="13.5">
      <c r="B1147" s="265"/>
      <c r="C1147" s="266"/>
      <c r="D1147" s="267" t="s">
        <v>592</v>
      </c>
      <c r="E1147" s="268" t="s">
        <v>21</v>
      </c>
      <c r="F1147" s="269" t="s">
        <v>2675</v>
      </c>
      <c r="G1147" s="266"/>
      <c r="H1147" s="270">
        <v>7848.36</v>
      </c>
      <c r="I1147" s="271"/>
      <c r="J1147" s="266"/>
      <c r="K1147" s="266"/>
      <c r="L1147" s="272"/>
      <c r="M1147" s="273"/>
      <c r="N1147" s="274"/>
      <c r="O1147" s="274"/>
      <c r="P1147" s="274"/>
      <c r="Q1147" s="274"/>
      <c r="R1147" s="274"/>
      <c r="S1147" s="274"/>
      <c r="T1147" s="275"/>
      <c r="AT1147" s="276" t="s">
        <v>592</v>
      </c>
      <c r="AU1147" s="276" t="s">
        <v>85</v>
      </c>
      <c r="AV1147" s="12" t="s">
        <v>85</v>
      </c>
      <c r="AW1147" s="12" t="s">
        <v>39</v>
      </c>
      <c r="AX1147" s="12" t="s">
        <v>83</v>
      </c>
      <c r="AY1147" s="276" t="s">
        <v>203</v>
      </c>
    </row>
    <row r="1148" spans="2:65" s="1" customFormat="1" ht="25.5" customHeight="1">
      <c r="B1148" s="47"/>
      <c r="C1148" s="255" t="s">
        <v>2676</v>
      </c>
      <c r="D1148" s="255" t="s">
        <v>284</v>
      </c>
      <c r="E1148" s="256" t="s">
        <v>2677</v>
      </c>
      <c r="F1148" s="257" t="s">
        <v>2678</v>
      </c>
      <c r="G1148" s="258" t="s">
        <v>1565</v>
      </c>
      <c r="H1148" s="259">
        <v>3432.524</v>
      </c>
      <c r="I1148" s="260"/>
      <c r="J1148" s="261">
        <f>ROUND(I1148*H1148,2)</f>
        <v>0</v>
      </c>
      <c r="K1148" s="257" t="s">
        <v>2629</v>
      </c>
      <c r="L1148" s="262"/>
      <c r="M1148" s="263" t="s">
        <v>21</v>
      </c>
      <c r="N1148" s="264" t="s">
        <v>47</v>
      </c>
      <c r="O1148" s="48"/>
      <c r="P1148" s="247">
        <f>O1148*H1148</f>
        <v>0</v>
      </c>
      <c r="Q1148" s="247">
        <v>0.001</v>
      </c>
      <c r="R1148" s="247">
        <f>Q1148*H1148</f>
        <v>3.432524</v>
      </c>
      <c r="S1148" s="247">
        <v>0</v>
      </c>
      <c r="T1148" s="248">
        <f>S1148*H1148</f>
        <v>0</v>
      </c>
      <c r="AR1148" s="25" t="s">
        <v>287</v>
      </c>
      <c r="AT1148" s="25" t="s">
        <v>284</v>
      </c>
      <c r="AU1148" s="25" t="s">
        <v>85</v>
      </c>
      <c r="AY1148" s="25" t="s">
        <v>203</v>
      </c>
      <c r="BE1148" s="249">
        <f>IF(N1148="základní",J1148,0)</f>
        <v>0</v>
      </c>
      <c r="BF1148" s="249">
        <f>IF(N1148="snížená",J1148,0)</f>
        <v>0</v>
      </c>
      <c r="BG1148" s="249">
        <f>IF(N1148="zákl. přenesená",J1148,0)</f>
        <v>0</v>
      </c>
      <c r="BH1148" s="249">
        <f>IF(N1148="sníž. přenesená",J1148,0)</f>
        <v>0</v>
      </c>
      <c r="BI1148" s="249">
        <f>IF(N1148="nulová",J1148,0)</f>
        <v>0</v>
      </c>
      <c r="BJ1148" s="25" t="s">
        <v>83</v>
      </c>
      <c r="BK1148" s="249">
        <f>ROUND(I1148*H1148,2)</f>
        <v>0</v>
      </c>
      <c r="BL1148" s="25" t="s">
        <v>211</v>
      </c>
      <c r="BM1148" s="25" t="s">
        <v>2679</v>
      </c>
    </row>
    <row r="1149" spans="2:51" s="14" customFormat="1" ht="13.5">
      <c r="B1149" s="288"/>
      <c r="C1149" s="289"/>
      <c r="D1149" s="267" t="s">
        <v>592</v>
      </c>
      <c r="E1149" s="290" t="s">
        <v>21</v>
      </c>
      <c r="F1149" s="291" t="s">
        <v>2666</v>
      </c>
      <c r="G1149" s="289"/>
      <c r="H1149" s="290" t="s">
        <v>21</v>
      </c>
      <c r="I1149" s="292"/>
      <c r="J1149" s="289"/>
      <c r="K1149" s="289"/>
      <c r="L1149" s="293"/>
      <c r="M1149" s="294"/>
      <c r="N1149" s="295"/>
      <c r="O1149" s="295"/>
      <c r="P1149" s="295"/>
      <c r="Q1149" s="295"/>
      <c r="R1149" s="295"/>
      <c r="S1149" s="295"/>
      <c r="T1149" s="296"/>
      <c r="AT1149" s="297" t="s">
        <v>592</v>
      </c>
      <c r="AU1149" s="297" t="s">
        <v>85</v>
      </c>
      <c r="AV1149" s="14" t="s">
        <v>83</v>
      </c>
      <c r="AW1149" s="14" t="s">
        <v>39</v>
      </c>
      <c r="AX1149" s="14" t="s">
        <v>76</v>
      </c>
      <c r="AY1149" s="297" t="s">
        <v>203</v>
      </c>
    </row>
    <row r="1150" spans="2:51" s="12" customFormat="1" ht="13.5">
      <c r="B1150" s="265"/>
      <c r="C1150" s="266"/>
      <c r="D1150" s="267" t="s">
        <v>592</v>
      </c>
      <c r="E1150" s="268" t="s">
        <v>21</v>
      </c>
      <c r="F1150" s="269" t="s">
        <v>2667</v>
      </c>
      <c r="G1150" s="266"/>
      <c r="H1150" s="270">
        <v>694.876</v>
      </c>
      <c r="I1150" s="271"/>
      <c r="J1150" s="266"/>
      <c r="K1150" s="266"/>
      <c r="L1150" s="272"/>
      <c r="M1150" s="273"/>
      <c r="N1150" s="274"/>
      <c r="O1150" s="274"/>
      <c r="P1150" s="274"/>
      <c r="Q1150" s="274"/>
      <c r="R1150" s="274"/>
      <c r="S1150" s="274"/>
      <c r="T1150" s="275"/>
      <c r="AT1150" s="276" t="s">
        <v>592</v>
      </c>
      <c r="AU1150" s="276" t="s">
        <v>85</v>
      </c>
      <c r="AV1150" s="12" t="s">
        <v>85</v>
      </c>
      <c r="AW1150" s="12" t="s">
        <v>39</v>
      </c>
      <c r="AX1150" s="12" t="s">
        <v>76</v>
      </c>
      <c r="AY1150" s="276" t="s">
        <v>203</v>
      </c>
    </row>
    <row r="1151" spans="2:51" s="12" customFormat="1" ht="13.5">
      <c r="B1151" s="265"/>
      <c r="C1151" s="266"/>
      <c r="D1151" s="267" t="s">
        <v>592</v>
      </c>
      <c r="E1151" s="268" t="s">
        <v>21</v>
      </c>
      <c r="F1151" s="269" t="s">
        <v>2668</v>
      </c>
      <c r="G1151" s="266"/>
      <c r="H1151" s="270">
        <v>786.326</v>
      </c>
      <c r="I1151" s="271"/>
      <c r="J1151" s="266"/>
      <c r="K1151" s="266"/>
      <c r="L1151" s="272"/>
      <c r="M1151" s="273"/>
      <c r="N1151" s="274"/>
      <c r="O1151" s="274"/>
      <c r="P1151" s="274"/>
      <c r="Q1151" s="274"/>
      <c r="R1151" s="274"/>
      <c r="S1151" s="274"/>
      <c r="T1151" s="275"/>
      <c r="AT1151" s="276" t="s">
        <v>592</v>
      </c>
      <c r="AU1151" s="276" t="s">
        <v>85</v>
      </c>
      <c r="AV1151" s="12" t="s">
        <v>85</v>
      </c>
      <c r="AW1151" s="12" t="s">
        <v>39</v>
      </c>
      <c r="AX1151" s="12" t="s">
        <v>76</v>
      </c>
      <c r="AY1151" s="276" t="s">
        <v>203</v>
      </c>
    </row>
    <row r="1152" spans="2:51" s="12" customFormat="1" ht="13.5">
      <c r="B1152" s="265"/>
      <c r="C1152" s="266"/>
      <c r="D1152" s="267" t="s">
        <v>592</v>
      </c>
      <c r="E1152" s="268" t="s">
        <v>21</v>
      </c>
      <c r="F1152" s="269" t="s">
        <v>2669</v>
      </c>
      <c r="G1152" s="266"/>
      <c r="H1152" s="270">
        <v>740.981</v>
      </c>
      <c r="I1152" s="271"/>
      <c r="J1152" s="266"/>
      <c r="K1152" s="266"/>
      <c r="L1152" s="272"/>
      <c r="M1152" s="273"/>
      <c r="N1152" s="274"/>
      <c r="O1152" s="274"/>
      <c r="P1152" s="274"/>
      <c r="Q1152" s="274"/>
      <c r="R1152" s="274"/>
      <c r="S1152" s="274"/>
      <c r="T1152" s="275"/>
      <c r="AT1152" s="276" t="s">
        <v>592</v>
      </c>
      <c r="AU1152" s="276" t="s">
        <v>85</v>
      </c>
      <c r="AV1152" s="12" t="s">
        <v>85</v>
      </c>
      <c r="AW1152" s="12" t="s">
        <v>39</v>
      </c>
      <c r="AX1152" s="12" t="s">
        <v>76</v>
      </c>
      <c r="AY1152" s="276" t="s">
        <v>203</v>
      </c>
    </row>
    <row r="1153" spans="2:51" s="12" customFormat="1" ht="13.5">
      <c r="B1153" s="265"/>
      <c r="C1153" s="266"/>
      <c r="D1153" s="267" t="s">
        <v>592</v>
      </c>
      <c r="E1153" s="268" t="s">
        <v>21</v>
      </c>
      <c r="F1153" s="269" t="s">
        <v>2670</v>
      </c>
      <c r="G1153" s="266"/>
      <c r="H1153" s="270">
        <v>841.123</v>
      </c>
      <c r="I1153" s="271"/>
      <c r="J1153" s="266"/>
      <c r="K1153" s="266"/>
      <c r="L1153" s="272"/>
      <c r="M1153" s="273"/>
      <c r="N1153" s="274"/>
      <c r="O1153" s="274"/>
      <c r="P1153" s="274"/>
      <c r="Q1153" s="274"/>
      <c r="R1153" s="274"/>
      <c r="S1153" s="274"/>
      <c r="T1153" s="275"/>
      <c r="AT1153" s="276" t="s">
        <v>592</v>
      </c>
      <c r="AU1153" s="276" t="s">
        <v>85</v>
      </c>
      <c r="AV1153" s="12" t="s">
        <v>85</v>
      </c>
      <c r="AW1153" s="12" t="s">
        <v>39</v>
      </c>
      <c r="AX1153" s="12" t="s">
        <v>76</v>
      </c>
      <c r="AY1153" s="276" t="s">
        <v>203</v>
      </c>
    </row>
    <row r="1154" spans="2:51" s="12" customFormat="1" ht="13.5">
      <c r="B1154" s="265"/>
      <c r="C1154" s="266"/>
      <c r="D1154" s="267" t="s">
        <v>592</v>
      </c>
      <c r="E1154" s="268" t="s">
        <v>21</v>
      </c>
      <c r="F1154" s="269" t="s">
        <v>2680</v>
      </c>
      <c r="G1154" s="266"/>
      <c r="H1154" s="270">
        <v>56.506</v>
      </c>
      <c r="I1154" s="271"/>
      <c r="J1154" s="266"/>
      <c r="K1154" s="266"/>
      <c r="L1154" s="272"/>
      <c r="M1154" s="273"/>
      <c r="N1154" s="274"/>
      <c r="O1154" s="274"/>
      <c r="P1154" s="274"/>
      <c r="Q1154" s="274"/>
      <c r="R1154" s="274"/>
      <c r="S1154" s="274"/>
      <c r="T1154" s="275"/>
      <c r="AT1154" s="276" t="s">
        <v>592</v>
      </c>
      <c r="AU1154" s="276" t="s">
        <v>85</v>
      </c>
      <c r="AV1154" s="12" t="s">
        <v>85</v>
      </c>
      <c r="AW1154" s="12" t="s">
        <v>39</v>
      </c>
      <c r="AX1154" s="12" t="s">
        <v>76</v>
      </c>
      <c r="AY1154" s="276" t="s">
        <v>203</v>
      </c>
    </row>
    <row r="1155" spans="2:51" s="15" customFormat="1" ht="13.5">
      <c r="B1155" s="298"/>
      <c r="C1155" s="299"/>
      <c r="D1155" s="267" t="s">
        <v>592</v>
      </c>
      <c r="E1155" s="300" t="s">
        <v>21</v>
      </c>
      <c r="F1155" s="301" t="s">
        <v>1415</v>
      </c>
      <c r="G1155" s="299"/>
      <c r="H1155" s="302">
        <v>3119.812</v>
      </c>
      <c r="I1155" s="303"/>
      <c r="J1155" s="299"/>
      <c r="K1155" s="299"/>
      <c r="L1155" s="304"/>
      <c r="M1155" s="305"/>
      <c r="N1155" s="306"/>
      <c r="O1155" s="306"/>
      <c r="P1155" s="306"/>
      <c r="Q1155" s="306"/>
      <c r="R1155" s="306"/>
      <c r="S1155" s="306"/>
      <c r="T1155" s="307"/>
      <c r="AT1155" s="308" t="s">
        <v>592</v>
      </c>
      <c r="AU1155" s="308" t="s">
        <v>85</v>
      </c>
      <c r="AV1155" s="15" t="s">
        <v>92</v>
      </c>
      <c r="AW1155" s="15" t="s">
        <v>39</v>
      </c>
      <c r="AX1155" s="15" t="s">
        <v>76</v>
      </c>
      <c r="AY1155" s="308" t="s">
        <v>203</v>
      </c>
    </row>
    <row r="1156" spans="2:51" s="12" customFormat="1" ht="13.5">
      <c r="B1156" s="265"/>
      <c r="C1156" s="266"/>
      <c r="D1156" s="267" t="s">
        <v>592</v>
      </c>
      <c r="E1156" s="268" t="s">
        <v>21</v>
      </c>
      <c r="F1156" s="269" t="s">
        <v>2681</v>
      </c>
      <c r="G1156" s="266"/>
      <c r="H1156" s="270">
        <v>-3119.081</v>
      </c>
      <c r="I1156" s="271"/>
      <c r="J1156" s="266"/>
      <c r="K1156" s="266"/>
      <c r="L1156" s="272"/>
      <c r="M1156" s="273"/>
      <c r="N1156" s="274"/>
      <c r="O1156" s="274"/>
      <c r="P1156" s="274"/>
      <c r="Q1156" s="274"/>
      <c r="R1156" s="274"/>
      <c r="S1156" s="274"/>
      <c r="T1156" s="275"/>
      <c r="AT1156" s="276" t="s">
        <v>592</v>
      </c>
      <c r="AU1156" s="276" t="s">
        <v>85</v>
      </c>
      <c r="AV1156" s="12" t="s">
        <v>85</v>
      </c>
      <c r="AW1156" s="12" t="s">
        <v>39</v>
      </c>
      <c r="AX1156" s="12" t="s">
        <v>76</v>
      </c>
      <c r="AY1156" s="276" t="s">
        <v>203</v>
      </c>
    </row>
    <row r="1157" spans="2:51" s="12" customFormat="1" ht="13.5">
      <c r="B1157" s="265"/>
      <c r="C1157" s="266"/>
      <c r="D1157" s="267" t="s">
        <v>592</v>
      </c>
      <c r="E1157" s="268" t="s">
        <v>21</v>
      </c>
      <c r="F1157" s="269" t="s">
        <v>2682</v>
      </c>
      <c r="G1157" s="266"/>
      <c r="H1157" s="270">
        <v>3431.793</v>
      </c>
      <c r="I1157" s="271"/>
      <c r="J1157" s="266"/>
      <c r="K1157" s="266"/>
      <c r="L1157" s="272"/>
      <c r="M1157" s="273"/>
      <c r="N1157" s="274"/>
      <c r="O1157" s="274"/>
      <c r="P1157" s="274"/>
      <c r="Q1157" s="274"/>
      <c r="R1157" s="274"/>
      <c r="S1157" s="274"/>
      <c r="T1157" s="275"/>
      <c r="AT1157" s="276" t="s">
        <v>592</v>
      </c>
      <c r="AU1157" s="276" t="s">
        <v>85</v>
      </c>
      <c r="AV1157" s="12" t="s">
        <v>85</v>
      </c>
      <c r="AW1157" s="12" t="s">
        <v>39</v>
      </c>
      <c r="AX1157" s="12" t="s">
        <v>76</v>
      </c>
      <c r="AY1157" s="276" t="s">
        <v>203</v>
      </c>
    </row>
    <row r="1158" spans="2:51" s="13" customFormat="1" ht="13.5">
      <c r="B1158" s="277"/>
      <c r="C1158" s="278"/>
      <c r="D1158" s="267" t="s">
        <v>592</v>
      </c>
      <c r="E1158" s="279" t="s">
        <v>21</v>
      </c>
      <c r="F1158" s="280" t="s">
        <v>618</v>
      </c>
      <c r="G1158" s="278"/>
      <c r="H1158" s="281">
        <v>3432.524</v>
      </c>
      <c r="I1158" s="282"/>
      <c r="J1158" s="278"/>
      <c r="K1158" s="278"/>
      <c r="L1158" s="283"/>
      <c r="M1158" s="284"/>
      <c r="N1158" s="285"/>
      <c r="O1158" s="285"/>
      <c r="P1158" s="285"/>
      <c r="Q1158" s="285"/>
      <c r="R1158" s="285"/>
      <c r="S1158" s="285"/>
      <c r="T1158" s="286"/>
      <c r="AT1158" s="287" t="s">
        <v>592</v>
      </c>
      <c r="AU1158" s="287" t="s">
        <v>85</v>
      </c>
      <c r="AV1158" s="13" t="s">
        <v>98</v>
      </c>
      <c r="AW1158" s="13" t="s">
        <v>39</v>
      </c>
      <c r="AX1158" s="13" t="s">
        <v>83</v>
      </c>
      <c r="AY1158" s="287" t="s">
        <v>203</v>
      </c>
    </row>
    <row r="1159" spans="2:65" s="1" customFormat="1" ht="38.25" customHeight="1">
      <c r="B1159" s="47"/>
      <c r="C1159" s="238" t="s">
        <v>2683</v>
      </c>
      <c r="D1159" s="238" t="s">
        <v>206</v>
      </c>
      <c r="E1159" s="239" t="s">
        <v>2684</v>
      </c>
      <c r="F1159" s="240" t="s">
        <v>2685</v>
      </c>
      <c r="G1159" s="241" t="s">
        <v>246</v>
      </c>
      <c r="H1159" s="250"/>
      <c r="I1159" s="243"/>
      <c r="J1159" s="244">
        <f>ROUND(I1159*H1159,2)</f>
        <v>0</v>
      </c>
      <c r="K1159" s="240" t="s">
        <v>2629</v>
      </c>
      <c r="L1159" s="73"/>
      <c r="M1159" s="245" t="s">
        <v>21</v>
      </c>
      <c r="N1159" s="246" t="s">
        <v>47</v>
      </c>
      <c r="O1159" s="48"/>
      <c r="P1159" s="247">
        <f>O1159*H1159</f>
        <v>0</v>
      </c>
      <c r="Q1159" s="247">
        <v>0</v>
      </c>
      <c r="R1159" s="247">
        <f>Q1159*H1159</f>
        <v>0</v>
      </c>
      <c r="S1159" s="247">
        <v>0</v>
      </c>
      <c r="T1159" s="248">
        <f>S1159*H1159</f>
        <v>0</v>
      </c>
      <c r="AR1159" s="25" t="s">
        <v>211</v>
      </c>
      <c r="AT1159" s="25" t="s">
        <v>206</v>
      </c>
      <c r="AU1159" s="25" t="s">
        <v>85</v>
      </c>
      <c r="AY1159" s="25" t="s">
        <v>203</v>
      </c>
      <c r="BE1159" s="249">
        <f>IF(N1159="základní",J1159,0)</f>
        <v>0</v>
      </c>
      <c r="BF1159" s="249">
        <f>IF(N1159="snížená",J1159,0)</f>
        <v>0</v>
      </c>
      <c r="BG1159" s="249">
        <f>IF(N1159="zákl. přenesená",J1159,0)</f>
        <v>0</v>
      </c>
      <c r="BH1159" s="249">
        <f>IF(N1159="sníž. přenesená",J1159,0)</f>
        <v>0</v>
      </c>
      <c r="BI1159" s="249">
        <f>IF(N1159="nulová",J1159,0)</f>
        <v>0</v>
      </c>
      <c r="BJ1159" s="25" t="s">
        <v>83</v>
      </c>
      <c r="BK1159" s="249">
        <f>ROUND(I1159*H1159,2)</f>
        <v>0</v>
      </c>
      <c r="BL1159" s="25" t="s">
        <v>211</v>
      </c>
      <c r="BM1159" s="25" t="s">
        <v>2686</v>
      </c>
    </row>
    <row r="1160" spans="2:63" s="11" customFormat="1" ht="29.85" customHeight="1">
      <c r="B1160" s="222"/>
      <c r="C1160" s="223"/>
      <c r="D1160" s="224" t="s">
        <v>75</v>
      </c>
      <c r="E1160" s="236" t="s">
        <v>2687</v>
      </c>
      <c r="F1160" s="236" t="s">
        <v>2688</v>
      </c>
      <c r="G1160" s="223"/>
      <c r="H1160" s="223"/>
      <c r="I1160" s="226"/>
      <c r="J1160" s="237">
        <f>BK1160</f>
        <v>0</v>
      </c>
      <c r="K1160" s="223"/>
      <c r="L1160" s="228"/>
      <c r="M1160" s="229"/>
      <c r="N1160" s="230"/>
      <c r="O1160" s="230"/>
      <c r="P1160" s="231">
        <f>SUM(P1161:P1239)</f>
        <v>0</v>
      </c>
      <c r="Q1160" s="230"/>
      <c r="R1160" s="231">
        <f>SUM(R1161:R1239)</f>
        <v>55.773754399999994</v>
      </c>
      <c r="S1160" s="230"/>
      <c r="T1160" s="232">
        <f>SUM(T1161:T1239)</f>
        <v>17.282726</v>
      </c>
      <c r="AR1160" s="233" t="s">
        <v>85</v>
      </c>
      <c r="AT1160" s="234" t="s">
        <v>75</v>
      </c>
      <c r="AU1160" s="234" t="s">
        <v>83</v>
      </c>
      <c r="AY1160" s="233" t="s">
        <v>203</v>
      </c>
      <c r="BK1160" s="235">
        <f>SUM(BK1161:BK1239)</f>
        <v>0</v>
      </c>
    </row>
    <row r="1161" spans="2:65" s="1" customFormat="1" ht="16.5" customHeight="1">
      <c r="B1161" s="47"/>
      <c r="C1161" s="238" t="s">
        <v>2689</v>
      </c>
      <c r="D1161" s="238" t="s">
        <v>206</v>
      </c>
      <c r="E1161" s="239" t="s">
        <v>2690</v>
      </c>
      <c r="F1161" s="240" t="s">
        <v>2691</v>
      </c>
      <c r="G1161" s="241" t="s">
        <v>463</v>
      </c>
      <c r="H1161" s="242">
        <v>1106.9</v>
      </c>
      <c r="I1161" s="243"/>
      <c r="J1161" s="244">
        <f>ROUND(I1161*H1161,2)</f>
        <v>0</v>
      </c>
      <c r="K1161" s="240" t="s">
        <v>761</v>
      </c>
      <c r="L1161" s="73"/>
      <c r="M1161" s="245" t="s">
        <v>21</v>
      </c>
      <c r="N1161" s="246" t="s">
        <v>47</v>
      </c>
      <c r="O1161" s="48"/>
      <c r="P1161" s="247">
        <f>O1161*H1161</f>
        <v>0</v>
      </c>
      <c r="Q1161" s="247">
        <v>0.0003</v>
      </c>
      <c r="R1161" s="247">
        <f>Q1161*H1161</f>
        <v>0.33207</v>
      </c>
      <c r="S1161" s="247">
        <v>0</v>
      </c>
      <c r="T1161" s="248">
        <f>S1161*H1161</f>
        <v>0</v>
      </c>
      <c r="AR1161" s="25" t="s">
        <v>211</v>
      </c>
      <c r="AT1161" s="25" t="s">
        <v>206</v>
      </c>
      <c r="AU1161" s="25" t="s">
        <v>85</v>
      </c>
      <c r="AY1161" s="25" t="s">
        <v>203</v>
      </c>
      <c r="BE1161" s="249">
        <f>IF(N1161="základní",J1161,0)</f>
        <v>0</v>
      </c>
      <c r="BF1161" s="249">
        <f>IF(N1161="snížená",J1161,0)</f>
        <v>0</v>
      </c>
      <c r="BG1161" s="249">
        <f>IF(N1161="zákl. přenesená",J1161,0)</f>
        <v>0</v>
      </c>
      <c r="BH1161" s="249">
        <f>IF(N1161="sníž. přenesená",J1161,0)</f>
        <v>0</v>
      </c>
      <c r="BI1161" s="249">
        <f>IF(N1161="nulová",J1161,0)</f>
        <v>0</v>
      </c>
      <c r="BJ1161" s="25" t="s">
        <v>83</v>
      </c>
      <c r="BK1161" s="249">
        <f>ROUND(I1161*H1161,2)</f>
        <v>0</v>
      </c>
      <c r="BL1161" s="25" t="s">
        <v>211</v>
      </c>
      <c r="BM1161" s="25" t="s">
        <v>2692</v>
      </c>
    </row>
    <row r="1162" spans="2:51" s="14" customFormat="1" ht="13.5">
      <c r="B1162" s="288"/>
      <c r="C1162" s="289"/>
      <c r="D1162" s="267" t="s">
        <v>592</v>
      </c>
      <c r="E1162" s="290" t="s">
        <v>21</v>
      </c>
      <c r="F1162" s="291" t="s">
        <v>1721</v>
      </c>
      <c r="G1162" s="289"/>
      <c r="H1162" s="290" t="s">
        <v>21</v>
      </c>
      <c r="I1162" s="292"/>
      <c r="J1162" s="289"/>
      <c r="K1162" s="289"/>
      <c r="L1162" s="293"/>
      <c r="M1162" s="294"/>
      <c r="N1162" s="295"/>
      <c r="O1162" s="295"/>
      <c r="P1162" s="295"/>
      <c r="Q1162" s="295"/>
      <c r="R1162" s="295"/>
      <c r="S1162" s="295"/>
      <c r="T1162" s="296"/>
      <c r="AT1162" s="297" t="s">
        <v>592</v>
      </c>
      <c r="AU1162" s="297" t="s">
        <v>85</v>
      </c>
      <c r="AV1162" s="14" t="s">
        <v>83</v>
      </c>
      <c r="AW1162" s="14" t="s">
        <v>39</v>
      </c>
      <c r="AX1162" s="14" t="s">
        <v>76</v>
      </c>
      <c r="AY1162" s="297" t="s">
        <v>203</v>
      </c>
    </row>
    <row r="1163" spans="2:51" s="12" customFormat="1" ht="13.5">
      <c r="B1163" s="265"/>
      <c r="C1163" s="266"/>
      <c r="D1163" s="267" t="s">
        <v>592</v>
      </c>
      <c r="E1163" s="268" t="s">
        <v>21</v>
      </c>
      <c r="F1163" s="269" t="s">
        <v>2693</v>
      </c>
      <c r="G1163" s="266"/>
      <c r="H1163" s="270">
        <v>114.2</v>
      </c>
      <c r="I1163" s="271"/>
      <c r="J1163" s="266"/>
      <c r="K1163" s="266"/>
      <c r="L1163" s="272"/>
      <c r="M1163" s="273"/>
      <c r="N1163" s="274"/>
      <c r="O1163" s="274"/>
      <c r="P1163" s="274"/>
      <c r="Q1163" s="274"/>
      <c r="R1163" s="274"/>
      <c r="S1163" s="274"/>
      <c r="T1163" s="275"/>
      <c r="AT1163" s="276" t="s">
        <v>592</v>
      </c>
      <c r="AU1163" s="276" t="s">
        <v>85</v>
      </c>
      <c r="AV1163" s="12" t="s">
        <v>85</v>
      </c>
      <c r="AW1163" s="12" t="s">
        <v>39</v>
      </c>
      <c r="AX1163" s="12" t="s">
        <v>76</v>
      </c>
      <c r="AY1163" s="276" t="s">
        <v>203</v>
      </c>
    </row>
    <row r="1164" spans="2:51" s="14" customFormat="1" ht="13.5">
      <c r="B1164" s="288"/>
      <c r="C1164" s="289"/>
      <c r="D1164" s="267" t="s">
        <v>592</v>
      </c>
      <c r="E1164" s="290" t="s">
        <v>21</v>
      </c>
      <c r="F1164" s="291" t="s">
        <v>1725</v>
      </c>
      <c r="G1164" s="289"/>
      <c r="H1164" s="290" t="s">
        <v>21</v>
      </c>
      <c r="I1164" s="292"/>
      <c r="J1164" s="289"/>
      <c r="K1164" s="289"/>
      <c r="L1164" s="293"/>
      <c r="M1164" s="294"/>
      <c r="N1164" s="295"/>
      <c r="O1164" s="295"/>
      <c r="P1164" s="295"/>
      <c r="Q1164" s="295"/>
      <c r="R1164" s="295"/>
      <c r="S1164" s="295"/>
      <c r="T1164" s="296"/>
      <c r="AT1164" s="297" t="s">
        <v>592</v>
      </c>
      <c r="AU1164" s="297" t="s">
        <v>85</v>
      </c>
      <c r="AV1164" s="14" t="s">
        <v>83</v>
      </c>
      <c r="AW1164" s="14" t="s">
        <v>39</v>
      </c>
      <c r="AX1164" s="14" t="s">
        <v>76</v>
      </c>
      <c r="AY1164" s="297" t="s">
        <v>203</v>
      </c>
    </row>
    <row r="1165" spans="2:51" s="12" customFormat="1" ht="13.5">
      <c r="B1165" s="265"/>
      <c r="C1165" s="266"/>
      <c r="D1165" s="267" t="s">
        <v>592</v>
      </c>
      <c r="E1165" s="268" t="s">
        <v>21</v>
      </c>
      <c r="F1165" s="269" t="s">
        <v>2053</v>
      </c>
      <c r="G1165" s="266"/>
      <c r="H1165" s="270">
        <v>45.7</v>
      </c>
      <c r="I1165" s="271"/>
      <c r="J1165" s="266"/>
      <c r="K1165" s="266"/>
      <c r="L1165" s="272"/>
      <c r="M1165" s="273"/>
      <c r="N1165" s="274"/>
      <c r="O1165" s="274"/>
      <c r="P1165" s="274"/>
      <c r="Q1165" s="274"/>
      <c r="R1165" s="274"/>
      <c r="S1165" s="274"/>
      <c r="T1165" s="275"/>
      <c r="AT1165" s="276" t="s">
        <v>592</v>
      </c>
      <c r="AU1165" s="276" t="s">
        <v>85</v>
      </c>
      <c r="AV1165" s="12" t="s">
        <v>85</v>
      </c>
      <c r="AW1165" s="12" t="s">
        <v>39</v>
      </c>
      <c r="AX1165" s="12" t="s">
        <v>76</v>
      </c>
      <c r="AY1165" s="276" t="s">
        <v>203</v>
      </c>
    </row>
    <row r="1166" spans="2:51" s="14" customFormat="1" ht="13.5">
      <c r="B1166" s="288"/>
      <c r="C1166" s="289"/>
      <c r="D1166" s="267" t="s">
        <v>592</v>
      </c>
      <c r="E1166" s="290" t="s">
        <v>21</v>
      </c>
      <c r="F1166" s="291" t="s">
        <v>1733</v>
      </c>
      <c r="G1166" s="289"/>
      <c r="H1166" s="290" t="s">
        <v>21</v>
      </c>
      <c r="I1166" s="292"/>
      <c r="J1166" s="289"/>
      <c r="K1166" s="289"/>
      <c r="L1166" s="293"/>
      <c r="M1166" s="294"/>
      <c r="N1166" s="295"/>
      <c r="O1166" s="295"/>
      <c r="P1166" s="295"/>
      <c r="Q1166" s="295"/>
      <c r="R1166" s="295"/>
      <c r="S1166" s="295"/>
      <c r="T1166" s="296"/>
      <c r="AT1166" s="297" t="s">
        <v>592</v>
      </c>
      <c r="AU1166" s="297" t="s">
        <v>85</v>
      </c>
      <c r="AV1166" s="14" t="s">
        <v>83</v>
      </c>
      <c r="AW1166" s="14" t="s">
        <v>39</v>
      </c>
      <c r="AX1166" s="14" t="s">
        <v>76</v>
      </c>
      <c r="AY1166" s="297" t="s">
        <v>203</v>
      </c>
    </row>
    <row r="1167" spans="2:51" s="12" customFormat="1" ht="13.5">
      <c r="B1167" s="265"/>
      <c r="C1167" s="266"/>
      <c r="D1167" s="267" t="s">
        <v>592</v>
      </c>
      <c r="E1167" s="268" t="s">
        <v>21</v>
      </c>
      <c r="F1167" s="269" t="s">
        <v>2694</v>
      </c>
      <c r="G1167" s="266"/>
      <c r="H1167" s="270">
        <v>20.8</v>
      </c>
      <c r="I1167" s="271"/>
      <c r="J1167" s="266"/>
      <c r="K1167" s="266"/>
      <c r="L1167" s="272"/>
      <c r="M1167" s="273"/>
      <c r="N1167" s="274"/>
      <c r="O1167" s="274"/>
      <c r="P1167" s="274"/>
      <c r="Q1167" s="274"/>
      <c r="R1167" s="274"/>
      <c r="S1167" s="274"/>
      <c r="T1167" s="275"/>
      <c r="AT1167" s="276" t="s">
        <v>592</v>
      </c>
      <c r="AU1167" s="276" t="s">
        <v>85</v>
      </c>
      <c r="AV1167" s="12" t="s">
        <v>85</v>
      </c>
      <c r="AW1167" s="12" t="s">
        <v>39</v>
      </c>
      <c r="AX1167" s="12" t="s">
        <v>76</v>
      </c>
      <c r="AY1167" s="276" t="s">
        <v>203</v>
      </c>
    </row>
    <row r="1168" spans="2:51" s="14" customFormat="1" ht="13.5">
      <c r="B1168" s="288"/>
      <c r="C1168" s="289"/>
      <c r="D1168" s="267" t="s">
        <v>592</v>
      </c>
      <c r="E1168" s="290" t="s">
        <v>21</v>
      </c>
      <c r="F1168" s="291" t="s">
        <v>1740</v>
      </c>
      <c r="G1168" s="289"/>
      <c r="H1168" s="290" t="s">
        <v>21</v>
      </c>
      <c r="I1168" s="292"/>
      <c r="J1168" s="289"/>
      <c r="K1168" s="289"/>
      <c r="L1168" s="293"/>
      <c r="M1168" s="294"/>
      <c r="N1168" s="295"/>
      <c r="O1168" s="295"/>
      <c r="P1168" s="295"/>
      <c r="Q1168" s="295"/>
      <c r="R1168" s="295"/>
      <c r="S1168" s="295"/>
      <c r="T1168" s="296"/>
      <c r="AT1168" s="297" t="s">
        <v>592</v>
      </c>
      <c r="AU1168" s="297" t="s">
        <v>85</v>
      </c>
      <c r="AV1168" s="14" t="s">
        <v>83</v>
      </c>
      <c r="AW1168" s="14" t="s">
        <v>39</v>
      </c>
      <c r="AX1168" s="14" t="s">
        <v>76</v>
      </c>
      <c r="AY1168" s="297" t="s">
        <v>203</v>
      </c>
    </row>
    <row r="1169" spans="2:51" s="12" customFormat="1" ht="13.5">
      <c r="B1169" s="265"/>
      <c r="C1169" s="266"/>
      <c r="D1169" s="267" t="s">
        <v>592</v>
      </c>
      <c r="E1169" s="268" t="s">
        <v>21</v>
      </c>
      <c r="F1169" s="269" t="s">
        <v>1754</v>
      </c>
      <c r="G1169" s="266"/>
      <c r="H1169" s="270">
        <v>22.2</v>
      </c>
      <c r="I1169" s="271"/>
      <c r="J1169" s="266"/>
      <c r="K1169" s="266"/>
      <c r="L1169" s="272"/>
      <c r="M1169" s="273"/>
      <c r="N1169" s="274"/>
      <c r="O1169" s="274"/>
      <c r="P1169" s="274"/>
      <c r="Q1169" s="274"/>
      <c r="R1169" s="274"/>
      <c r="S1169" s="274"/>
      <c r="T1169" s="275"/>
      <c r="AT1169" s="276" t="s">
        <v>592</v>
      </c>
      <c r="AU1169" s="276" t="s">
        <v>85</v>
      </c>
      <c r="AV1169" s="12" t="s">
        <v>85</v>
      </c>
      <c r="AW1169" s="12" t="s">
        <v>39</v>
      </c>
      <c r="AX1169" s="12" t="s">
        <v>76</v>
      </c>
      <c r="AY1169" s="276" t="s">
        <v>203</v>
      </c>
    </row>
    <row r="1170" spans="2:51" s="14" customFormat="1" ht="13.5">
      <c r="B1170" s="288"/>
      <c r="C1170" s="289"/>
      <c r="D1170" s="267" t="s">
        <v>592</v>
      </c>
      <c r="E1170" s="290" t="s">
        <v>21</v>
      </c>
      <c r="F1170" s="291" t="s">
        <v>1719</v>
      </c>
      <c r="G1170" s="289"/>
      <c r="H1170" s="290" t="s">
        <v>21</v>
      </c>
      <c r="I1170" s="292"/>
      <c r="J1170" s="289"/>
      <c r="K1170" s="289"/>
      <c r="L1170" s="293"/>
      <c r="M1170" s="294"/>
      <c r="N1170" s="295"/>
      <c r="O1170" s="295"/>
      <c r="P1170" s="295"/>
      <c r="Q1170" s="295"/>
      <c r="R1170" s="295"/>
      <c r="S1170" s="295"/>
      <c r="T1170" s="296"/>
      <c r="AT1170" s="297" t="s">
        <v>592</v>
      </c>
      <c r="AU1170" s="297" t="s">
        <v>85</v>
      </c>
      <c r="AV1170" s="14" t="s">
        <v>83</v>
      </c>
      <c r="AW1170" s="14" t="s">
        <v>39</v>
      </c>
      <c r="AX1170" s="14" t="s">
        <v>76</v>
      </c>
      <c r="AY1170" s="297" t="s">
        <v>203</v>
      </c>
    </row>
    <row r="1171" spans="2:51" s="12" customFormat="1" ht="13.5">
      <c r="B1171" s="265"/>
      <c r="C1171" s="266"/>
      <c r="D1171" s="267" t="s">
        <v>592</v>
      </c>
      <c r="E1171" s="268" t="s">
        <v>21</v>
      </c>
      <c r="F1171" s="269" t="s">
        <v>1755</v>
      </c>
      <c r="G1171" s="266"/>
      <c r="H1171" s="270">
        <v>53</v>
      </c>
      <c r="I1171" s="271"/>
      <c r="J1171" s="266"/>
      <c r="K1171" s="266"/>
      <c r="L1171" s="272"/>
      <c r="M1171" s="273"/>
      <c r="N1171" s="274"/>
      <c r="O1171" s="274"/>
      <c r="P1171" s="274"/>
      <c r="Q1171" s="274"/>
      <c r="R1171" s="274"/>
      <c r="S1171" s="274"/>
      <c r="T1171" s="275"/>
      <c r="AT1171" s="276" t="s">
        <v>592</v>
      </c>
      <c r="AU1171" s="276" t="s">
        <v>85</v>
      </c>
      <c r="AV1171" s="12" t="s">
        <v>85</v>
      </c>
      <c r="AW1171" s="12" t="s">
        <v>39</v>
      </c>
      <c r="AX1171" s="12" t="s">
        <v>76</v>
      </c>
      <c r="AY1171" s="276" t="s">
        <v>203</v>
      </c>
    </row>
    <row r="1172" spans="2:51" s="14" customFormat="1" ht="13.5">
      <c r="B1172" s="288"/>
      <c r="C1172" s="289"/>
      <c r="D1172" s="267" t="s">
        <v>592</v>
      </c>
      <c r="E1172" s="290" t="s">
        <v>21</v>
      </c>
      <c r="F1172" s="291" t="s">
        <v>1721</v>
      </c>
      <c r="G1172" s="289"/>
      <c r="H1172" s="290" t="s">
        <v>21</v>
      </c>
      <c r="I1172" s="292"/>
      <c r="J1172" s="289"/>
      <c r="K1172" s="289"/>
      <c r="L1172" s="293"/>
      <c r="M1172" s="294"/>
      <c r="N1172" s="295"/>
      <c r="O1172" s="295"/>
      <c r="P1172" s="295"/>
      <c r="Q1172" s="295"/>
      <c r="R1172" s="295"/>
      <c r="S1172" s="295"/>
      <c r="T1172" s="296"/>
      <c r="AT1172" s="297" t="s">
        <v>592</v>
      </c>
      <c r="AU1172" s="297" t="s">
        <v>85</v>
      </c>
      <c r="AV1172" s="14" t="s">
        <v>83</v>
      </c>
      <c r="AW1172" s="14" t="s">
        <v>39</v>
      </c>
      <c r="AX1172" s="14" t="s">
        <v>76</v>
      </c>
      <c r="AY1172" s="297" t="s">
        <v>203</v>
      </c>
    </row>
    <row r="1173" spans="2:51" s="12" customFormat="1" ht="13.5">
      <c r="B1173" s="265"/>
      <c r="C1173" s="266"/>
      <c r="D1173" s="267" t="s">
        <v>592</v>
      </c>
      <c r="E1173" s="268" t="s">
        <v>21</v>
      </c>
      <c r="F1173" s="269" t="s">
        <v>1779</v>
      </c>
      <c r="G1173" s="266"/>
      <c r="H1173" s="270">
        <v>117.7</v>
      </c>
      <c r="I1173" s="271"/>
      <c r="J1173" s="266"/>
      <c r="K1173" s="266"/>
      <c r="L1173" s="272"/>
      <c r="M1173" s="273"/>
      <c r="N1173" s="274"/>
      <c r="O1173" s="274"/>
      <c r="P1173" s="274"/>
      <c r="Q1173" s="274"/>
      <c r="R1173" s="274"/>
      <c r="S1173" s="274"/>
      <c r="T1173" s="275"/>
      <c r="AT1173" s="276" t="s">
        <v>592</v>
      </c>
      <c r="AU1173" s="276" t="s">
        <v>85</v>
      </c>
      <c r="AV1173" s="12" t="s">
        <v>85</v>
      </c>
      <c r="AW1173" s="12" t="s">
        <v>39</v>
      </c>
      <c r="AX1173" s="12" t="s">
        <v>76</v>
      </c>
      <c r="AY1173" s="276" t="s">
        <v>203</v>
      </c>
    </row>
    <row r="1174" spans="2:51" s="14" customFormat="1" ht="13.5">
      <c r="B1174" s="288"/>
      <c r="C1174" s="289"/>
      <c r="D1174" s="267" t="s">
        <v>592</v>
      </c>
      <c r="E1174" s="290" t="s">
        <v>21</v>
      </c>
      <c r="F1174" s="291" t="s">
        <v>2695</v>
      </c>
      <c r="G1174" s="289"/>
      <c r="H1174" s="290" t="s">
        <v>21</v>
      </c>
      <c r="I1174" s="292"/>
      <c r="J1174" s="289"/>
      <c r="K1174" s="289"/>
      <c r="L1174" s="293"/>
      <c r="M1174" s="294"/>
      <c r="N1174" s="295"/>
      <c r="O1174" s="295"/>
      <c r="P1174" s="295"/>
      <c r="Q1174" s="295"/>
      <c r="R1174" s="295"/>
      <c r="S1174" s="295"/>
      <c r="T1174" s="296"/>
      <c r="AT1174" s="297" t="s">
        <v>592</v>
      </c>
      <c r="AU1174" s="297" t="s">
        <v>85</v>
      </c>
      <c r="AV1174" s="14" t="s">
        <v>83</v>
      </c>
      <c r="AW1174" s="14" t="s">
        <v>39</v>
      </c>
      <c r="AX1174" s="14" t="s">
        <v>76</v>
      </c>
      <c r="AY1174" s="297" t="s">
        <v>203</v>
      </c>
    </row>
    <row r="1175" spans="2:51" s="12" customFormat="1" ht="13.5">
      <c r="B1175" s="265"/>
      <c r="C1175" s="266"/>
      <c r="D1175" s="267" t="s">
        <v>592</v>
      </c>
      <c r="E1175" s="268" t="s">
        <v>21</v>
      </c>
      <c r="F1175" s="269" t="s">
        <v>2696</v>
      </c>
      <c r="G1175" s="266"/>
      <c r="H1175" s="270">
        <v>17.1</v>
      </c>
      <c r="I1175" s="271"/>
      <c r="J1175" s="266"/>
      <c r="K1175" s="266"/>
      <c r="L1175" s="272"/>
      <c r="M1175" s="273"/>
      <c r="N1175" s="274"/>
      <c r="O1175" s="274"/>
      <c r="P1175" s="274"/>
      <c r="Q1175" s="274"/>
      <c r="R1175" s="274"/>
      <c r="S1175" s="274"/>
      <c r="T1175" s="275"/>
      <c r="AT1175" s="276" t="s">
        <v>592</v>
      </c>
      <c r="AU1175" s="276" t="s">
        <v>85</v>
      </c>
      <c r="AV1175" s="12" t="s">
        <v>85</v>
      </c>
      <c r="AW1175" s="12" t="s">
        <v>39</v>
      </c>
      <c r="AX1175" s="12" t="s">
        <v>76</v>
      </c>
      <c r="AY1175" s="276" t="s">
        <v>203</v>
      </c>
    </row>
    <row r="1176" spans="2:51" s="14" customFormat="1" ht="13.5">
      <c r="B1176" s="288"/>
      <c r="C1176" s="289"/>
      <c r="D1176" s="267" t="s">
        <v>592</v>
      </c>
      <c r="E1176" s="290" t="s">
        <v>21</v>
      </c>
      <c r="F1176" s="291" t="s">
        <v>2697</v>
      </c>
      <c r="G1176" s="289"/>
      <c r="H1176" s="290" t="s">
        <v>21</v>
      </c>
      <c r="I1176" s="292"/>
      <c r="J1176" s="289"/>
      <c r="K1176" s="289"/>
      <c r="L1176" s="293"/>
      <c r="M1176" s="294"/>
      <c r="N1176" s="295"/>
      <c r="O1176" s="295"/>
      <c r="P1176" s="295"/>
      <c r="Q1176" s="295"/>
      <c r="R1176" s="295"/>
      <c r="S1176" s="295"/>
      <c r="T1176" s="296"/>
      <c r="AT1176" s="297" t="s">
        <v>592</v>
      </c>
      <c r="AU1176" s="297" t="s">
        <v>85</v>
      </c>
      <c r="AV1176" s="14" t="s">
        <v>83</v>
      </c>
      <c r="AW1176" s="14" t="s">
        <v>39</v>
      </c>
      <c r="AX1176" s="14" t="s">
        <v>76</v>
      </c>
      <c r="AY1176" s="297" t="s">
        <v>203</v>
      </c>
    </row>
    <row r="1177" spans="2:51" s="12" customFormat="1" ht="13.5">
      <c r="B1177" s="265"/>
      <c r="C1177" s="266"/>
      <c r="D1177" s="267" t="s">
        <v>592</v>
      </c>
      <c r="E1177" s="268" t="s">
        <v>21</v>
      </c>
      <c r="F1177" s="269" t="s">
        <v>2698</v>
      </c>
      <c r="G1177" s="266"/>
      <c r="H1177" s="270">
        <v>169</v>
      </c>
      <c r="I1177" s="271"/>
      <c r="J1177" s="266"/>
      <c r="K1177" s="266"/>
      <c r="L1177" s="272"/>
      <c r="M1177" s="273"/>
      <c r="N1177" s="274"/>
      <c r="O1177" s="274"/>
      <c r="P1177" s="274"/>
      <c r="Q1177" s="274"/>
      <c r="R1177" s="274"/>
      <c r="S1177" s="274"/>
      <c r="T1177" s="275"/>
      <c r="AT1177" s="276" t="s">
        <v>592</v>
      </c>
      <c r="AU1177" s="276" t="s">
        <v>85</v>
      </c>
      <c r="AV1177" s="12" t="s">
        <v>85</v>
      </c>
      <c r="AW1177" s="12" t="s">
        <v>39</v>
      </c>
      <c r="AX1177" s="12" t="s">
        <v>76</v>
      </c>
      <c r="AY1177" s="276" t="s">
        <v>203</v>
      </c>
    </row>
    <row r="1178" spans="2:51" s="14" customFormat="1" ht="13.5">
      <c r="B1178" s="288"/>
      <c r="C1178" s="289"/>
      <c r="D1178" s="267" t="s">
        <v>592</v>
      </c>
      <c r="E1178" s="290" t="s">
        <v>21</v>
      </c>
      <c r="F1178" s="291" t="s">
        <v>2699</v>
      </c>
      <c r="G1178" s="289"/>
      <c r="H1178" s="290" t="s">
        <v>21</v>
      </c>
      <c r="I1178" s="292"/>
      <c r="J1178" s="289"/>
      <c r="K1178" s="289"/>
      <c r="L1178" s="293"/>
      <c r="M1178" s="294"/>
      <c r="N1178" s="295"/>
      <c r="O1178" s="295"/>
      <c r="P1178" s="295"/>
      <c r="Q1178" s="295"/>
      <c r="R1178" s="295"/>
      <c r="S1178" s="295"/>
      <c r="T1178" s="296"/>
      <c r="AT1178" s="297" t="s">
        <v>592</v>
      </c>
      <c r="AU1178" s="297" t="s">
        <v>85</v>
      </c>
      <c r="AV1178" s="14" t="s">
        <v>83</v>
      </c>
      <c r="AW1178" s="14" t="s">
        <v>39</v>
      </c>
      <c r="AX1178" s="14" t="s">
        <v>76</v>
      </c>
      <c r="AY1178" s="297" t="s">
        <v>203</v>
      </c>
    </row>
    <row r="1179" spans="2:51" s="12" customFormat="1" ht="13.5">
      <c r="B1179" s="265"/>
      <c r="C1179" s="266"/>
      <c r="D1179" s="267" t="s">
        <v>592</v>
      </c>
      <c r="E1179" s="268" t="s">
        <v>21</v>
      </c>
      <c r="F1179" s="269" t="s">
        <v>2700</v>
      </c>
      <c r="G1179" s="266"/>
      <c r="H1179" s="270">
        <v>10</v>
      </c>
      <c r="I1179" s="271"/>
      <c r="J1179" s="266"/>
      <c r="K1179" s="266"/>
      <c r="L1179" s="272"/>
      <c r="M1179" s="273"/>
      <c r="N1179" s="274"/>
      <c r="O1179" s="274"/>
      <c r="P1179" s="274"/>
      <c r="Q1179" s="274"/>
      <c r="R1179" s="274"/>
      <c r="S1179" s="274"/>
      <c r="T1179" s="275"/>
      <c r="AT1179" s="276" t="s">
        <v>592</v>
      </c>
      <c r="AU1179" s="276" t="s">
        <v>85</v>
      </c>
      <c r="AV1179" s="12" t="s">
        <v>85</v>
      </c>
      <c r="AW1179" s="12" t="s">
        <v>39</v>
      </c>
      <c r="AX1179" s="12" t="s">
        <v>76</v>
      </c>
      <c r="AY1179" s="276" t="s">
        <v>203</v>
      </c>
    </row>
    <row r="1180" spans="2:51" s="12" customFormat="1" ht="13.5">
      <c r="B1180" s="265"/>
      <c r="C1180" s="266"/>
      <c r="D1180" s="267" t="s">
        <v>592</v>
      </c>
      <c r="E1180" s="268" t="s">
        <v>21</v>
      </c>
      <c r="F1180" s="269" t="s">
        <v>2701</v>
      </c>
      <c r="G1180" s="266"/>
      <c r="H1180" s="270">
        <v>286.2</v>
      </c>
      <c r="I1180" s="271"/>
      <c r="J1180" s="266"/>
      <c r="K1180" s="266"/>
      <c r="L1180" s="272"/>
      <c r="M1180" s="273"/>
      <c r="N1180" s="274"/>
      <c r="O1180" s="274"/>
      <c r="P1180" s="274"/>
      <c r="Q1180" s="274"/>
      <c r="R1180" s="274"/>
      <c r="S1180" s="274"/>
      <c r="T1180" s="275"/>
      <c r="AT1180" s="276" t="s">
        <v>592</v>
      </c>
      <c r="AU1180" s="276" t="s">
        <v>85</v>
      </c>
      <c r="AV1180" s="12" t="s">
        <v>85</v>
      </c>
      <c r="AW1180" s="12" t="s">
        <v>39</v>
      </c>
      <c r="AX1180" s="12" t="s">
        <v>76</v>
      </c>
      <c r="AY1180" s="276" t="s">
        <v>203</v>
      </c>
    </row>
    <row r="1181" spans="2:51" s="12" customFormat="1" ht="13.5">
      <c r="B1181" s="265"/>
      <c r="C1181" s="266"/>
      <c r="D1181" s="267" t="s">
        <v>592</v>
      </c>
      <c r="E1181" s="268" t="s">
        <v>21</v>
      </c>
      <c r="F1181" s="269" t="s">
        <v>2702</v>
      </c>
      <c r="G1181" s="266"/>
      <c r="H1181" s="270">
        <v>162.9</v>
      </c>
      <c r="I1181" s="271"/>
      <c r="J1181" s="266"/>
      <c r="K1181" s="266"/>
      <c r="L1181" s="272"/>
      <c r="M1181" s="273"/>
      <c r="N1181" s="274"/>
      <c r="O1181" s="274"/>
      <c r="P1181" s="274"/>
      <c r="Q1181" s="274"/>
      <c r="R1181" s="274"/>
      <c r="S1181" s="274"/>
      <c r="T1181" s="275"/>
      <c r="AT1181" s="276" t="s">
        <v>592</v>
      </c>
      <c r="AU1181" s="276" t="s">
        <v>85</v>
      </c>
      <c r="AV1181" s="12" t="s">
        <v>85</v>
      </c>
      <c r="AW1181" s="12" t="s">
        <v>39</v>
      </c>
      <c r="AX1181" s="12" t="s">
        <v>76</v>
      </c>
      <c r="AY1181" s="276" t="s">
        <v>203</v>
      </c>
    </row>
    <row r="1182" spans="2:51" s="12" customFormat="1" ht="13.5">
      <c r="B1182" s="265"/>
      <c r="C1182" s="266"/>
      <c r="D1182" s="267" t="s">
        <v>592</v>
      </c>
      <c r="E1182" s="268" t="s">
        <v>21</v>
      </c>
      <c r="F1182" s="269" t="s">
        <v>2703</v>
      </c>
      <c r="G1182" s="266"/>
      <c r="H1182" s="270">
        <v>88.1</v>
      </c>
      <c r="I1182" s="271"/>
      <c r="J1182" s="266"/>
      <c r="K1182" s="266"/>
      <c r="L1182" s="272"/>
      <c r="M1182" s="273"/>
      <c r="N1182" s="274"/>
      <c r="O1182" s="274"/>
      <c r="P1182" s="274"/>
      <c r="Q1182" s="274"/>
      <c r="R1182" s="274"/>
      <c r="S1182" s="274"/>
      <c r="T1182" s="275"/>
      <c r="AT1182" s="276" t="s">
        <v>592</v>
      </c>
      <c r="AU1182" s="276" t="s">
        <v>85</v>
      </c>
      <c r="AV1182" s="12" t="s">
        <v>85</v>
      </c>
      <c r="AW1182" s="12" t="s">
        <v>39</v>
      </c>
      <c r="AX1182" s="12" t="s">
        <v>76</v>
      </c>
      <c r="AY1182" s="276" t="s">
        <v>203</v>
      </c>
    </row>
    <row r="1183" spans="2:51" s="13" customFormat="1" ht="13.5">
      <c r="B1183" s="277"/>
      <c r="C1183" s="278"/>
      <c r="D1183" s="267" t="s">
        <v>592</v>
      </c>
      <c r="E1183" s="279" t="s">
        <v>21</v>
      </c>
      <c r="F1183" s="280" t="s">
        <v>618</v>
      </c>
      <c r="G1183" s="278"/>
      <c r="H1183" s="281">
        <v>1106.9</v>
      </c>
      <c r="I1183" s="282"/>
      <c r="J1183" s="278"/>
      <c r="K1183" s="278"/>
      <c r="L1183" s="283"/>
      <c r="M1183" s="284"/>
      <c r="N1183" s="285"/>
      <c r="O1183" s="285"/>
      <c r="P1183" s="285"/>
      <c r="Q1183" s="285"/>
      <c r="R1183" s="285"/>
      <c r="S1183" s="285"/>
      <c r="T1183" s="286"/>
      <c r="AT1183" s="287" t="s">
        <v>592</v>
      </c>
      <c r="AU1183" s="287" t="s">
        <v>85</v>
      </c>
      <c r="AV1183" s="13" t="s">
        <v>98</v>
      </c>
      <c r="AW1183" s="13" t="s">
        <v>6</v>
      </c>
      <c r="AX1183" s="13" t="s">
        <v>83</v>
      </c>
      <c r="AY1183" s="287" t="s">
        <v>203</v>
      </c>
    </row>
    <row r="1184" spans="2:65" s="1" customFormat="1" ht="25.5" customHeight="1">
      <c r="B1184" s="47"/>
      <c r="C1184" s="255" t="s">
        <v>2704</v>
      </c>
      <c r="D1184" s="255" t="s">
        <v>284</v>
      </c>
      <c r="E1184" s="256" t="s">
        <v>2705</v>
      </c>
      <c r="F1184" s="257" t="s">
        <v>2706</v>
      </c>
      <c r="G1184" s="258" t="s">
        <v>2707</v>
      </c>
      <c r="H1184" s="259">
        <v>627.618</v>
      </c>
      <c r="I1184" s="260"/>
      <c r="J1184" s="261">
        <f>ROUND(I1184*H1184,2)</f>
        <v>0</v>
      </c>
      <c r="K1184" s="257" t="s">
        <v>761</v>
      </c>
      <c r="L1184" s="262"/>
      <c r="M1184" s="263" t="s">
        <v>21</v>
      </c>
      <c r="N1184" s="264" t="s">
        <v>47</v>
      </c>
      <c r="O1184" s="48"/>
      <c r="P1184" s="247">
        <f>O1184*H1184</f>
        <v>0</v>
      </c>
      <c r="Q1184" s="247">
        <v>0.0015</v>
      </c>
      <c r="R1184" s="247">
        <f>Q1184*H1184</f>
        <v>0.9414270000000001</v>
      </c>
      <c r="S1184" s="247">
        <v>0</v>
      </c>
      <c r="T1184" s="248">
        <f>S1184*H1184</f>
        <v>0</v>
      </c>
      <c r="AR1184" s="25" t="s">
        <v>287</v>
      </c>
      <c r="AT1184" s="25" t="s">
        <v>284</v>
      </c>
      <c r="AU1184" s="25" t="s">
        <v>85</v>
      </c>
      <c r="AY1184" s="25" t="s">
        <v>203</v>
      </c>
      <c r="BE1184" s="249">
        <f>IF(N1184="základní",J1184,0)</f>
        <v>0</v>
      </c>
      <c r="BF1184" s="249">
        <f>IF(N1184="snížená",J1184,0)</f>
        <v>0</v>
      </c>
      <c r="BG1184" s="249">
        <f>IF(N1184="zákl. přenesená",J1184,0)</f>
        <v>0</v>
      </c>
      <c r="BH1184" s="249">
        <f>IF(N1184="sníž. přenesená",J1184,0)</f>
        <v>0</v>
      </c>
      <c r="BI1184" s="249">
        <f>IF(N1184="nulová",J1184,0)</f>
        <v>0</v>
      </c>
      <c r="BJ1184" s="25" t="s">
        <v>83</v>
      </c>
      <c r="BK1184" s="249">
        <f>ROUND(I1184*H1184,2)</f>
        <v>0</v>
      </c>
      <c r="BL1184" s="25" t="s">
        <v>211</v>
      </c>
      <c r="BM1184" s="25" t="s">
        <v>2708</v>
      </c>
    </row>
    <row r="1185" spans="2:65" s="1" customFormat="1" ht="16.5" customHeight="1">
      <c r="B1185" s="47"/>
      <c r="C1185" s="238" t="s">
        <v>2709</v>
      </c>
      <c r="D1185" s="238" t="s">
        <v>206</v>
      </c>
      <c r="E1185" s="239" t="s">
        <v>2710</v>
      </c>
      <c r="F1185" s="240" t="s">
        <v>2711</v>
      </c>
      <c r="G1185" s="241" t="s">
        <v>463</v>
      </c>
      <c r="H1185" s="242">
        <v>307.1</v>
      </c>
      <c r="I1185" s="243"/>
      <c r="J1185" s="244">
        <f>ROUND(I1185*H1185,2)</f>
        <v>0</v>
      </c>
      <c r="K1185" s="240" t="s">
        <v>761</v>
      </c>
      <c r="L1185" s="73"/>
      <c r="M1185" s="245" t="s">
        <v>21</v>
      </c>
      <c r="N1185" s="246" t="s">
        <v>47</v>
      </c>
      <c r="O1185" s="48"/>
      <c r="P1185" s="247">
        <f>O1185*H1185</f>
        <v>0</v>
      </c>
      <c r="Q1185" s="247">
        <v>0.04725</v>
      </c>
      <c r="R1185" s="247">
        <f>Q1185*H1185</f>
        <v>14.510475000000001</v>
      </c>
      <c r="S1185" s="247">
        <v>0</v>
      </c>
      <c r="T1185" s="248">
        <f>S1185*H1185</f>
        <v>0</v>
      </c>
      <c r="AR1185" s="25" t="s">
        <v>211</v>
      </c>
      <c r="AT1185" s="25" t="s">
        <v>206</v>
      </c>
      <c r="AU1185" s="25" t="s">
        <v>85</v>
      </c>
      <c r="AY1185" s="25" t="s">
        <v>203</v>
      </c>
      <c r="BE1185" s="249">
        <f>IF(N1185="základní",J1185,0)</f>
        <v>0</v>
      </c>
      <c r="BF1185" s="249">
        <f>IF(N1185="snížená",J1185,0)</f>
        <v>0</v>
      </c>
      <c r="BG1185" s="249">
        <f>IF(N1185="zákl. přenesená",J1185,0)</f>
        <v>0</v>
      </c>
      <c r="BH1185" s="249">
        <f>IF(N1185="sníž. přenesená",J1185,0)</f>
        <v>0</v>
      </c>
      <c r="BI1185" s="249">
        <f>IF(N1185="nulová",J1185,0)</f>
        <v>0</v>
      </c>
      <c r="BJ1185" s="25" t="s">
        <v>83</v>
      </c>
      <c r="BK1185" s="249">
        <f>ROUND(I1185*H1185,2)</f>
        <v>0</v>
      </c>
      <c r="BL1185" s="25" t="s">
        <v>211</v>
      </c>
      <c r="BM1185" s="25" t="s">
        <v>2712</v>
      </c>
    </row>
    <row r="1186" spans="2:51" s="14" customFormat="1" ht="13.5">
      <c r="B1186" s="288"/>
      <c r="C1186" s="289"/>
      <c r="D1186" s="267" t="s">
        <v>592</v>
      </c>
      <c r="E1186" s="290" t="s">
        <v>21</v>
      </c>
      <c r="F1186" s="291" t="s">
        <v>1740</v>
      </c>
      <c r="G1186" s="289"/>
      <c r="H1186" s="290" t="s">
        <v>21</v>
      </c>
      <c r="I1186" s="292"/>
      <c r="J1186" s="289"/>
      <c r="K1186" s="289"/>
      <c r="L1186" s="293"/>
      <c r="M1186" s="294"/>
      <c r="N1186" s="295"/>
      <c r="O1186" s="295"/>
      <c r="P1186" s="295"/>
      <c r="Q1186" s="295"/>
      <c r="R1186" s="295"/>
      <c r="S1186" s="295"/>
      <c r="T1186" s="296"/>
      <c r="AT1186" s="297" t="s">
        <v>592</v>
      </c>
      <c r="AU1186" s="297" t="s">
        <v>85</v>
      </c>
      <c r="AV1186" s="14" t="s">
        <v>83</v>
      </c>
      <c r="AW1186" s="14" t="s">
        <v>39</v>
      </c>
      <c r="AX1186" s="14" t="s">
        <v>76</v>
      </c>
      <c r="AY1186" s="297" t="s">
        <v>203</v>
      </c>
    </row>
    <row r="1187" spans="2:51" s="12" customFormat="1" ht="13.5">
      <c r="B1187" s="265"/>
      <c r="C1187" s="266"/>
      <c r="D1187" s="267" t="s">
        <v>592</v>
      </c>
      <c r="E1187" s="268" t="s">
        <v>21</v>
      </c>
      <c r="F1187" s="269" t="s">
        <v>1754</v>
      </c>
      <c r="G1187" s="266"/>
      <c r="H1187" s="270">
        <v>22.2</v>
      </c>
      <c r="I1187" s="271"/>
      <c r="J1187" s="266"/>
      <c r="K1187" s="266"/>
      <c r="L1187" s="272"/>
      <c r="M1187" s="273"/>
      <c r="N1187" s="274"/>
      <c r="O1187" s="274"/>
      <c r="P1187" s="274"/>
      <c r="Q1187" s="274"/>
      <c r="R1187" s="274"/>
      <c r="S1187" s="274"/>
      <c r="T1187" s="275"/>
      <c r="AT1187" s="276" t="s">
        <v>592</v>
      </c>
      <c r="AU1187" s="276" t="s">
        <v>85</v>
      </c>
      <c r="AV1187" s="12" t="s">
        <v>85</v>
      </c>
      <c r="AW1187" s="12" t="s">
        <v>39</v>
      </c>
      <c r="AX1187" s="12" t="s">
        <v>76</v>
      </c>
      <c r="AY1187" s="276" t="s">
        <v>203</v>
      </c>
    </row>
    <row r="1188" spans="2:51" s="14" customFormat="1" ht="13.5">
      <c r="B1188" s="288"/>
      <c r="C1188" s="289"/>
      <c r="D1188" s="267" t="s">
        <v>592</v>
      </c>
      <c r="E1188" s="290" t="s">
        <v>21</v>
      </c>
      <c r="F1188" s="291" t="s">
        <v>1719</v>
      </c>
      <c r="G1188" s="289"/>
      <c r="H1188" s="290" t="s">
        <v>21</v>
      </c>
      <c r="I1188" s="292"/>
      <c r="J1188" s="289"/>
      <c r="K1188" s="289"/>
      <c r="L1188" s="293"/>
      <c r="M1188" s="294"/>
      <c r="N1188" s="295"/>
      <c r="O1188" s="295"/>
      <c r="P1188" s="295"/>
      <c r="Q1188" s="295"/>
      <c r="R1188" s="295"/>
      <c r="S1188" s="295"/>
      <c r="T1188" s="296"/>
      <c r="AT1188" s="297" t="s">
        <v>592</v>
      </c>
      <c r="AU1188" s="297" t="s">
        <v>85</v>
      </c>
      <c r="AV1188" s="14" t="s">
        <v>83</v>
      </c>
      <c r="AW1188" s="14" t="s">
        <v>39</v>
      </c>
      <c r="AX1188" s="14" t="s">
        <v>76</v>
      </c>
      <c r="AY1188" s="297" t="s">
        <v>203</v>
      </c>
    </row>
    <row r="1189" spans="2:51" s="12" customFormat="1" ht="13.5">
      <c r="B1189" s="265"/>
      <c r="C1189" s="266"/>
      <c r="D1189" s="267" t="s">
        <v>592</v>
      </c>
      <c r="E1189" s="268" t="s">
        <v>21</v>
      </c>
      <c r="F1189" s="269" t="s">
        <v>1755</v>
      </c>
      <c r="G1189" s="266"/>
      <c r="H1189" s="270">
        <v>53</v>
      </c>
      <c r="I1189" s="271"/>
      <c r="J1189" s="266"/>
      <c r="K1189" s="266"/>
      <c r="L1189" s="272"/>
      <c r="M1189" s="273"/>
      <c r="N1189" s="274"/>
      <c r="O1189" s="274"/>
      <c r="P1189" s="274"/>
      <c r="Q1189" s="274"/>
      <c r="R1189" s="274"/>
      <c r="S1189" s="274"/>
      <c r="T1189" s="275"/>
      <c r="AT1189" s="276" t="s">
        <v>592</v>
      </c>
      <c r="AU1189" s="276" t="s">
        <v>85</v>
      </c>
      <c r="AV1189" s="12" t="s">
        <v>85</v>
      </c>
      <c r="AW1189" s="12" t="s">
        <v>39</v>
      </c>
      <c r="AX1189" s="12" t="s">
        <v>76</v>
      </c>
      <c r="AY1189" s="276" t="s">
        <v>203</v>
      </c>
    </row>
    <row r="1190" spans="2:51" s="14" customFormat="1" ht="13.5">
      <c r="B1190" s="288"/>
      <c r="C1190" s="289"/>
      <c r="D1190" s="267" t="s">
        <v>592</v>
      </c>
      <c r="E1190" s="290" t="s">
        <v>21</v>
      </c>
      <c r="F1190" s="291" t="s">
        <v>1721</v>
      </c>
      <c r="G1190" s="289"/>
      <c r="H1190" s="290" t="s">
        <v>21</v>
      </c>
      <c r="I1190" s="292"/>
      <c r="J1190" s="289"/>
      <c r="K1190" s="289"/>
      <c r="L1190" s="293"/>
      <c r="M1190" s="294"/>
      <c r="N1190" s="295"/>
      <c r="O1190" s="295"/>
      <c r="P1190" s="295"/>
      <c r="Q1190" s="295"/>
      <c r="R1190" s="295"/>
      <c r="S1190" s="295"/>
      <c r="T1190" s="296"/>
      <c r="AT1190" s="297" t="s">
        <v>592</v>
      </c>
      <c r="AU1190" s="297" t="s">
        <v>85</v>
      </c>
      <c r="AV1190" s="14" t="s">
        <v>83</v>
      </c>
      <c r="AW1190" s="14" t="s">
        <v>39</v>
      </c>
      <c r="AX1190" s="14" t="s">
        <v>76</v>
      </c>
      <c r="AY1190" s="297" t="s">
        <v>203</v>
      </c>
    </row>
    <row r="1191" spans="2:51" s="12" customFormat="1" ht="13.5">
      <c r="B1191" s="265"/>
      <c r="C1191" s="266"/>
      <c r="D1191" s="267" t="s">
        <v>592</v>
      </c>
      <c r="E1191" s="268" t="s">
        <v>21</v>
      </c>
      <c r="F1191" s="269" t="s">
        <v>2713</v>
      </c>
      <c r="G1191" s="266"/>
      <c r="H1191" s="270">
        <v>231.9</v>
      </c>
      <c r="I1191" s="271"/>
      <c r="J1191" s="266"/>
      <c r="K1191" s="266"/>
      <c r="L1191" s="272"/>
      <c r="M1191" s="273"/>
      <c r="N1191" s="274"/>
      <c r="O1191" s="274"/>
      <c r="P1191" s="274"/>
      <c r="Q1191" s="274"/>
      <c r="R1191" s="274"/>
      <c r="S1191" s="274"/>
      <c r="T1191" s="275"/>
      <c r="AT1191" s="276" t="s">
        <v>592</v>
      </c>
      <c r="AU1191" s="276" t="s">
        <v>85</v>
      </c>
      <c r="AV1191" s="12" t="s">
        <v>85</v>
      </c>
      <c r="AW1191" s="12" t="s">
        <v>39</v>
      </c>
      <c r="AX1191" s="12" t="s">
        <v>76</v>
      </c>
      <c r="AY1191" s="276" t="s">
        <v>203</v>
      </c>
    </row>
    <row r="1192" spans="2:51" s="13" customFormat="1" ht="13.5">
      <c r="B1192" s="277"/>
      <c r="C1192" s="278"/>
      <c r="D1192" s="267" t="s">
        <v>592</v>
      </c>
      <c r="E1192" s="279" t="s">
        <v>21</v>
      </c>
      <c r="F1192" s="280" t="s">
        <v>618</v>
      </c>
      <c r="G1192" s="278"/>
      <c r="H1192" s="281">
        <v>307.1</v>
      </c>
      <c r="I1192" s="282"/>
      <c r="J1192" s="278"/>
      <c r="K1192" s="278"/>
      <c r="L1192" s="283"/>
      <c r="M1192" s="284"/>
      <c r="N1192" s="285"/>
      <c r="O1192" s="285"/>
      <c r="P1192" s="285"/>
      <c r="Q1192" s="285"/>
      <c r="R1192" s="285"/>
      <c r="S1192" s="285"/>
      <c r="T1192" s="286"/>
      <c r="AT1192" s="287" t="s">
        <v>592</v>
      </c>
      <c r="AU1192" s="287" t="s">
        <v>85</v>
      </c>
      <c r="AV1192" s="13" t="s">
        <v>98</v>
      </c>
      <c r="AW1192" s="13" t="s">
        <v>39</v>
      </c>
      <c r="AX1192" s="13" t="s">
        <v>83</v>
      </c>
      <c r="AY1192" s="287" t="s">
        <v>203</v>
      </c>
    </row>
    <row r="1193" spans="2:65" s="1" customFormat="1" ht="38.25" customHeight="1">
      <c r="B1193" s="47"/>
      <c r="C1193" s="255" t="s">
        <v>2714</v>
      </c>
      <c r="D1193" s="255" t="s">
        <v>284</v>
      </c>
      <c r="E1193" s="256" t="s">
        <v>2715</v>
      </c>
      <c r="F1193" s="257" t="s">
        <v>2716</v>
      </c>
      <c r="G1193" s="258" t="s">
        <v>463</v>
      </c>
      <c r="H1193" s="259">
        <v>355.555</v>
      </c>
      <c r="I1193" s="260"/>
      <c r="J1193" s="261">
        <f>ROUND(I1193*H1193,2)</f>
        <v>0</v>
      </c>
      <c r="K1193" s="257" t="s">
        <v>761</v>
      </c>
      <c r="L1193" s="262"/>
      <c r="M1193" s="263" t="s">
        <v>21</v>
      </c>
      <c r="N1193" s="264" t="s">
        <v>47</v>
      </c>
      <c r="O1193" s="48"/>
      <c r="P1193" s="247">
        <f>O1193*H1193</f>
        <v>0</v>
      </c>
      <c r="Q1193" s="247">
        <v>0.079</v>
      </c>
      <c r="R1193" s="247">
        <f>Q1193*H1193</f>
        <v>28.088845</v>
      </c>
      <c r="S1193" s="247">
        <v>0</v>
      </c>
      <c r="T1193" s="248">
        <f>S1193*H1193</f>
        <v>0</v>
      </c>
      <c r="AR1193" s="25" t="s">
        <v>287</v>
      </c>
      <c r="AT1193" s="25" t="s">
        <v>284</v>
      </c>
      <c r="AU1193" s="25" t="s">
        <v>85</v>
      </c>
      <c r="AY1193" s="25" t="s">
        <v>203</v>
      </c>
      <c r="BE1193" s="249">
        <f>IF(N1193="základní",J1193,0)</f>
        <v>0</v>
      </c>
      <c r="BF1193" s="249">
        <f>IF(N1193="snížená",J1193,0)</f>
        <v>0</v>
      </c>
      <c r="BG1193" s="249">
        <f>IF(N1193="zákl. přenesená",J1193,0)</f>
        <v>0</v>
      </c>
      <c r="BH1193" s="249">
        <f>IF(N1193="sníž. přenesená",J1193,0)</f>
        <v>0</v>
      </c>
      <c r="BI1193" s="249">
        <f>IF(N1193="nulová",J1193,0)</f>
        <v>0</v>
      </c>
      <c r="BJ1193" s="25" t="s">
        <v>83</v>
      </c>
      <c r="BK1193" s="249">
        <f>ROUND(I1193*H1193,2)</f>
        <v>0</v>
      </c>
      <c r="BL1193" s="25" t="s">
        <v>211</v>
      </c>
      <c r="BM1193" s="25" t="s">
        <v>2717</v>
      </c>
    </row>
    <row r="1194" spans="2:51" s="12" customFormat="1" ht="13.5">
      <c r="B1194" s="265"/>
      <c r="C1194" s="266"/>
      <c r="D1194" s="267" t="s">
        <v>592</v>
      </c>
      <c r="E1194" s="268" t="s">
        <v>21</v>
      </c>
      <c r="F1194" s="269" t="s">
        <v>2718</v>
      </c>
      <c r="G1194" s="266"/>
      <c r="H1194" s="270">
        <v>337.81</v>
      </c>
      <c r="I1194" s="271"/>
      <c r="J1194" s="266"/>
      <c r="K1194" s="266"/>
      <c r="L1194" s="272"/>
      <c r="M1194" s="273"/>
      <c r="N1194" s="274"/>
      <c r="O1194" s="274"/>
      <c r="P1194" s="274"/>
      <c r="Q1194" s="274"/>
      <c r="R1194" s="274"/>
      <c r="S1194" s="274"/>
      <c r="T1194" s="275"/>
      <c r="AT1194" s="276" t="s">
        <v>592</v>
      </c>
      <c r="AU1194" s="276" t="s">
        <v>85</v>
      </c>
      <c r="AV1194" s="12" t="s">
        <v>85</v>
      </c>
      <c r="AW1194" s="12" t="s">
        <v>39</v>
      </c>
      <c r="AX1194" s="12" t="s">
        <v>76</v>
      </c>
      <c r="AY1194" s="276" t="s">
        <v>203</v>
      </c>
    </row>
    <row r="1195" spans="2:51" s="12" customFormat="1" ht="13.5">
      <c r="B1195" s="265"/>
      <c r="C1195" s="266"/>
      <c r="D1195" s="267" t="s">
        <v>592</v>
      </c>
      <c r="E1195" s="268" t="s">
        <v>21</v>
      </c>
      <c r="F1195" s="269" t="s">
        <v>2719</v>
      </c>
      <c r="G1195" s="266"/>
      <c r="H1195" s="270">
        <v>17.745</v>
      </c>
      <c r="I1195" s="271"/>
      <c r="J1195" s="266"/>
      <c r="K1195" s="266"/>
      <c r="L1195" s="272"/>
      <c r="M1195" s="273"/>
      <c r="N1195" s="274"/>
      <c r="O1195" s="274"/>
      <c r="P1195" s="274"/>
      <c r="Q1195" s="274"/>
      <c r="R1195" s="274"/>
      <c r="S1195" s="274"/>
      <c r="T1195" s="275"/>
      <c r="AT1195" s="276" t="s">
        <v>592</v>
      </c>
      <c r="AU1195" s="276" t="s">
        <v>85</v>
      </c>
      <c r="AV1195" s="12" t="s">
        <v>85</v>
      </c>
      <c r="AW1195" s="12" t="s">
        <v>39</v>
      </c>
      <c r="AX1195" s="12" t="s">
        <v>76</v>
      </c>
      <c r="AY1195" s="276" t="s">
        <v>203</v>
      </c>
    </row>
    <row r="1196" spans="2:65" s="1" customFormat="1" ht="16.5" customHeight="1">
      <c r="B1196" s="47"/>
      <c r="C1196" s="238" t="s">
        <v>2720</v>
      </c>
      <c r="D1196" s="238" t="s">
        <v>206</v>
      </c>
      <c r="E1196" s="239" t="s">
        <v>2721</v>
      </c>
      <c r="F1196" s="240" t="s">
        <v>2722</v>
      </c>
      <c r="G1196" s="241" t="s">
        <v>463</v>
      </c>
      <c r="H1196" s="242">
        <v>207.8</v>
      </c>
      <c r="I1196" s="243"/>
      <c r="J1196" s="244">
        <f>ROUND(I1196*H1196,2)</f>
        <v>0</v>
      </c>
      <c r="K1196" s="240" t="s">
        <v>761</v>
      </c>
      <c r="L1196" s="73"/>
      <c r="M1196" s="245" t="s">
        <v>21</v>
      </c>
      <c r="N1196" s="246" t="s">
        <v>47</v>
      </c>
      <c r="O1196" s="48"/>
      <c r="P1196" s="247">
        <f>O1196*H1196</f>
        <v>0</v>
      </c>
      <c r="Q1196" s="247">
        <v>0</v>
      </c>
      <c r="R1196" s="247">
        <f>Q1196*H1196</f>
        <v>0</v>
      </c>
      <c r="S1196" s="247">
        <v>0.08317</v>
      </c>
      <c r="T1196" s="248">
        <f>S1196*H1196</f>
        <v>17.282726</v>
      </c>
      <c r="AR1196" s="25" t="s">
        <v>211</v>
      </c>
      <c r="AT1196" s="25" t="s">
        <v>206</v>
      </c>
      <c r="AU1196" s="25" t="s">
        <v>85</v>
      </c>
      <c r="AY1196" s="25" t="s">
        <v>203</v>
      </c>
      <c r="BE1196" s="249">
        <f>IF(N1196="základní",J1196,0)</f>
        <v>0</v>
      </c>
      <c r="BF1196" s="249">
        <f>IF(N1196="snížená",J1196,0)</f>
        <v>0</v>
      </c>
      <c r="BG1196" s="249">
        <f>IF(N1196="zákl. přenesená",J1196,0)</f>
        <v>0</v>
      </c>
      <c r="BH1196" s="249">
        <f>IF(N1196="sníž. přenesená",J1196,0)</f>
        <v>0</v>
      </c>
      <c r="BI1196" s="249">
        <f>IF(N1196="nulová",J1196,0)</f>
        <v>0</v>
      </c>
      <c r="BJ1196" s="25" t="s">
        <v>83</v>
      </c>
      <c r="BK1196" s="249">
        <f>ROUND(I1196*H1196,2)</f>
        <v>0</v>
      </c>
      <c r="BL1196" s="25" t="s">
        <v>211</v>
      </c>
      <c r="BM1196" s="25" t="s">
        <v>2723</v>
      </c>
    </row>
    <row r="1197" spans="2:51" s="14" customFormat="1" ht="13.5">
      <c r="B1197" s="288"/>
      <c r="C1197" s="289"/>
      <c r="D1197" s="267" t="s">
        <v>592</v>
      </c>
      <c r="E1197" s="290" t="s">
        <v>21</v>
      </c>
      <c r="F1197" s="291" t="s">
        <v>1740</v>
      </c>
      <c r="G1197" s="289"/>
      <c r="H1197" s="290" t="s">
        <v>21</v>
      </c>
      <c r="I1197" s="292"/>
      <c r="J1197" s="289"/>
      <c r="K1197" s="289"/>
      <c r="L1197" s="293"/>
      <c r="M1197" s="294"/>
      <c r="N1197" s="295"/>
      <c r="O1197" s="295"/>
      <c r="P1197" s="295"/>
      <c r="Q1197" s="295"/>
      <c r="R1197" s="295"/>
      <c r="S1197" s="295"/>
      <c r="T1197" s="296"/>
      <c r="AT1197" s="297" t="s">
        <v>592</v>
      </c>
      <c r="AU1197" s="297" t="s">
        <v>85</v>
      </c>
      <c r="AV1197" s="14" t="s">
        <v>83</v>
      </c>
      <c r="AW1197" s="14" t="s">
        <v>39</v>
      </c>
      <c r="AX1197" s="14" t="s">
        <v>76</v>
      </c>
      <c r="AY1197" s="297" t="s">
        <v>203</v>
      </c>
    </row>
    <row r="1198" spans="2:51" s="12" customFormat="1" ht="13.5">
      <c r="B1198" s="265"/>
      <c r="C1198" s="266"/>
      <c r="D1198" s="267" t="s">
        <v>592</v>
      </c>
      <c r="E1198" s="268" t="s">
        <v>21</v>
      </c>
      <c r="F1198" s="269" t="s">
        <v>1754</v>
      </c>
      <c r="G1198" s="266"/>
      <c r="H1198" s="270">
        <v>22.2</v>
      </c>
      <c r="I1198" s="271"/>
      <c r="J1198" s="266"/>
      <c r="K1198" s="266"/>
      <c r="L1198" s="272"/>
      <c r="M1198" s="273"/>
      <c r="N1198" s="274"/>
      <c r="O1198" s="274"/>
      <c r="P1198" s="274"/>
      <c r="Q1198" s="274"/>
      <c r="R1198" s="274"/>
      <c r="S1198" s="274"/>
      <c r="T1198" s="275"/>
      <c r="AT1198" s="276" t="s">
        <v>592</v>
      </c>
      <c r="AU1198" s="276" t="s">
        <v>85</v>
      </c>
      <c r="AV1198" s="12" t="s">
        <v>85</v>
      </c>
      <c r="AW1198" s="12" t="s">
        <v>39</v>
      </c>
      <c r="AX1198" s="12" t="s">
        <v>76</v>
      </c>
      <c r="AY1198" s="276" t="s">
        <v>203</v>
      </c>
    </row>
    <row r="1199" spans="2:51" s="14" customFormat="1" ht="13.5">
      <c r="B1199" s="288"/>
      <c r="C1199" s="289"/>
      <c r="D1199" s="267" t="s">
        <v>592</v>
      </c>
      <c r="E1199" s="290" t="s">
        <v>21</v>
      </c>
      <c r="F1199" s="291" t="s">
        <v>1721</v>
      </c>
      <c r="G1199" s="289"/>
      <c r="H1199" s="290" t="s">
        <v>21</v>
      </c>
      <c r="I1199" s="292"/>
      <c r="J1199" s="289"/>
      <c r="K1199" s="289"/>
      <c r="L1199" s="293"/>
      <c r="M1199" s="294"/>
      <c r="N1199" s="295"/>
      <c r="O1199" s="295"/>
      <c r="P1199" s="295"/>
      <c r="Q1199" s="295"/>
      <c r="R1199" s="295"/>
      <c r="S1199" s="295"/>
      <c r="T1199" s="296"/>
      <c r="AT1199" s="297" t="s">
        <v>592</v>
      </c>
      <c r="AU1199" s="297" t="s">
        <v>85</v>
      </c>
      <c r="AV1199" s="14" t="s">
        <v>83</v>
      </c>
      <c r="AW1199" s="14" t="s">
        <v>39</v>
      </c>
      <c r="AX1199" s="14" t="s">
        <v>76</v>
      </c>
      <c r="AY1199" s="297" t="s">
        <v>203</v>
      </c>
    </row>
    <row r="1200" spans="2:51" s="12" customFormat="1" ht="13.5">
      <c r="B1200" s="265"/>
      <c r="C1200" s="266"/>
      <c r="D1200" s="267" t="s">
        <v>592</v>
      </c>
      <c r="E1200" s="268" t="s">
        <v>21</v>
      </c>
      <c r="F1200" s="269" t="s">
        <v>2693</v>
      </c>
      <c r="G1200" s="266"/>
      <c r="H1200" s="270">
        <v>114.2</v>
      </c>
      <c r="I1200" s="271"/>
      <c r="J1200" s="266"/>
      <c r="K1200" s="266"/>
      <c r="L1200" s="272"/>
      <c r="M1200" s="273"/>
      <c r="N1200" s="274"/>
      <c r="O1200" s="274"/>
      <c r="P1200" s="274"/>
      <c r="Q1200" s="274"/>
      <c r="R1200" s="274"/>
      <c r="S1200" s="274"/>
      <c r="T1200" s="275"/>
      <c r="AT1200" s="276" t="s">
        <v>592</v>
      </c>
      <c r="AU1200" s="276" t="s">
        <v>85</v>
      </c>
      <c r="AV1200" s="12" t="s">
        <v>85</v>
      </c>
      <c r="AW1200" s="12" t="s">
        <v>39</v>
      </c>
      <c r="AX1200" s="12" t="s">
        <v>76</v>
      </c>
      <c r="AY1200" s="276" t="s">
        <v>203</v>
      </c>
    </row>
    <row r="1201" spans="2:51" s="14" customFormat="1" ht="13.5">
      <c r="B1201" s="288"/>
      <c r="C1201" s="289"/>
      <c r="D1201" s="267" t="s">
        <v>592</v>
      </c>
      <c r="E1201" s="290" t="s">
        <v>21</v>
      </c>
      <c r="F1201" s="291" t="s">
        <v>1733</v>
      </c>
      <c r="G1201" s="289"/>
      <c r="H1201" s="290" t="s">
        <v>21</v>
      </c>
      <c r="I1201" s="292"/>
      <c r="J1201" s="289"/>
      <c r="K1201" s="289"/>
      <c r="L1201" s="293"/>
      <c r="M1201" s="294"/>
      <c r="N1201" s="295"/>
      <c r="O1201" s="295"/>
      <c r="P1201" s="295"/>
      <c r="Q1201" s="295"/>
      <c r="R1201" s="295"/>
      <c r="S1201" s="295"/>
      <c r="T1201" s="296"/>
      <c r="AT1201" s="297" t="s">
        <v>592</v>
      </c>
      <c r="AU1201" s="297" t="s">
        <v>85</v>
      </c>
      <c r="AV1201" s="14" t="s">
        <v>83</v>
      </c>
      <c r="AW1201" s="14" t="s">
        <v>39</v>
      </c>
      <c r="AX1201" s="14" t="s">
        <v>76</v>
      </c>
      <c r="AY1201" s="297" t="s">
        <v>203</v>
      </c>
    </row>
    <row r="1202" spans="2:51" s="12" customFormat="1" ht="13.5">
      <c r="B1202" s="265"/>
      <c r="C1202" s="266"/>
      <c r="D1202" s="267" t="s">
        <v>592</v>
      </c>
      <c r="E1202" s="268" t="s">
        <v>21</v>
      </c>
      <c r="F1202" s="269" t="s">
        <v>2141</v>
      </c>
      <c r="G1202" s="266"/>
      <c r="H1202" s="270">
        <v>50.6</v>
      </c>
      <c r="I1202" s="271"/>
      <c r="J1202" s="266"/>
      <c r="K1202" s="266"/>
      <c r="L1202" s="272"/>
      <c r="M1202" s="273"/>
      <c r="N1202" s="274"/>
      <c r="O1202" s="274"/>
      <c r="P1202" s="274"/>
      <c r="Q1202" s="274"/>
      <c r="R1202" s="274"/>
      <c r="S1202" s="274"/>
      <c r="T1202" s="275"/>
      <c r="AT1202" s="276" t="s">
        <v>592</v>
      </c>
      <c r="AU1202" s="276" t="s">
        <v>85</v>
      </c>
      <c r="AV1202" s="12" t="s">
        <v>85</v>
      </c>
      <c r="AW1202" s="12" t="s">
        <v>39</v>
      </c>
      <c r="AX1202" s="12" t="s">
        <v>76</v>
      </c>
      <c r="AY1202" s="276" t="s">
        <v>203</v>
      </c>
    </row>
    <row r="1203" spans="2:51" s="14" customFormat="1" ht="13.5">
      <c r="B1203" s="288"/>
      <c r="C1203" s="289"/>
      <c r="D1203" s="267" t="s">
        <v>592</v>
      </c>
      <c r="E1203" s="290" t="s">
        <v>21</v>
      </c>
      <c r="F1203" s="291" t="s">
        <v>1733</v>
      </c>
      <c r="G1203" s="289"/>
      <c r="H1203" s="290" t="s">
        <v>21</v>
      </c>
      <c r="I1203" s="292"/>
      <c r="J1203" s="289"/>
      <c r="K1203" s="289"/>
      <c r="L1203" s="293"/>
      <c r="M1203" s="294"/>
      <c r="N1203" s="295"/>
      <c r="O1203" s="295"/>
      <c r="P1203" s="295"/>
      <c r="Q1203" s="295"/>
      <c r="R1203" s="295"/>
      <c r="S1203" s="295"/>
      <c r="T1203" s="296"/>
      <c r="AT1203" s="297" t="s">
        <v>592</v>
      </c>
      <c r="AU1203" s="297" t="s">
        <v>85</v>
      </c>
      <c r="AV1203" s="14" t="s">
        <v>83</v>
      </c>
      <c r="AW1203" s="14" t="s">
        <v>39</v>
      </c>
      <c r="AX1203" s="14" t="s">
        <v>76</v>
      </c>
      <c r="AY1203" s="297" t="s">
        <v>203</v>
      </c>
    </row>
    <row r="1204" spans="2:51" s="12" customFormat="1" ht="13.5">
      <c r="B1204" s="265"/>
      <c r="C1204" s="266"/>
      <c r="D1204" s="267" t="s">
        <v>592</v>
      </c>
      <c r="E1204" s="268" t="s">
        <v>21</v>
      </c>
      <c r="F1204" s="269" t="s">
        <v>2724</v>
      </c>
      <c r="G1204" s="266"/>
      <c r="H1204" s="270">
        <v>20.8</v>
      </c>
      <c r="I1204" s="271"/>
      <c r="J1204" s="266"/>
      <c r="K1204" s="266"/>
      <c r="L1204" s="272"/>
      <c r="M1204" s="273"/>
      <c r="N1204" s="274"/>
      <c r="O1204" s="274"/>
      <c r="P1204" s="274"/>
      <c r="Q1204" s="274"/>
      <c r="R1204" s="274"/>
      <c r="S1204" s="274"/>
      <c r="T1204" s="275"/>
      <c r="AT1204" s="276" t="s">
        <v>592</v>
      </c>
      <c r="AU1204" s="276" t="s">
        <v>85</v>
      </c>
      <c r="AV1204" s="12" t="s">
        <v>85</v>
      </c>
      <c r="AW1204" s="12" t="s">
        <v>39</v>
      </c>
      <c r="AX1204" s="12" t="s">
        <v>76</v>
      </c>
      <c r="AY1204" s="276" t="s">
        <v>203</v>
      </c>
    </row>
    <row r="1205" spans="2:51" s="13" customFormat="1" ht="13.5">
      <c r="B1205" s="277"/>
      <c r="C1205" s="278"/>
      <c r="D1205" s="267" t="s">
        <v>592</v>
      </c>
      <c r="E1205" s="279" t="s">
        <v>21</v>
      </c>
      <c r="F1205" s="280" t="s">
        <v>618</v>
      </c>
      <c r="G1205" s="278"/>
      <c r="H1205" s="281">
        <v>207.8</v>
      </c>
      <c r="I1205" s="282"/>
      <c r="J1205" s="278"/>
      <c r="K1205" s="278"/>
      <c r="L1205" s="283"/>
      <c r="M1205" s="284"/>
      <c r="N1205" s="285"/>
      <c r="O1205" s="285"/>
      <c r="P1205" s="285"/>
      <c r="Q1205" s="285"/>
      <c r="R1205" s="285"/>
      <c r="S1205" s="285"/>
      <c r="T1205" s="286"/>
      <c r="AT1205" s="287" t="s">
        <v>592</v>
      </c>
      <c r="AU1205" s="287" t="s">
        <v>85</v>
      </c>
      <c r="AV1205" s="13" t="s">
        <v>98</v>
      </c>
      <c r="AW1205" s="13" t="s">
        <v>39</v>
      </c>
      <c r="AX1205" s="13" t="s">
        <v>83</v>
      </c>
      <c r="AY1205" s="287" t="s">
        <v>203</v>
      </c>
    </row>
    <row r="1206" spans="2:65" s="1" customFormat="1" ht="25.5" customHeight="1">
      <c r="B1206" s="47"/>
      <c r="C1206" s="238" t="s">
        <v>2725</v>
      </c>
      <c r="D1206" s="238" t="s">
        <v>206</v>
      </c>
      <c r="E1206" s="239" t="s">
        <v>2726</v>
      </c>
      <c r="F1206" s="240" t="s">
        <v>2727</v>
      </c>
      <c r="G1206" s="241" t="s">
        <v>463</v>
      </c>
      <c r="H1206" s="242">
        <v>7.52</v>
      </c>
      <c r="I1206" s="243"/>
      <c r="J1206" s="244">
        <f>ROUND(I1206*H1206,2)</f>
        <v>0</v>
      </c>
      <c r="K1206" s="240" t="s">
        <v>761</v>
      </c>
      <c r="L1206" s="73"/>
      <c r="M1206" s="245" t="s">
        <v>21</v>
      </c>
      <c r="N1206" s="246" t="s">
        <v>47</v>
      </c>
      <c r="O1206" s="48"/>
      <c r="P1206" s="247">
        <f>O1206*H1206</f>
        <v>0</v>
      </c>
      <c r="Q1206" s="247">
        <v>0.00372</v>
      </c>
      <c r="R1206" s="247">
        <f>Q1206*H1206</f>
        <v>0.0279744</v>
      </c>
      <c r="S1206" s="247">
        <v>0</v>
      </c>
      <c r="T1206" s="248">
        <f>S1206*H1206</f>
        <v>0</v>
      </c>
      <c r="AR1206" s="25" t="s">
        <v>211</v>
      </c>
      <c r="AT1206" s="25" t="s">
        <v>206</v>
      </c>
      <c r="AU1206" s="25" t="s">
        <v>85</v>
      </c>
      <c r="AY1206" s="25" t="s">
        <v>203</v>
      </c>
      <c r="BE1206" s="249">
        <f>IF(N1206="základní",J1206,0)</f>
        <v>0</v>
      </c>
      <c r="BF1206" s="249">
        <f>IF(N1206="snížená",J1206,0)</f>
        <v>0</v>
      </c>
      <c r="BG1206" s="249">
        <f>IF(N1206="zákl. přenesená",J1206,0)</f>
        <v>0</v>
      </c>
      <c r="BH1206" s="249">
        <f>IF(N1206="sníž. přenesená",J1206,0)</f>
        <v>0</v>
      </c>
      <c r="BI1206" s="249">
        <f>IF(N1206="nulová",J1206,0)</f>
        <v>0</v>
      </c>
      <c r="BJ1206" s="25" t="s">
        <v>83</v>
      </c>
      <c r="BK1206" s="249">
        <f>ROUND(I1206*H1206,2)</f>
        <v>0</v>
      </c>
      <c r="BL1206" s="25" t="s">
        <v>211</v>
      </c>
      <c r="BM1206" s="25" t="s">
        <v>2728</v>
      </c>
    </row>
    <row r="1207" spans="2:51" s="14" customFormat="1" ht="13.5">
      <c r="B1207" s="288"/>
      <c r="C1207" s="289"/>
      <c r="D1207" s="267" t="s">
        <v>592</v>
      </c>
      <c r="E1207" s="290" t="s">
        <v>21</v>
      </c>
      <c r="F1207" s="291" t="s">
        <v>1727</v>
      </c>
      <c r="G1207" s="289"/>
      <c r="H1207" s="290" t="s">
        <v>21</v>
      </c>
      <c r="I1207" s="292"/>
      <c r="J1207" s="289"/>
      <c r="K1207" s="289"/>
      <c r="L1207" s="293"/>
      <c r="M1207" s="294"/>
      <c r="N1207" s="295"/>
      <c r="O1207" s="295"/>
      <c r="P1207" s="295"/>
      <c r="Q1207" s="295"/>
      <c r="R1207" s="295"/>
      <c r="S1207" s="295"/>
      <c r="T1207" s="296"/>
      <c r="AT1207" s="297" t="s">
        <v>592</v>
      </c>
      <c r="AU1207" s="297" t="s">
        <v>85</v>
      </c>
      <c r="AV1207" s="14" t="s">
        <v>83</v>
      </c>
      <c r="AW1207" s="14" t="s">
        <v>39</v>
      </c>
      <c r="AX1207" s="14" t="s">
        <v>76</v>
      </c>
      <c r="AY1207" s="297" t="s">
        <v>203</v>
      </c>
    </row>
    <row r="1208" spans="2:51" s="12" customFormat="1" ht="13.5">
      <c r="B1208" s="265"/>
      <c r="C1208" s="266"/>
      <c r="D1208" s="267" t="s">
        <v>592</v>
      </c>
      <c r="E1208" s="268" t="s">
        <v>21</v>
      </c>
      <c r="F1208" s="269" t="s">
        <v>1762</v>
      </c>
      <c r="G1208" s="266"/>
      <c r="H1208" s="270">
        <v>1.5</v>
      </c>
      <c r="I1208" s="271"/>
      <c r="J1208" s="266"/>
      <c r="K1208" s="266"/>
      <c r="L1208" s="272"/>
      <c r="M1208" s="273"/>
      <c r="N1208" s="274"/>
      <c r="O1208" s="274"/>
      <c r="P1208" s="274"/>
      <c r="Q1208" s="274"/>
      <c r="R1208" s="274"/>
      <c r="S1208" s="274"/>
      <c r="T1208" s="275"/>
      <c r="AT1208" s="276" t="s">
        <v>592</v>
      </c>
      <c r="AU1208" s="276" t="s">
        <v>85</v>
      </c>
      <c r="AV1208" s="12" t="s">
        <v>85</v>
      </c>
      <c r="AW1208" s="12" t="s">
        <v>39</v>
      </c>
      <c r="AX1208" s="12" t="s">
        <v>76</v>
      </c>
      <c r="AY1208" s="276" t="s">
        <v>203</v>
      </c>
    </row>
    <row r="1209" spans="2:51" s="14" customFormat="1" ht="13.5">
      <c r="B1209" s="288"/>
      <c r="C1209" s="289"/>
      <c r="D1209" s="267" t="s">
        <v>592</v>
      </c>
      <c r="E1209" s="290" t="s">
        <v>21</v>
      </c>
      <c r="F1209" s="291" t="s">
        <v>1729</v>
      </c>
      <c r="G1209" s="289"/>
      <c r="H1209" s="290" t="s">
        <v>21</v>
      </c>
      <c r="I1209" s="292"/>
      <c r="J1209" s="289"/>
      <c r="K1209" s="289"/>
      <c r="L1209" s="293"/>
      <c r="M1209" s="294"/>
      <c r="N1209" s="295"/>
      <c r="O1209" s="295"/>
      <c r="P1209" s="295"/>
      <c r="Q1209" s="295"/>
      <c r="R1209" s="295"/>
      <c r="S1209" s="295"/>
      <c r="T1209" s="296"/>
      <c r="AT1209" s="297" t="s">
        <v>592</v>
      </c>
      <c r="AU1209" s="297" t="s">
        <v>85</v>
      </c>
      <c r="AV1209" s="14" t="s">
        <v>83</v>
      </c>
      <c r="AW1209" s="14" t="s">
        <v>39</v>
      </c>
      <c r="AX1209" s="14" t="s">
        <v>76</v>
      </c>
      <c r="AY1209" s="297" t="s">
        <v>203</v>
      </c>
    </row>
    <row r="1210" spans="2:51" s="12" customFormat="1" ht="13.5">
      <c r="B1210" s="265"/>
      <c r="C1210" s="266"/>
      <c r="D1210" s="267" t="s">
        <v>592</v>
      </c>
      <c r="E1210" s="268" t="s">
        <v>21</v>
      </c>
      <c r="F1210" s="269" t="s">
        <v>1763</v>
      </c>
      <c r="G1210" s="266"/>
      <c r="H1210" s="270">
        <v>6.02</v>
      </c>
      <c r="I1210" s="271"/>
      <c r="J1210" s="266"/>
      <c r="K1210" s="266"/>
      <c r="L1210" s="272"/>
      <c r="M1210" s="273"/>
      <c r="N1210" s="274"/>
      <c r="O1210" s="274"/>
      <c r="P1210" s="274"/>
      <c r="Q1210" s="274"/>
      <c r="R1210" s="274"/>
      <c r="S1210" s="274"/>
      <c r="T1210" s="275"/>
      <c r="AT1210" s="276" t="s">
        <v>592</v>
      </c>
      <c r="AU1210" s="276" t="s">
        <v>85</v>
      </c>
      <c r="AV1210" s="12" t="s">
        <v>85</v>
      </c>
      <c r="AW1210" s="12" t="s">
        <v>39</v>
      </c>
      <c r="AX1210" s="12" t="s">
        <v>76</v>
      </c>
      <c r="AY1210" s="276" t="s">
        <v>203</v>
      </c>
    </row>
    <row r="1211" spans="2:51" s="13" customFormat="1" ht="13.5">
      <c r="B1211" s="277"/>
      <c r="C1211" s="278"/>
      <c r="D1211" s="267" t="s">
        <v>592</v>
      </c>
      <c r="E1211" s="279" t="s">
        <v>21</v>
      </c>
      <c r="F1211" s="280" t="s">
        <v>618</v>
      </c>
      <c r="G1211" s="278"/>
      <c r="H1211" s="281">
        <v>7.52</v>
      </c>
      <c r="I1211" s="282"/>
      <c r="J1211" s="278"/>
      <c r="K1211" s="278"/>
      <c r="L1211" s="283"/>
      <c r="M1211" s="284"/>
      <c r="N1211" s="285"/>
      <c r="O1211" s="285"/>
      <c r="P1211" s="285"/>
      <c r="Q1211" s="285"/>
      <c r="R1211" s="285"/>
      <c r="S1211" s="285"/>
      <c r="T1211" s="286"/>
      <c r="AT1211" s="287" t="s">
        <v>592</v>
      </c>
      <c r="AU1211" s="287" t="s">
        <v>85</v>
      </c>
      <c r="AV1211" s="13" t="s">
        <v>98</v>
      </c>
      <c r="AW1211" s="13" t="s">
        <v>39</v>
      </c>
      <c r="AX1211" s="13" t="s">
        <v>83</v>
      </c>
      <c r="AY1211" s="287" t="s">
        <v>203</v>
      </c>
    </row>
    <row r="1212" spans="2:65" s="1" customFormat="1" ht="25.5" customHeight="1">
      <c r="B1212" s="47"/>
      <c r="C1212" s="255" t="s">
        <v>2729</v>
      </c>
      <c r="D1212" s="255" t="s">
        <v>284</v>
      </c>
      <c r="E1212" s="256" t="s">
        <v>2730</v>
      </c>
      <c r="F1212" s="257" t="s">
        <v>2731</v>
      </c>
      <c r="G1212" s="258" t="s">
        <v>463</v>
      </c>
      <c r="H1212" s="259">
        <v>8.272</v>
      </c>
      <c r="I1212" s="260"/>
      <c r="J1212" s="261">
        <f>ROUND(I1212*H1212,2)</f>
        <v>0</v>
      </c>
      <c r="K1212" s="257" t="s">
        <v>2732</v>
      </c>
      <c r="L1212" s="262"/>
      <c r="M1212" s="263" t="s">
        <v>21</v>
      </c>
      <c r="N1212" s="264" t="s">
        <v>47</v>
      </c>
      <c r="O1212" s="48"/>
      <c r="P1212" s="247">
        <f>O1212*H1212</f>
        <v>0</v>
      </c>
      <c r="Q1212" s="247">
        <v>0.018</v>
      </c>
      <c r="R1212" s="247">
        <f>Q1212*H1212</f>
        <v>0.148896</v>
      </c>
      <c r="S1212" s="247">
        <v>0</v>
      </c>
      <c r="T1212" s="248">
        <f>S1212*H1212</f>
        <v>0</v>
      </c>
      <c r="AR1212" s="25" t="s">
        <v>287</v>
      </c>
      <c r="AT1212" s="25" t="s">
        <v>284</v>
      </c>
      <c r="AU1212" s="25" t="s">
        <v>85</v>
      </c>
      <c r="AY1212" s="25" t="s">
        <v>203</v>
      </c>
      <c r="BE1212" s="249">
        <f>IF(N1212="základní",J1212,0)</f>
        <v>0</v>
      </c>
      <c r="BF1212" s="249">
        <f>IF(N1212="snížená",J1212,0)</f>
        <v>0</v>
      </c>
      <c r="BG1212" s="249">
        <f>IF(N1212="zákl. přenesená",J1212,0)</f>
        <v>0</v>
      </c>
      <c r="BH1212" s="249">
        <f>IF(N1212="sníž. přenesená",J1212,0)</f>
        <v>0</v>
      </c>
      <c r="BI1212" s="249">
        <f>IF(N1212="nulová",J1212,0)</f>
        <v>0</v>
      </c>
      <c r="BJ1212" s="25" t="s">
        <v>83</v>
      </c>
      <c r="BK1212" s="249">
        <f>ROUND(I1212*H1212,2)</f>
        <v>0</v>
      </c>
      <c r="BL1212" s="25" t="s">
        <v>211</v>
      </c>
      <c r="BM1212" s="25" t="s">
        <v>2733</v>
      </c>
    </row>
    <row r="1213" spans="2:51" s="12" customFormat="1" ht="13.5">
      <c r="B1213" s="265"/>
      <c r="C1213" s="266"/>
      <c r="D1213" s="267" t="s">
        <v>592</v>
      </c>
      <c r="E1213" s="268" t="s">
        <v>21</v>
      </c>
      <c r="F1213" s="269" t="s">
        <v>2734</v>
      </c>
      <c r="G1213" s="266"/>
      <c r="H1213" s="270">
        <v>8.272</v>
      </c>
      <c r="I1213" s="271"/>
      <c r="J1213" s="266"/>
      <c r="K1213" s="266"/>
      <c r="L1213" s="272"/>
      <c r="M1213" s="273"/>
      <c r="N1213" s="274"/>
      <c r="O1213" s="274"/>
      <c r="P1213" s="274"/>
      <c r="Q1213" s="274"/>
      <c r="R1213" s="274"/>
      <c r="S1213" s="274"/>
      <c r="T1213" s="275"/>
      <c r="AT1213" s="276" t="s">
        <v>592</v>
      </c>
      <c r="AU1213" s="276" t="s">
        <v>85</v>
      </c>
      <c r="AV1213" s="12" t="s">
        <v>85</v>
      </c>
      <c r="AW1213" s="12" t="s">
        <v>39</v>
      </c>
      <c r="AX1213" s="12" t="s">
        <v>83</v>
      </c>
      <c r="AY1213" s="276" t="s">
        <v>203</v>
      </c>
    </row>
    <row r="1214" spans="2:65" s="1" customFormat="1" ht="16.5" customHeight="1">
      <c r="B1214" s="47"/>
      <c r="C1214" s="238" t="s">
        <v>2735</v>
      </c>
      <c r="D1214" s="238" t="s">
        <v>206</v>
      </c>
      <c r="E1214" s="239" t="s">
        <v>2736</v>
      </c>
      <c r="F1214" s="240" t="s">
        <v>2737</v>
      </c>
      <c r="G1214" s="241" t="s">
        <v>463</v>
      </c>
      <c r="H1214" s="242">
        <v>261.7</v>
      </c>
      <c r="I1214" s="243"/>
      <c r="J1214" s="244">
        <f>ROUND(I1214*H1214,2)</f>
        <v>0</v>
      </c>
      <c r="K1214" s="240" t="s">
        <v>761</v>
      </c>
      <c r="L1214" s="73"/>
      <c r="M1214" s="245" t="s">
        <v>21</v>
      </c>
      <c r="N1214" s="246" t="s">
        <v>47</v>
      </c>
      <c r="O1214" s="48"/>
      <c r="P1214" s="247">
        <f>O1214*H1214</f>
        <v>0</v>
      </c>
      <c r="Q1214" s="247">
        <v>0.0057</v>
      </c>
      <c r="R1214" s="247">
        <f>Q1214*H1214</f>
        <v>1.49169</v>
      </c>
      <c r="S1214" s="247">
        <v>0</v>
      </c>
      <c r="T1214" s="248">
        <f>S1214*H1214</f>
        <v>0</v>
      </c>
      <c r="AR1214" s="25" t="s">
        <v>211</v>
      </c>
      <c r="AT1214" s="25" t="s">
        <v>206</v>
      </c>
      <c r="AU1214" s="25" t="s">
        <v>85</v>
      </c>
      <c r="AY1214" s="25" t="s">
        <v>203</v>
      </c>
      <c r="BE1214" s="249">
        <f>IF(N1214="základní",J1214,0)</f>
        <v>0</v>
      </c>
      <c r="BF1214" s="249">
        <f>IF(N1214="snížená",J1214,0)</f>
        <v>0</v>
      </c>
      <c r="BG1214" s="249">
        <f>IF(N1214="zákl. přenesená",J1214,0)</f>
        <v>0</v>
      </c>
      <c r="BH1214" s="249">
        <f>IF(N1214="sníž. přenesená",J1214,0)</f>
        <v>0</v>
      </c>
      <c r="BI1214" s="249">
        <f>IF(N1214="nulová",J1214,0)</f>
        <v>0</v>
      </c>
      <c r="BJ1214" s="25" t="s">
        <v>83</v>
      </c>
      <c r="BK1214" s="249">
        <f>ROUND(I1214*H1214,2)</f>
        <v>0</v>
      </c>
      <c r="BL1214" s="25" t="s">
        <v>211</v>
      </c>
      <c r="BM1214" s="25" t="s">
        <v>2738</v>
      </c>
    </row>
    <row r="1215" spans="2:51" s="14" customFormat="1" ht="13.5">
      <c r="B1215" s="288"/>
      <c r="C1215" s="289"/>
      <c r="D1215" s="267" t="s">
        <v>592</v>
      </c>
      <c r="E1215" s="290" t="s">
        <v>21</v>
      </c>
      <c r="F1215" s="291" t="s">
        <v>1723</v>
      </c>
      <c r="G1215" s="289"/>
      <c r="H1215" s="290" t="s">
        <v>21</v>
      </c>
      <c r="I1215" s="292"/>
      <c r="J1215" s="289"/>
      <c r="K1215" s="289"/>
      <c r="L1215" s="293"/>
      <c r="M1215" s="294"/>
      <c r="N1215" s="295"/>
      <c r="O1215" s="295"/>
      <c r="P1215" s="295"/>
      <c r="Q1215" s="295"/>
      <c r="R1215" s="295"/>
      <c r="S1215" s="295"/>
      <c r="T1215" s="296"/>
      <c r="AT1215" s="297" t="s">
        <v>592</v>
      </c>
      <c r="AU1215" s="297" t="s">
        <v>85</v>
      </c>
      <c r="AV1215" s="14" t="s">
        <v>83</v>
      </c>
      <c r="AW1215" s="14" t="s">
        <v>39</v>
      </c>
      <c r="AX1215" s="14" t="s">
        <v>76</v>
      </c>
      <c r="AY1215" s="297" t="s">
        <v>203</v>
      </c>
    </row>
    <row r="1216" spans="2:51" s="12" customFormat="1" ht="13.5">
      <c r="B1216" s="265"/>
      <c r="C1216" s="266"/>
      <c r="D1216" s="267" t="s">
        <v>592</v>
      </c>
      <c r="E1216" s="268" t="s">
        <v>21</v>
      </c>
      <c r="F1216" s="269" t="s">
        <v>1757</v>
      </c>
      <c r="G1216" s="266"/>
      <c r="H1216" s="270">
        <v>152.9</v>
      </c>
      <c r="I1216" s="271"/>
      <c r="J1216" s="266"/>
      <c r="K1216" s="266"/>
      <c r="L1216" s="272"/>
      <c r="M1216" s="273"/>
      <c r="N1216" s="274"/>
      <c r="O1216" s="274"/>
      <c r="P1216" s="274"/>
      <c r="Q1216" s="274"/>
      <c r="R1216" s="274"/>
      <c r="S1216" s="274"/>
      <c r="T1216" s="275"/>
      <c r="AT1216" s="276" t="s">
        <v>592</v>
      </c>
      <c r="AU1216" s="276" t="s">
        <v>85</v>
      </c>
      <c r="AV1216" s="12" t="s">
        <v>85</v>
      </c>
      <c r="AW1216" s="12" t="s">
        <v>39</v>
      </c>
      <c r="AX1216" s="12" t="s">
        <v>76</v>
      </c>
      <c r="AY1216" s="276" t="s">
        <v>203</v>
      </c>
    </row>
    <row r="1217" spans="2:51" s="14" customFormat="1" ht="13.5">
      <c r="B1217" s="288"/>
      <c r="C1217" s="289"/>
      <c r="D1217" s="267" t="s">
        <v>592</v>
      </c>
      <c r="E1217" s="290" t="s">
        <v>21</v>
      </c>
      <c r="F1217" s="291" t="s">
        <v>1733</v>
      </c>
      <c r="G1217" s="289"/>
      <c r="H1217" s="290" t="s">
        <v>21</v>
      </c>
      <c r="I1217" s="292"/>
      <c r="J1217" s="289"/>
      <c r="K1217" s="289"/>
      <c r="L1217" s="293"/>
      <c r="M1217" s="294"/>
      <c r="N1217" s="295"/>
      <c r="O1217" s="295"/>
      <c r="P1217" s="295"/>
      <c r="Q1217" s="295"/>
      <c r="R1217" s="295"/>
      <c r="S1217" s="295"/>
      <c r="T1217" s="296"/>
      <c r="AT1217" s="297" t="s">
        <v>592</v>
      </c>
      <c r="AU1217" s="297" t="s">
        <v>85</v>
      </c>
      <c r="AV1217" s="14" t="s">
        <v>83</v>
      </c>
      <c r="AW1217" s="14" t="s">
        <v>39</v>
      </c>
      <c r="AX1217" s="14" t="s">
        <v>76</v>
      </c>
      <c r="AY1217" s="297" t="s">
        <v>203</v>
      </c>
    </row>
    <row r="1218" spans="2:51" s="12" customFormat="1" ht="13.5">
      <c r="B1218" s="265"/>
      <c r="C1218" s="266"/>
      <c r="D1218" s="267" t="s">
        <v>592</v>
      </c>
      <c r="E1218" s="268" t="s">
        <v>21</v>
      </c>
      <c r="F1218" s="269" t="s">
        <v>2739</v>
      </c>
      <c r="G1218" s="266"/>
      <c r="H1218" s="270">
        <v>81.2</v>
      </c>
      <c r="I1218" s="271"/>
      <c r="J1218" s="266"/>
      <c r="K1218" s="266"/>
      <c r="L1218" s="272"/>
      <c r="M1218" s="273"/>
      <c r="N1218" s="274"/>
      <c r="O1218" s="274"/>
      <c r="P1218" s="274"/>
      <c r="Q1218" s="274"/>
      <c r="R1218" s="274"/>
      <c r="S1218" s="274"/>
      <c r="T1218" s="275"/>
      <c r="AT1218" s="276" t="s">
        <v>592</v>
      </c>
      <c r="AU1218" s="276" t="s">
        <v>85</v>
      </c>
      <c r="AV1218" s="12" t="s">
        <v>85</v>
      </c>
      <c r="AW1218" s="12" t="s">
        <v>39</v>
      </c>
      <c r="AX1218" s="12" t="s">
        <v>76</v>
      </c>
      <c r="AY1218" s="276" t="s">
        <v>203</v>
      </c>
    </row>
    <row r="1219" spans="2:51" s="14" customFormat="1" ht="13.5">
      <c r="B1219" s="288"/>
      <c r="C1219" s="289"/>
      <c r="D1219" s="267" t="s">
        <v>592</v>
      </c>
      <c r="E1219" s="290" t="s">
        <v>21</v>
      </c>
      <c r="F1219" s="291" t="s">
        <v>1731</v>
      </c>
      <c r="G1219" s="289"/>
      <c r="H1219" s="290" t="s">
        <v>21</v>
      </c>
      <c r="I1219" s="292"/>
      <c r="J1219" s="289"/>
      <c r="K1219" s="289"/>
      <c r="L1219" s="293"/>
      <c r="M1219" s="294"/>
      <c r="N1219" s="295"/>
      <c r="O1219" s="295"/>
      <c r="P1219" s="295"/>
      <c r="Q1219" s="295"/>
      <c r="R1219" s="295"/>
      <c r="S1219" s="295"/>
      <c r="T1219" s="296"/>
      <c r="AT1219" s="297" t="s">
        <v>592</v>
      </c>
      <c r="AU1219" s="297" t="s">
        <v>85</v>
      </c>
      <c r="AV1219" s="14" t="s">
        <v>83</v>
      </c>
      <c r="AW1219" s="14" t="s">
        <v>39</v>
      </c>
      <c r="AX1219" s="14" t="s">
        <v>76</v>
      </c>
      <c r="AY1219" s="297" t="s">
        <v>203</v>
      </c>
    </row>
    <row r="1220" spans="2:51" s="12" customFormat="1" ht="13.5">
      <c r="B1220" s="265"/>
      <c r="C1220" s="266"/>
      <c r="D1220" s="267" t="s">
        <v>592</v>
      </c>
      <c r="E1220" s="268" t="s">
        <v>21</v>
      </c>
      <c r="F1220" s="269" t="s">
        <v>2740</v>
      </c>
      <c r="G1220" s="266"/>
      <c r="H1220" s="270">
        <v>27.6</v>
      </c>
      <c r="I1220" s="271"/>
      <c r="J1220" s="266"/>
      <c r="K1220" s="266"/>
      <c r="L1220" s="272"/>
      <c r="M1220" s="273"/>
      <c r="N1220" s="274"/>
      <c r="O1220" s="274"/>
      <c r="P1220" s="274"/>
      <c r="Q1220" s="274"/>
      <c r="R1220" s="274"/>
      <c r="S1220" s="274"/>
      <c r="T1220" s="275"/>
      <c r="AT1220" s="276" t="s">
        <v>592</v>
      </c>
      <c r="AU1220" s="276" t="s">
        <v>85</v>
      </c>
      <c r="AV1220" s="12" t="s">
        <v>85</v>
      </c>
      <c r="AW1220" s="12" t="s">
        <v>39</v>
      </c>
      <c r="AX1220" s="12" t="s">
        <v>76</v>
      </c>
      <c r="AY1220" s="276" t="s">
        <v>203</v>
      </c>
    </row>
    <row r="1221" spans="2:65" s="1" customFormat="1" ht="25.5" customHeight="1">
      <c r="B1221" s="47"/>
      <c r="C1221" s="255" t="s">
        <v>2741</v>
      </c>
      <c r="D1221" s="255" t="s">
        <v>284</v>
      </c>
      <c r="E1221" s="256" t="s">
        <v>2742</v>
      </c>
      <c r="F1221" s="257" t="s">
        <v>2743</v>
      </c>
      <c r="G1221" s="258" t="s">
        <v>463</v>
      </c>
      <c r="H1221" s="259">
        <v>274.785</v>
      </c>
      <c r="I1221" s="260"/>
      <c r="J1221" s="261">
        <f>ROUND(I1221*H1221,2)</f>
        <v>0</v>
      </c>
      <c r="K1221" s="257" t="s">
        <v>2744</v>
      </c>
      <c r="L1221" s="262"/>
      <c r="M1221" s="263" t="s">
        <v>21</v>
      </c>
      <c r="N1221" s="264" t="s">
        <v>47</v>
      </c>
      <c r="O1221" s="48"/>
      <c r="P1221" s="247">
        <f>O1221*H1221</f>
        <v>0</v>
      </c>
      <c r="Q1221" s="247">
        <v>0.0192</v>
      </c>
      <c r="R1221" s="247">
        <f>Q1221*H1221</f>
        <v>5.275872</v>
      </c>
      <c r="S1221" s="247">
        <v>0</v>
      </c>
      <c r="T1221" s="248">
        <f>S1221*H1221</f>
        <v>0</v>
      </c>
      <c r="AR1221" s="25" t="s">
        <v>287</v>
      </c>
      <c r="AT1221" s="25" t="s">
        <v>284</v>
      </c>
      <c r="AU1221" s="25" t="s">
        <v>85</v>
      </c>
      <c r="AY1221" s="25" t="s">
        <v>203</v>
      </c>
      <c r="BE1221" s="249">
        <f>IF(N1221="základní",J1221,0)</f>
        <v>0</v>
      </c>
      <c r="BF1221" s="249">
        <f>IF(N1221="snížená",J1221,0)</f>
        <v>0</v>
      </c>
      <c r="BG1221" s="249">
        <f>IF(N1221="zákl. přenesená",J1221,0)</f>
        <v>0</v>
      </c>
      <c r="BH1221" s="249">
        <f>IF(N1221="sníž. přenesená",J1221,0)</f>
        <v>0</v>
      </c>
      <c r="BI1221" s="249">
        <f>IF(N1221="nulová",J1221,0)</f>
        <v>0</v>
      </c>
      <c r="BJ1221" s="25" t="s">
        <v>83</v>
      </c>
      <c r="BK1221" s="249">
        <f>ROUND(I1221*H1221,2)</f>
        <v>0</v>
      </c>
      <c r="BL1221" s="25" t="s">
        <v>211</v>
      </c>
      <c r="BM1221" s="25" t="s">
        <v>2745</v>
      </c>
    </row>
    <row r="1222" spans="2:51" s="12" customFormat="1" ht="13.5">
      <c r="B1222" s="265"/>
      <c r="C1222" s="266"/>
      <c r="D1222" s="267" t="s">
        <v>592</v>
      </c>
      <c r="E1222" s="268" t="s">
        <v>21</v>
      </c>
      <c r="F1222" s="269" t="s">
        <v>2746</v>
      </c>
      <c r="G1222" s="266"/>
      <c r="H1222" s="270">
        <v>274.785</v>
      </c>
      <c r="I1222" s="271"/>
      <c r="J1222" s="266"/>
      <c r="K1222" s="266"/>
      <c r="L1222" s="272"/>
      <c r="M1222" s="273"/>
      <c r="N1222" s="274"/>
      <c r="O1222" s="274"/>
      <c r="P1222" s="274"/>
      <c r="Q1222" s="274"/>
      <c r="R1222" s="274"/>
      <c r="S1222" s="274"/>
      <c r="T1222" s="275"/>
      <c r="AT1222" s="276" t="s">
        <v>592</v>
      </c>
      <c r="AU1222" s="276" t="s">
        <v>85</v>
      </c>
      <c r="AV1222" s="12" t="s">
        <v>85</v>
      </c>
      <c r="AW1222" s="12" t="s">
        <v>39</v>
      </c>
      <c r="AX1222" s="12" t="s">
        <v>76</v>
      </c>
      <c r="AY1222" s="276" t="s">
        <v>203</v>
      </c>
    </row>
    <row r="1223" spans="2:51" s="13" customFormat="1" ht="13.5">
      <c r="B1223" s="277"/>
      <c r="C1223" s="278"/>
      <c r="D1223" s="267" t="s">
        <v>592</v>
      </c>
      <c r="E1223" s="279" t="s">
        <v>21</v>
      </c>
      <c r="F1223" s="280" t="s">
        <v>618</v>
      </c>
      <c r="G1223" s="278"/>
      <c r="H1223" s="281">
        <v>274.785</v>
      </c>
      <c r="I1223" s="282"/>
      <c r="J1223" s="278"/>
      <c r="K1223" s="278"/>
      <c r="L1223" s="283"/>
      <c r="M1223" s="284"/>
      <c r="N1223" s="285"/>
      <c r="O1223" s="285"/>
      <c r="P1223" s="285"/>
      <c r="Q1223" s="285"/>
      <c r="R1223" s="285"/>
      <c r="S1223" s="285"/>
      <c r="T1223" s="286"/>
      <c r="AT1223" s="287" t="s">
        <v>592</v>
      </c>
      <c r="AU1223" s="287" t="s">
        <v>85</v>
      </c>
      <c r="AV1223" s="13" t="s">
        <v>98</v>
      </c>
      <c r="AW1223" s="13" t="s">
        <v>39</v>
      </c>
      <c r="AX1223" s="13" t="s">
        <v>83</v>
      </c>
      <c r="AY1223" s="287" t="s">
        <v>203</v>
      </c>
    </row>
    <row r="1224" spans="2:65" s="1" customFormat="1" ht="16.5" customHeight="1">
      <c r="B1224" s="47"/>
      <c r="C1224" s="238" t="s">
        <v>2747</v>
      </c>
      <c r="D1224" s="238" t="s">
        <v>206</v>
      </c>
      <c r="E1224" s="239" t="s">
        <v>2748</v>
      </c>
      <c r="F1224" s="240" t="s">
        <v>2749</v>
      </c>
      <c r="G1224" s="241" t="s">
        <v>215</v>
      </c>
      <c r="H1224" s="242">
        <v>250</v>
      </c>
      <c r="I1224" s="243"/>
      <c r="J1224" s="244">
        <f>ROUND(I1224*H1224,2)</f>
        <v>0</v>
      </c>
      <c r="K1224" s="240" t="s">
        <v>2744</v>
      </c>
      <c r="L1224" s="73"/>
      <c r="M1224" s="245" t="s">
        <v>21</v>
      </c>
      <c r="N1224" s="246" t="s">
        <v>47</v>
      </c>
      <c r="O1224" s="48"/>
      <c r="P1224" s="247">
        <f>O1224*H1224</f>
        <v>0</v>
      </c>
      <c r="Q1224" s="247">
        <v>0.00046</v>
      </c>
      <c r="R1224" s="247">
        <f>Q1224*H1224</f>
        <v>0.115</v>
      </c>
      <c r="S1224" s="247">
        <v>0</v>
      </c>
      <c r="T1224" s="248">
        <f>S1224*H1224</f>
        <v>0</v>
      </c>
      <c r="AR1224" s="25" t="s">
        <v>211</v>
      </c>
      <c r="AT1224" s="25" t="s">
        <v>206</v>
      </c>
      <c r="AU1224" s="25" t="s">
        <v>85</v>
      </c>
      <c r="AY1224" s="25" t="s">
        <v>203</v>
      </c>
      <c r="BE1224" s="249">
        <f>IF(N1224="základní",J1224,0)</f>
        <v>0</v>
      </c>
      <c r="BF1224" s="249">
        <f>IF(N1224="snížená",J1224,0)</f>
        <v>0</v>
      </c>
      <c r="BG1224" s="249">
        <f>IF(N1224="zákl. přenesená",J1224,0)</f>
        <v>0</v>
      </c>
      <c r="BH1224" s="249">
        <f>IF(N1224="sníž. přenesená",J1224,0)</f>
        <v>0</v>
      </c>
      <c r="BI1224" s="249">
        <f>IF(N1224="nulová",J1224,0)</f>
        <v>0</v>
      </c>
      <c r="BJ1224" s="25" t="s">
        <v>83</v>
      </c>
      <c r="BK1224" s="249">
        <f>ROUND(I1224*H1224,2)</f>
        <v>0</v>
      </c>
      <c r="BL1224" s="25" t="s">
        <v>211</v>
      </c>
      <c r="BM1224" s="25" t="s">
        <v>2750</v>
      </c>
    </row>
    <row r="1225" spans="2:51" s="12" customFormat="1" ht="13.5">
      <c r="B1225" s="265"/>
      <c r="C1225" s="266"/>
      <c r="D1225" s="267" t="s">
        <v>592</v>
      </c>
      <c r="E1225" s="268" t="s">
        <v>21</v>
      </c>
      <c r="F1225" s="269" t="s">
        <v>2751</v>
      </c>
      <c r="G1225" s="266"/>
      <c r="H1225" s="270">
        <v>250</v>
      </c>
      <c r="I1225" s="271"/>
      <c r="J1225" s="266"/>
      <c r="K1225" s="266"/>
      <c r="L1225" s="272"/>
      <c r="M1225" s="273"/>
      <c r="N1225" s="274"/>
      <c r="O1225" s="274"/>
      <c r="P1225" s="274"/>
      <c r="Q1225" s="274"/>
      <c r="R1225" s="274"/>
      <c r="S1225" s="274"/>
      <c r="T1225" s="275"/>
      <c r="AT1225" s="276" t="s">
        <v>592</v>
      </c>
      <c r="AU1225" s="276" t="s">
        <v>85</v>
      </c>
      <c r="AV1225" s="12" t="s">
        <v>85</v>
      </c>
      <c r="AW1225" s="12" t="s">
        <v>39</v>
      </c>
      <c r="AX1225" s="12" t="s">
        <v>83</v>
      </c>
      <c r="AY1225" s="276" t="s">
        <v>203</v>
      </c>
    </row>
    <row r="1226" spans="2:65" s="1" customFormat="1" ht="16.5" customHeight="1">
      <c r="B1226" s="47"/>
      <c r="C1226" s="255" t="s">
        <v>2752</v>
      </c>
      <c r="D1226" s="255" t="s">
        <v>284</v>
      </c>
      <c r="E1226" s="256" t="s">
        <v>2753</v>
      </c>
      <c r="F1226" s="257" t="s">
        <v>2754</v>
      </c>
      <c r="G1226" s="258" t="s">
        <v>215</v>
      </c>
      <c r="H1226" s="259">
        <v>250</v>
      </c>
      <c r="I1226" s="260"/>
      <c r="J1226" s="261">
        <f>ROUND(I1226*H1226,2)</f>
        <v>0</v>
      </c>
      <c r="K1226" s="257" t="s">
        <v>761</v>
      </c>
      <c r="L1226" s="262"/>
      <c r="M1226" s="263" t="s">
        <v>21</v>
      </c>
      <c r="N1226" s="264" t="s">
        <v>47</v>
      </c>
      <c r="O1226" s="48"/>
      <c r="P1226" s="247">
        <f>O1226*H1226</f>
        <v>0</v>
      </c>
      <c r="Q1226" s="247">
        <v>0.0192</v>
      </c>
      <c r="R1226" s="247">
        <f>Q1226*H1226</f>
        <v>4.8</v>
      </c>
      <c r="S1226" s="247">
        <v>0</v>
      </c>
      <c r="T1226" s="248">
        <f>S1226*H1226</f>
        <v>0</v>
      </c>
      <c r="AR1226" s="25" t="s">
        <v>287</v>
      </c>
      <c r="AT1226" s="25" t="s">
        <v>284</v>
      </c>
      <c r="AU1226" s="25" t="s">
        <v>85</v>
      </c>
      <c r="AY1226" s="25" t="s">
        <v>203</v>
      </c>
      <c r="BE1226" s="249">
        <f>IF(N1226="základní",J1226,0)</f>
        <v>0</v>
      </c>
      <c r="BF1226" s="249">
        <f>IF(N1226="snížená",J1226,0)</f>
        <v>0</v>
      </c>
      <c r="BG1226" s="249">
        <f>IF(N1226="zákl. přenesená",J1226,0)</f>
        <v>0</v>
      </c>
      <c r="BH1226" s="249">
        <f>IF(N1226="sníž. přenesená",J1226,0)</f>
        <v>0</v>
      </c>
      <c r="BI1226" s="249">
        <f>IF(N1226="nulová",J1226,0)</f>
        <v>0</v>
      </c>
      <c r="BJ1226" s="25" t="s">
        <v>83</v>
      </c>
      <c r="BK1226" s="249">
        <f>ROUND(I1226*H1226,2)</f>
        <v>0</v>
      </c>
      <c r="BL1226" s="25" t="s">
        <v>211</v>
      </c>
      <c r="BM1226" s="25" t="s">
        <v>2755</v>
      </c>
    </row>
    <row r="1227" spans="2:51" s="12" customFormat="1" ht="13.5">
      <c r="B1227" s="265"/>
      <c r="C1227" s="266"/>
      <c r="D1227" s="267" t="s">
        <v>592</v>
      </c>
      <c r="E1227" s="268" t="s">
        <v>21</v>
      </c>
      <c r="F1227" s="269" t="s">
        <v>2735</v>
      </c>
      <c r="G1227" s="266"/>
      <c r="H1227" s="270">
        <v>250</v>
      </c>
      <c r="I1227" s="271"/>
      <c r="J1227" s="266"/>
      <c r="K1227" s="266"/>
      <c r="L1227" s="272"/>
      <c r="M1227" s="273"/>
      <c r="N1227" s="274"/>
      <c r="O1227" s="274"/>
      <c r="P1227" s="274"/>
      <c r="Q1227" s="274"/>
      <c r="R1227" s="274"/>
      <c r="S1227" s="274"/>
      <c r="T1227" s="275"/>
      <c r="AT1227" s="276" t="s">
        <v>592</v>
      </c>
      <c r="AU1227" s="276" t="s">
        <v>85</v>
      </c>
      <c r="AV1227" s="12" t="s">
        <v>85</v>
      </c>
      <c r="AW1227" s="12" t="s">
        <v>39</v>
      </c>
      <c r="AX1227" s="12" t="s">
        <v>76</v>
      </c>
      <c r="AY1227" s="276" t="s">
        <v>203</v>
      </c>
    </row>
    <row r="1228" spans="2:51" s="13" customFormat="1" ht="13.5">
      <c r="B1228" s="277"/>
      <c r="C1228" s="278"/>
      <c r="D1228" s="267" t="s">
        <v>592</v>
      </c>
      <c r="E1228" s="279" t="s">
        <v>21</v>
      </c>
      <c r="F1228" s="280" t="s">
        <v>618</v>
      </c>
      <c r="G1228" s="278"/>
      <c r="H1228" s="281">
        <v>250</v>
      </c>
      <c r="I1228" s="282"/>
      <c r="J1228" s="278"/>
      <c r="K1228" s="278"/>
      <c r="L1228" s="283"/>
      <c r="M1228" s="284"/>
      <c r="N1228" s="285"/>
      <c r="O1228" s="285"/>
      <c r="P1228" s="285"/>
      <c r="Q1228" s="285"/>
      <c r="R1228" s="285"/>
      <c r="S1228" s="285"/>
      <c r="T1228" s="286"/>
      <c r="AT1228" s="287" t="s">
        <v>592</v>
      </c>
      <c r="AU1228" s="287" t="s">
        <v>85</v>
      </c>
      <c r="AV1228" s="13" t="s">
        <v>98</v>
      </c>
      <c r="AW1228" s="13" t="s">
        <v>39</v>
      </c>
      <c r="AX1228" s="13" t="s">
        <v>83</v>
      </c>
      <c r="AY1228" s="287" t="s">
        <v>203</v>
      </c>
    </row>
    <row r="1229" spans="2:65" s="1" customFormat="1" ht="16.5" customHeight="1">
      <c r="B1229" s="47"/>
      <c r="C1229" s="238" t="s">
        <v>2756</v>
      </c>
      <c r="D1229" s="238" t="s">
        <v>206</v>
      </c>
      <c r="E1229" s="239" t="s">
        <v>2757</v>
      </c>
      <c r="F1229" s="240" t="s">
        <v>2758</v>
      </c>
      <c r="G1229" s="241" t="s">
        <v>463</v>
      </c>
      <c r="H1229" s="242">
        <v>830.1</v>
      </c>
      <c r="I1229" s="243"/>
      <c r="J1229" s="244">
        <f>ROUND(I1229*H1229,2)</f>
        <v>0</v>
      </c>
      <c r="K1229" s="240" t="s">
        <v>2732</v>
      </c>
      <c r="L1229" s="73"/>
      <c r="M1229" s="245" t="s">
        <v>21</v>
      </c>
      <c r="N1229" s="246" t="s">
        <v>47</v>
      </c>
      <c r="O1229" s="48"/>
      <c r="P1229" s="247">
        <f>O1229*H1229</f>
        <v>0</v>
      </c>
      <c r="Q1229" s="247">
        <v>5E-05</v>
      </c>
      <c r="R1229" s="247">
        <f>Q1229*H1229</f>
        <v>0.041505</v>
      </c>
      <c r="S1229" s="247">
        <v>0</v>
      </c>
      <c r="T1229" s="248">
        <f>S1229*H1229</f>
        <v>0</v>
      </c>
      <c r="AR1229" s="25" t="s">
        <v>211</v>
      </c>
      <c r="AT1229" s="25" t="s">
        <v>206</v>
      </c>
      <c r="AU1229" s="25" t="s">
        <v>85</v>
      </c>
      <c r="AY1229" s="25" t="s">
        <v>203</v>
      </c>
      <c r="BE1229" s="249">
        <f>IF(N1229="základní",J1229,0)</f>
        <v>0</v>
      </c>
      <c r="BF1229" s="249">
        <f>IF(N1229="snížená",J1229,0)</f>
        <v>0</v>
      </c>
      <c r="BG1229" s="249">
        <f>IF(N1229="zákl. přenesená",J1229,0)</f>
        <v>0</v>
      </c>
      <c r="BH1229" s="249">
        <f>IF(N1229="sníž. přenesená",J1229,0)</f>
        <v>0</v>
      </c>
      <c r="BI1229" s="249">
        <f>IF(N1229="nulová",J1229,0)</f>
        <v>0</v>
      </c>
      <c r="BJ1229" s="25" t="s">
        <v>83</v>
      </c>
      <c r="BK1229" s="249">
        <f>ROUND(I1229*H1229,2)</f>
        <v>0</v>
      </c>
      <c r="BL1229" s="25" t="s">
        <v>211</v>
      </c>
      <c r="BM1229" s="25" t="s">
        <v>2759</v>
      </c>
    </row>
    <row r="1230" spans="2:51" s="14" customFormat="1" ht="13.5">
      <c r="B1230" s="288"/>
      <c r="C1230" s="289"/>
      <c r="D1230" s="267" t="s">
        <v>592</v>
      </c>
      <c r="E1230" s="290" t="s">
        <v>21</v>
      </c>
      <c r="F1230" s="291" t="s">
        <v>2697</v>
      </c>
      <c r="G1230" s="289"/>
      <c r="H1230" s="290" t="s">
        <v>21</v>
      </c>
      <c r="I1230" s="292"/>
      <c r="J1230" s="289"/>
      <c r="K1230" s="289"/>
      <c r="L1230" s="293"/>
      <c r="M1230" s="294"/>
      <c r="N1230" s="295"/>
      <c r="O1230" s="295"/>
      <c r="P1230" s="295"/>
      <c r="Q1230" s="295"/>
      <c r="R1230" s="295"/>
      <c r="S1230" s="295"/>
      <c r="T1230" s="296"/>
      <c r="AT1230" s="297" t="s">
        <v>592</v>
      </c>
      <c r="AU1230" s="297" t="s">
        <v>85</v>
      </c>
      <c r="AV1230" s="14" t="s">
        <v>83</v>
      </c>
      <c r="AW1230" s="14" t="s">
        <v>39</v>
      </c>
      <c r="AX1230" s="14" t="s">
        <v>76</v>
      </c>
      <c r="AY1230" s="297" t="s">
        <v>203</v>
      </c>
    </row>
    <row r="1231" spans="2:51" s="12" customFormat="1" ht="13.5">
      <c r="B1231" s="265"/>
      <c r="C1231" s="266"/>
      <c r="D1231" s="267" t="s">
        <v>592</v>
      </c>
      <c r="E1231" s="268" t="s">
        <v>21</v>
      </c>
      <c r="F1231" s="269" t="s">
        <v>2698</v>
      </c>
      <c r="G1231" s="266"/>
      <c r="H1231" s="270">
        <v>169</v>
      </c>
      <c r="I1231" s="271"/>
      <c r="J1231" s="266"/>
      <c r="K1231" s="266"/>
      <c r="L1231" s="272"/>
      <c r="M1231" s="273"/>
      <c r="N1231" s="274"/>
      <c r="O1231" s="274"/>
      <c r="P1231" s="274"/>
      <c r="Q1231" s="274"/>
      <c r="R1231" s="274"/>
      <c r="S1231" s="274"/>
      <c r="T1231" s="275"/>
      <c r="AT1231" s="276" t="s">
        <v>592</v>
      </c>
      <c r="AU1231" s="276" t="s">
        <v>85</v>
      </c>
      <c r="AV1231" s="12" t="s">
        <v>85</v>
      </c>
      <c r="AW1231" s="12" t="s">
        <v>39</v>
      </c>
      <c r="AX1231" s="12" t="s">
        <v>76</v>
      </c>
      <c r="AY1231" s="276" t="s">
        <v>203</v>
      </c>
    </row>
    <row r="1232" spans="2:51" s="14" customFormat="1" ht="13.5">
      <c r="B1232" s="288"/>
      <c r="C1232" s="289"/>
      <c r="D1232" s="267" t="s">
        <v>592</v>
      </c>
      <c r="E1232" s="290" t="s">
        <v>21</v>
      </c>
      <c r="F1232" s="291" t="s">
        <v>2760</v>
      </c>
      <c r="G1232" s="289"/>
      <c r="H1232" s="290" t="s">
        <v>21</v>
      </c>
      <c r="I1232" s="292"/>
      <c r="J1232" s="289"/>
      <c r="K1232" s="289"/>
      <c r="L1232" s="293"/>
      <c r="M1232" s="294"/>
      <c r="N1232" s="295"/>
      <c r="O1232" s="295"/>
      <c r="P1232" s="295"/>
      <c r="Q1232" s="295"/>
      <c r="R1232" s="295"/>
      <c r="S1232" s="295"/>
      <c r="T1232" s="296"/>
      <c r="AT1232" s="297" t="s">
        <v>592</v>
      </c>
      <c r="AU1232" s="297" t="s">
        <v>85</v>
      </c>
      <c r="AV1232" s="14" t="s">
        <v>83</v>
      </c>
      <c r="AW1232" s="14" t="s">
        <v>39</v>
      </c>
      <c r="AX1232" s="14" t="s">
        <v>76</v>
      </c>
      <c r="AY1232" s="297" t="s">
        <v>203</v>
      </c>
    </row>
    <row r="1233" spans="2:51" s="12" customFormat="1" ht="13.5">
      <c r="B1233" s="265"/>
      <c r="C1233" s="266"/>
      <c r="D1233" s="267" t="s">
        <v>592</v>
      </c>
      <c r="E1233" s="268" t="s">
        <v>21</v>
      </c>
      <c r="F1233" s="269" t="s">
        <v>2761</v>
      </c>
      <c r="G1233" s="266"/>
      <c r="H1233" s="270">
        <v>113.9</v>
      </c>
      <c r="I1233" s="271"/>
      <c r="J1233" s="266"/>
      <c r="K1233" s="266"/>
      <c r="L1233" s="272"/>
      <c r="M1233" s="273"/>
      <c r="N1233" s="274"/>
      <c r="O1233" s="274"/>
      <c r="P1233" s="274"/>
      <c r="Q1233" s="274"/>
      <c r="R1233" s="274"/>
      <c r="S1233" s="274"/>
      <c r="T1233" s="275"/>
      <c r="AT1233" s="276" t="s">
        <v>592</v>
      </c>
      <c r="AU1233" s="276" t="s">
        <v>85</v>
      </c>
      <c r="AV1233" s="12" t="s">
        <v>85</v>
      </c>
      <c r="AW1233" s="12" t="s">
        <v>39</v>
      </c>
      <c r="AX1233" s="12" t="s">
        <v>76</v>
      </c>
      <c r="AY1233" s="276" t="s">
        <v>203</v>
      </c>
    </row>
    <row r="1234" spans="2:51" s="14" customFormat="1" ht="13.5">
      <c r="B1234" s="288"/>
      <c r="C1234" s="289"/>
      <c r="D1234" s="267" t="s">
        <v>592</v>
      </c>
      <c r="E1234" s="290" t="s">
        <v>21</v>
      </c>
      <c r="F1234" s="291" t="s">
        <v>2699</v>
      </c>
      <c r="G1234" s="289"/>
      <c r="H1234" s="290" t="s">
        <v>21</v>
      </c>
      <c r="I1234" s="292"/>
      <c r="J1234" s="289"/>
      <c r="K1234" s="289"/>
      <c r="L1234" s="293"/>
      <c r="M1234" s="294"/>
      <c r="N1234" s="295"/>
      <c r="O1234" s="295"/>
      <c r="P1234" s="295"/>
      <c r="Q1234" s="295"/>
      <c r="R1234" s="295"/>
      <c r="S1234" s="295"/>
      <c r="T1234" s="296"/>
      <c r="AT1234" s="297" t="s">
        <v>592</v>
      </c>
      <c r="AU1234" s="297" t="s">
        <v>85</v>
      </c>
      <c r="AV1234" s="14" t="s">
        <v>83</v>
      </c>
      <c r="AW1234" s="14" t="s">
        <v>39</v>
      </c>
      <c r="AX1234" s="14" t="s">
        <v>76</v>
      </c>
      <c r="AY1234" s="297" t="s">
        <v>203</v>
      </c>
    </row>
    <row r="1235" spans="2:51" s="12" customFormat="1" ht="13.5">
      <c r="B1235" s="265"/>
      <c r="C1235" s="266"/>
      <c r="D1235" s="267" t="s">
        <v>592</v>
      </c>
      <c r="E1235" s="268" t="s">
        <v>21</v>
      </c>
      <c r="F1235" s="269" t="s">
        <v>2700</v>
      </c>
      <c r="G1235" s="266"/>
      <c r="H1235" s="270">
        <v>10</v>
      </c>
      <c r="I1235" s="271"/>
      <c r="J1235" s="266"/>
      <c r="K1235" s="266"/>
      <c r="L1235" s="272"/>
      <c r="M1235" s="273"/>
      <c r="N1235" s="274"/>
      <c r="O1235" s="274"/>
      <c r="P1235" s="274"/>
      <c r="Q1235" s="274"/>
      <c r="R1235" s="274"/>
      <c r="S1235" s="274"/>
      <c r="T1235" s="275"/>
      <c r="AT1235" s="276" t="s">
        <v>592</v>
      </c>
      <c r="AU1235" s="276" t="s">
        <v>85</v>
      </c>
      <c r="AV1235" s="12" t="s">
        <v>85</v>
      </c>
      <c r="AW1235" s="12" t="s">
        <v>39</v>
      </c>
      <c r="AX1235" s="12" t="s">
        <v>76</v>
      </c>
      <c r="AY1235" s="276" t="s">
        <v>203</v>
      </c>
    </row>
    <row r="1236" spans="2:51" s="12" customFormat="1" ht="13.5">
      <c r="B1236" s="265"/>
      <c r="C1236" s="266"/>
      <c r="D1236" s="267" t="s">
        <v>592</v>
      </c>
      <c r="E1236" s="268" t="s">
        <v>21</v>
      </c>
      <c r="F1236" s="269" t="s">
        <v>2701</v>
      </c>
      <c r="G1236" s="266"/>
      <c r="H1236" s="270">
        <v>286.2</v>
      </c>
      <c r="I1236" s="271"/>
      <c r="J1236" s="266"/>
      <c r="K1236" s="266"/>
      <c r="L1236" s="272"/>
      <c r="M1236" s="273"/>
      <c r="N1236" s="274"/>
      <c r="O1236" s="274"/>
      <c r="P1236" s="274"/>
      <c r="Q1236" s="274"/>
      <c r="R1236" s="274"/>
      <c r="S1236" s="274"/>
      <c r="T1236" s="275"/>
      <c r="AT1236" s="276" t="s">
        <v>592</v>
      </c>
      <c r="AU1236" s="276" t="s">
        <v>85</v>
      </c>
      <c r="AV1236" s="12" t="s">
        <v>85</v>
      </c>
      <c r="AW1236" s="12" t="s">
        <v>39</v>
      </c>
      <c r="AX1236" s="12" t="s">
        <v>76</v>
      </c>
      <c r="AY1236" s="276" t="s">
        <v>203</v>
      </c>
    </row>
    <row r="1237" spans="2:51" s="12" customFormat="1" ht="13.5">
      <c r="B1237" s="265"/>
      <c r="C1237" s="266"/>
      <c r="D1237" s="267" t="s">
        <v>592</v>
      </c>
      <c r="E1237" s="268" t="s">
        <v>21</v>
      </c>
      <c r="F1237" s="269" t="s">
        <v>2702</v>
      </c>
      <c r="G1237" s="266"/>
      <c r="H1237" s="270">
        <v>162.9</v>
      </c>
      <c r="I1237" s="271"/>
      <c r="J1237" s="266"/>
      <c r="K1237" s="266"/>
      <c r="L1237" s="272"/>
      <c r="M1237" s="273"/>
      <c r="N1237" s="274"/>
      <c r="O1237" s="274"/>
      <c r="P1237" s="274"/>
      <c r="Q1237" s="274"/>
      <c r="R1237" s="274"/>
      <c r="S1237" s="274"/>
      <c r="T1237" s="275"/>
      <c r="AT1237" s="276" t="s">
        <v>592</v>
      </c>
      <c r="AU1237" s="276" t="s">
        <v>85</v>
      </c>
      <c r="AV1237" s="12" t="s">
        <v>85</v>
      </c>
      <c r="AW1237" s="12" t="s">
        <v>39</v>
      </c>
      <c r="AX1237" s="12" t="s">
        <v>76</v>
      </c>
      <c r="AY1237" s="276" t="s">
        <v>203</v>
      </c>
    </row>
    <row r="1238" spans="2:51" s="12" customFormat="1" ht="13.5">
      <c r="B1238" s="265"/>
      <c r="C1238" s="266"/>
      <c r="D1238" s="267" t="s">
        <v>592</v>
      </c>
      <c r="E1238" s="268" t="s">
        <v>21</v>
      </c>
      <c r="F1238" s="269" t="s">
        <v>2703</v>
      </c>
      <c r="G1238" s="266"/>
      <c r="H1238" s="270">
        <v>88.1</v>
      </c>
      <c r="I1238" s="271"/>
      <c r="J1238" s="266"/>
      <c r="K1238" s="266"/>
      <c r="L1238" s="272"/>
      <c r="M1238" s="273"/>
      <c r="N1238" s="274"/>
      <c r="O1238" s="274"/>
      <c r="P1238" s="274"/>
      <c r="Q1238" s="274"/>
      <c r="R1238" s="274"/>
      <c r="S1238" s="274"/>
      <c r="T1238" s="275"/>
      <c r="AT1238" s="276" t="s">
        <v>592</v>
      </c>
      <c r="AU1238" s="276" t="s">
        <v>85</v>
      </c>
      <c r="AV1238" s="12" t="s">
        <v>85</v>
      </c>
      <c r="AW1238" s="12" t="s">
        <v>39</v>
      </c>
      <c r="AX1238" s="12" t="s">
        <v>76</v>
      </c>
      <c r="AY1238" s="276" t="s">
        <v>203</v>
      </c>
    </row>
    <row r="1239" spans="2:65" s="1" customFormat="1" ht="38.25" customHeight="1">
      <c r="B1239" s="47"/>
      <c r="C1239" s="238" t="s">
        <v>2762</v>
      </c>
      <c r="D1239" s="238" t="s">
        <v>206</v>
      </c>
      <c r="E1239" s="239" t="s">
        <v>2763</v>
      </c>
      <c r="F1239" s="240" t="s">
        <v>2764</v>
      </c>
      <c r="G1239" s="241" t="s">
        <v>246</v>
      </c>
      <c r="H1239" s="250"/>
      <c r="I1239" s="243"/>
      <c r="J1239" s="244">
        <f>ROUND(I1239*H1239,2)</f>
        <v>0</v>
      </c>
      <c r="K1239" s="240" t="s">
        <v>761</v>
      </c>
      <c r="L1239" s="73"/>
      <c r="M1239" s="245" t="s">
        <v>21</v>
      </c>
      <c r="N1239" s="246" t="s">
        <v>47</v>
      </c>
      <c r="O1239" s="48"/>
      <c r="P1239" s="247">
        <f>O1239*H1239</f>
        <v>0</v>
      </c>
      <c r="Q1239" s="247">
        <v>0</v>
      </c>
      <c r="R1239" s="247">
        <f>Q1239*H1239</f>
        <v>0</v>
      </c>
      <c r="S1239" s="247">
        <v>0</v>
      </c>
      <c r="T1239" s="248">
        <f>S1239*H1239</f>
        <v>0</v>
      </c>
      <c r="AR1239" s="25" t="s">
        <v>211</v>
      </c>
      <c r="AT1239" s="25" t="s">
        <v>206</v>
      </c>
      <c r="AU1239" s="25" t="s">
        <v>85</v>
      </c>
      <c r="AY1239" s="25" t="s">
        <v>203</v>
      </c>
      <c r="BE1239" s="249">
        <f>IF(N1239="základní",J1239,0)</f>
        <v>0</v>
      </c>
      <c r="BF1239" s="249">
        <f>IF(N1239="snížená",J1239,0)</f>
        <v>0</v>
      </c>
      <c r="BG1239" s="249">
        <f>IF(N1239="zákl. přenesená",J1239,0)</f>
        <v>0</v>
      </c>
      <c r="BH1239" s="249">
        <f>IF(N1239="sníž. přenesená",J1239,0)</f>
        <v>0</v>
      </c>
      <c r="BI1239" s="249">
        <f>IF(N1239="nulová",J1239,0)</f>
        <v>0</v>
      </c>
      <c r="BJ1239" s="25" t="s">
        <v>83</v>
      </c>
      <c r="BK1239" s="249">
        <f>ROUND(I1239*H1239,2)</f>
        <v>0</v>
      </c>
      <c r="BL1239" s="25" t="s">
        <v>211</v>
      </c>
      <c r="BM1239" s="25" t="s">
        <v>2765</v>
      </c>
    </row>
    <row r="1240" spans="2:63" s="11" customFormat="1" ht="29.85" customHeight="1">
      <c r="B1240" s="222"/>
      <c r="C1240" s="223"/>
      <c r="D1240" s="224" t="s">
        <v>75</v>
      </c>
      <c r="E1240" s="236" t="s">
        <v>2766</v>
      </c>
      <c r="F1240" s="236" t="s">
        <v>2767</v>
      </c>
      <c r="G1240" s="223"/>
      <c r="H1240" s="223"/>
      <c r="I1240" s="226"/>
      <c r="J1240" s="237">
        <f>BK1240</f>
        <v>0</v>
      </c>
      <c r="K1240" s="223"/>
      <c r="L1240" s="228"/>
      <c r="M1240" s="229"/>
      <c r="N1240" s="230"/>
      <c r="O1240" s="230"/>
      <c r="P1240" s="231">
        <f>SUM(P1241:P1305)</f>
        <v>0</v>
      </c>
      <c r="Q1240" s="230"/>
      <c r="R1240" s="231">
        <f>SUM(R1241:R1305)</f>
        <v>11.81331517</v>
      </c>
      <c r="S1240" s="230"/>
      <c r="T1240" s="232">
        <f>SUM(T1241:T1305)</f>
        <v>15.519599999999999</v>
      </c>
      <c r="AR1240" s="233" t="s">
        <v>85</v>
      </c>
      <c r="AT1240" s="234" t="s">
        <v>75</v>
      </c>
      <c r="AU1240" s="234" t="s">
        <v>83</v>
      </c>
      <c r="AY1240" s="233" t="s">
        <v>203</v>
      </c>
      <c r="BK1240" s="235">
        <f>SUM(BK1241:BK1305)</f>
        <v>0</v>
      </c>
    </row>
    <row r="1241" spans="2:65" s="1" customFormat="1" ht="38.25" customHeight="1">
      <c r="B1241" s="47"/>
      <c r="C1241" s="238" t="s">
        <v>2768</v>
      </c>
      <c r="D1241" s="238" t="s">
        <v>206</v>
      </c>
      <c r="E1241" s="239" t="s">
        <v>2769</v>
      </c>
      <c r="F1241" s="240" t="s">
        <v>2770</v>
      </c>
      <c r="G1241" s="241" t="s">
        <v>215</v>
      </c>
      <c r="H1241" s="242">
        <v>330.464</v>
      </c>
      <c r="I1241" s="243"/>
      <c r="J1241" s="244">
        <f>ROUND(I1241*H1241,2)</f>
        <v>0</v>
      </c>
      <c r="K1241" s="240" t="s">
        <v>2629</v>
      </c>
      <c r="L1241" s="73"/>
      <c r="M1241" s="245" t="s">
        <v>21</v>
      </c>
      <c r="N1241" s="246" t="s">
        <v>47</v>
      </c>
      <c r="O1241" s="48"/>
      <c r="P1241" s="247">
        <f>O1241*H1241</f>
        <v>0</v>
      </c>
      <c r="Q1241" s="247">
        <v>3E-05</v>
      </c>
      <c r="R1241" s="247">
        <f>Q1241*H1241</f>
        <v>0.00991392</v>
      </c>
      <c r="S1241" s="247">
        <v>0</v>
      </c>
      <c r="T1241" s="248">
        <f>S1241*H1241</f>
        <v>0</v>
      </c>
      <c r="AR1241" s="25" t="s">
        <v>211</v>
      </c>
      <c r="AT1241" s="25" t="s">
        <v>206</v>
      </c>
      <c r="AU1241" s="25" t="s">
        <v>85</v>
      </c>
      <c r="AY1241" s="25" t="s">
        <v>203</v>
      </c>
      <c r="BE1241" s="249">
        <f>IF(N1241="základní",J1241,0)</f>
        <v>0</v>
      </c>
      <c r="BF1241" s="249">
        <f>IF(N1241="snížená",J1241,0)</f>
        <v>0</v>
      </c>
      <c r="BG1241" s="249">
        <f>IF(N1241="zákl. přenesená",J1241,0)</f>
        <v>0</v>
      </c>
      <c r="BH1241" s="249">
        <f>IF(N1241="sníž. přenesená",J1241,0)</f>
        <v>0</v>
      </c>
      <c r="BI1241" s="249">
        <f>IF(N1241="nulová",J1241,0)</f>
        <v>0</v>
      </c>
      <c r="BJ1241" s="25" t="s">
        <v>83</v>
      </c>
      <c r="BK1241" s="249">
        <f>ROUND(I1241*H1241,2)</f>
        <v>0</v>
      </c>
      <c r="BL1241" s="25" t="s">
        <v>211</v>
      </c>
      <c r="BM1241" s="25" t="s">
        <v>2771</v>
      </c>
    </row>
    <row r="1242" spans="2:51" s="12" customFormat="1" ht="13.5">
      <c r="B1242" s="265"/>
      <c r="C1242" s="266"/>
      <c r="D1242" s="267" t="s">
        <v>592</v>
      </c>
      <c r="E1242" s="268" t="s">
        <v>21</v>
      </c>
      <c r="F1242" s="269" t="s">
        <v>2772</v>
      </c>
      <c r="G1242" s="266"/>
      <c r="H1242" s="270">
        <v>330.464</v>
      </c>
      <c r="I1242" s="271"/>
      <c r="J1242" s="266"/>
      <c r="K1242" s="266"/>
      <c r="L1242" s="272"/>
      <c r="M1242" s="273"/>
      <c r="N1242" s="274"/>
      <c r="O1242" s="274"/>
      <c r="P1242" s="274"/>
      <c r="Q1242" s="274"/>
      <c r="R1242" s="274"/>
      <c r="S1242" s="274"/>
      <c r="T1242" s="275"/>
      <c r="AT1242" s="276" t="s">
        <v>592</v>
      </c>
      <c r="AU1242" s="276" t="s">
        <v>85</v>
      </c>
      <c r="AV1242" s="12" t="s">
        <v>85</v>
      </c>
      <c r="AW1242" s="12" t="s">
        <v>39</v>
      </c>
      <c r="AX1242" s="12" t="s">
        <v>83</v>
      </c>
      <c r="AY1242" s="276" t="s">
        <v>203</v>
      </c>
    </row>
    <row r="1243" spans="2:65" s="1" customFormat="1" ht="25.5" customHeight="1">
      <c r="B1243" s="47"/>
      <c r="C1243" s="255" t="s">
        <v>2773</v>
      </c>
      <c r="D1243" s="255" t="s">
        <v>284</v>
      </c>
      <c r="E1243" s="256" t="s">
        <v>2774</v>
      </c>
      <c r="F1243" s="257" t="s">
        <v>2775</v>
      </c>
      <c r="G1243" s="258" t="s">
        <v>215</v>
      </c>
      <c r="H1243" s="259">
        <v>330.464</v>
      </c>
      <c r="I1243" s="260"/>
      <c r="J1243" s="261">
        <f>ROUND(I1243*H1243,2)</f>
        <v>0</v>
      </c>
      <c r="K1243" s="257" t="s">
        <v>2629</v>
      </c>
      <c r="L1243" s="262"/>
      <c r="M1243" s="263" t="s">
        <v>21</v>
      </c>
      <c r="N1243" s="264" t="s">
        <v>47</v>
      </c>
      <c r="O1243" s="48"/>
      <c r="P1243" s="247">
        <f>O1243*H1243</f>
        <v>0</v>
      </c>
      <c r="Q1243" s="247">
        <v>0.000205</v>
      </c>
      <c r="R1243" s="247">
        <f>Q1243*H1243</f>
        <v>0.06774511999999999</v>
      </c>
      <c r="S1243" s="247">
        <v>0</v>
      </c>
      <c r="T1243" s="248">
        <f>S1243*H1243</f>
        <v>0</v>
      </c>
      <c r="AR1243" s="25" t="s">
        <v>287</v>
      </c>
      <c r="AT1243" s="25" t="s">
        <v>284</v>
      </c>
      <c r="AU1243" s="25" t="s">
        <v>85</v>
      </c>
      <c r="AY1243" s="25" t="s">
        <v>203</v>
      </c>
      <c r="BE1243" s="249">
        <f>IF(N1243="základní",J1243,0)</f>
        <v>0</v>
      </c>
      <c r="BF1243" s="249">
        <f>IF(N1243="snížená",J1243,0)</f>
        <v>0</v>
      </c>
      <c r="BG1243" s="249">
        <f>IF(N1243="zákl. přenesená",J1243,0)</f>
        <v>0</v>
      </c>
      <c r="BH1243" s="249">
        <f>IF(N1243="sníž. přenesená",J1243,0)</f>
        <v>0</v>
      </c>
      <c r="BI1243" s="249">
        <f>IF(N1243="nulová",J1243,0)</f>
        <v>0</v>
      </c>
      <c r="BJ1243" s="25" t="s">
        <v>83</v>
      </c>
      <c r="BK1243" s="249">
        <f>ROUND(I1243*H1243,2)</f>
        <v>0</v>
      </c>
      <c r="BL1243" s="25" t="s">
        <v>211</v>
      </c>
      <c r="BM1243" s="25" t="s">
        <v>2776</v>
      </c>
    </row>
    <row r="1244" spans="2:65" s="1" customFormat="1" ht="51" customHeight="1">
      <c r="B1244" s="47"/>
      <c r="C1244" s="238" t="s">
        <v>2777</v>
      </c>
      <c r="D1244" s="238" t="s">
        <v>206</v>
      </c>
      <c r="E1244" s="239" t="s">
        <v>2778</v>
      </c>
      <c r="F1244" s="240" t="s">
        <v>2779</v>
      </c>
      <c r="G1244" s="241" t="s">
        <v>463</v>
      </c>
      <c r="H1244" s="242">
        <v>367.38</v>
      </c>
      <c r="I1244" s="243"/>
      <c r="J1244" s="244">
        <f>ROUND(I1244*H1244,2)</f>
        <v>0</v>
      </c>
      <c r="K1244" s="240" t="s">
        <v>2629</v>
      </c>
      <c r="L1244" s="73"/>
      <c r="M1244" s="245" t="s">
        <v>21</v>
      </c>
      <c r="N1244" s="246" t="s">
        <v>47</v>
      </c>
      <c r="O1244" s="48"/>
      <c r="P1244" s="247">
        <f>O1244*H1244</f>
        <v>0</v>
      </c>
      <c r="Q1244" s="247">
        <v>0.00112</v>
      </c>
      <c r="R1244" s="247">
        <f>Q1244*H1244</f>
        <v>0.41146559999999993</v>
      </c>
      <c r="S1244" s="247">
        <v>0</v>
      </c>
      <c r="T1244" s="248">
        <f>S1244*H1244</f>
        <v>0</v>
      </c>
      <c r="AR1244" s="25" t="s">
        <v>211</v>
      </c>
      <c r="AT1244" s="25" t="s">
        <v>206</v>
      </c>
      <c r="AU1244" s="25" t="s">
        <v>85</v>
      </c>
      <c r="AY1244" s="25" t="s">
        <v>203</v>
      </c>
      <c r="BE1244" s="249">
        <f>IF(N1244="základní",J1244,0)</f>
        <v>0</v>
      </c>
      <c r="BF1244" s="249">
        <f>IF(N1244="snížená",J1244,0)</f>
        <v>0</v>
      </c>
      <c r="BG1244" s="249">
        <f>IF(N1244="zákl. přenesená",J1244,0)</f>
        <v>0</v>
      </c>
      <c r="BH1244" s="249">
        <f>IF(N1244="sníž. přenesená",J1244,0)</f>
        <v>0</v>
      </c>
      <c r="BI1244" s="249">
        <f>IF(N1244="nulová",J1244,0)</f>
        <v>0</v>
      </c>
      <c r="BJ1244" s="25" t="s">
        <v>83</v>
      </c>
      <c r="BK1244" s="249">
        <f>ROUND(I1244*H1244,2)</f>
        <v>0</v>
      </c>
      <c r="BL1244" s="25" t="s">
        <v>211</v>
      </c>
      <c r="BM1244" s="25" t="s">
        <v>2780</v>
      </c>
    </row>
    <row r="1245" spans="2:51" s="14" customFormat="1" ht="13.5">
      <c r="B1245" s="288"/>
      <c r="C1245" s="289"/>
      <c r="D1245" s="267" t="s">
        <v>592</v>
      </c>
      <c r="E1245" s="290" t="s">
        <v>21</v>
      </c>
      <c r="F1245" s="291" t="s">
        <v>2781</v>
      </c>
      <c r="G1245" s="289"/>
      <c r="H1245" s="290" t="s">
        <v>21</v>
      </c>
      <c r="I1245" s="292"/>
      <c r="J1245" s="289"/>
      <c r="K1245" s="289"/>
      <c r="L1245" s="293"/>
      <c r="M1245" s="294"/>
      <c r="N1245" s="295"/>
      <c r="O1245" s="295"/>
      <c r="P1245" s="295"/>
      <c r="Q1245" s="295"/>
      <c r="R1245" s="295"/>
      <c r="S1245" s="295"/>
      <c r="T1245" s="296"/>
      <c r="AT1245" s="297" t="s">
        <v>592</v>
      </c>
      <c r="AU1245" s="297" t="s">
        <v>85</v>
      </c>
      <c r="AV1245" s="14" t="s">
        <v>83</v>
      </c>
      <c r="AW1245" s="14" t="s">
        <v>39</v>
      </c>
      <c r="AX1245" s="14" t="s">
        <v>76</v>
      </c>
      <c r="AY1245" s="297" t="s">
        <v>203</v>
      </c>
    </row>
    <row r="1246" spans="2:51" s="12" customFormat="1" ht="13.5">
      <c r="B1246" s="265"/>
      <c r="C1246" s="266"/>
      <c r="D1246" s="267" t="s">
        <v>592</v>
      </c>
      <c r="E1246" s="268" t="s">
        <v>21</v>
      </c>
      <c r="F1246" s="269" t="s">
        <v>2782</v>
      </c>
      <c r="G1246" s="266"/>
      <c r="H1246" s="270">
        <v>367.38</v>
      </c>
      <c r="I1246" s="271"/>
      <c r="J1246" s="266"/>
      <c r="K1246" s="266"/>
      <c r="L1246" s="272"/>
      <c r="M1246" s="273"/>
      <c r="N1246" s="274"/>
      <c r="O1246" s="274"/>
      <c r="P1246" s="274"/>
      <c r="Q1246" s="274"/>
      <c r="R1246" s="274"/>
      <c r="S1246" s="274"/>
      <c r="T1246" s="275"/>
      <c r="AT1246" s="276" t="s">
        <v>592</v>
      </c>
      <c r="AU1246" s="276" t="s">
        <v>85</v>
      </c>
      <c r="AV1246" s="12" t="s">
        <v>85</v>
      </c>
      <c r="AW1246" s="12" t="s">
        <v>39</v>
      </c>
      <c r="AX1246" s="12" t="s">
        <v>76</v>
      </c>
      <c r="AY1246" s="276" t="s">
        <v>203</v>
      </c>
    </row>
    <row r="1247" spans="2:51" s="12" customFormat="1" ht="13.5">
      <c r="B1247" s="265"/>
      <c r="C1247" s="266"/>
      <c r="D1247" s="267" t="s">
        <v>592</v>
      </c>
      <c r="E1247" s="268" t="s">
        <v>21</v>
      </c>
      <c r="F1247" s="269" t="s">
        <v>21</v>
      </c>
      <c r="G1247" s="266"/>
      <c r="H1247" s="270">
        <v>0</v>
      </c>
      <c r="I1247" s="271"/>
      <c r="J1247" s="266"/>
      <c r="K1247" s="266"/>
      <c r="L1247" s="272"/>
      <c r="M1247" s="273"/>
      <c r="N1247" s="274"/>
      <c r="O1247" s="274"/>
      <c r="P1247" s="274"/>
      <c r="Q1247" s="274"/>
      <c r="R1247" s="274"/>
      <c r="S1247" s="274"/>
      <c r="T1247" s="275"/>
      <c r="AT1247" s="276" t="s">
        <v>592</v>
      </c>
      <c r="AU1247" s="276" t="s">
        <v>85</v>
      </c>
      <c r="AV1247" s="12" t="s">
        <v>85</v>
      </c>
      <c r="AW1247" s="12" t="s">
        <v>39</v>
      </c>
      <c r="AX1247" s="12" t="s">
        <v>76</v>
      </c>
      <c r="AY1247" s="276" t="s">
        <v>203</v>
      </c>
    </row>
    <row r="1248" spans="2:51" s="12" customFormat="1" ht="13.5">
      <c r="B1248" s="265"/>
      <c r="C1248" s="266"/>
      <c r="D1248" s="267" t="s">
        <v>592</v>
      </c>
      <c r="E1248" s="268" t="s">
        <v>21</v>
      </c>
      <c r="F1248" s="269" t="s">
        <v>21</v>
      </c>
      <c r="G1248" s="266"/>
      <c r="H1248" s="270">
        <v>0</v>
      </c>
      <c r="I1248" s="271"/>
      <c r="J1248" s="266"/>
      <c r="K1248" s="266"/>
      <c r="L1248" s="272"/>
      <c r="M1248" s="273"/>
      <c r="N1248" s="274"/>
      <c r="O1248" s="274"/>
      <c r="P1248" s="274"/>
      <c r="Q1248" s="274"/>
      <c r="R1248" s="274"/>
      <c r="S1248" s="274"/>
      <c r="T1248" s="275"/>
      <c r="AT1248" s="276" t="s">
        <v>592</v>
      </c>
      <c r="AU1248" s="276" t="s">
        <v>85</v>
      </c>
      <c r="AV1248" s="12" t="s">
        <v>85</v>
      </c>
      <c r="AW1248" s="12" t="s">
        <v>39</v>
      </c>
      <c r="AX1248" s="12" t="s">
        <v>76</v>
      </c>
      <c r="AY1248" s="276" t="s">
        <v>203</v>
      </c>
    </row>
    <row r="1249" spans="2:51" s="12" customFormat="1" ht="13.5">
      <c r="B1249" s="265"/>
      <c r="C1249" s="266"/>
      <c r="D1249" s="267" t="s">
        <v>592</v>
      </c>
      <c r="E1249" s="268" t="s">
        <v>21</v>
      </c>
      <c r="F1249" s="269" t="s">
        <v>21</v>
      </c>
      <c r="G1249" s="266"/>
      <c r="H1249" s="270">
        <v>0</v>
      </c>
      <c r="I1249" s="271"/>
      <c r="J1249" s="266"/>
      <c r="K1249" s="266"/>
      <c r="L1249" s="272"/>
      <c r="M1249" s="273"/>
      <c r="N1249" s="274"/>
      <c r="O1249" s="274"/>
      <c r="P1249" s="274"/>
      <c r="Q1249" s="274"/>
      <c r="R1249" s="274"/>
      <c r="S1249" s="274"/>
      <c r="T1249" s="275"/>
      <c r="AT1249" s="276" t="s">
        <v>592</v>
      </c>
      <c r="AU1249" s="276" t="s">
        <v>85</v>
      </c>
      <c r="AV1249" s="12" t="s">
        <v>85</v>
      </c>
      <c r="AW1249" s="12" t="s">
        <v>39</v>
      </c>
      <c r="AX1249" s="12" t="s">
        <v>76</v>
      </c>
      <c r="AY1249" s="276" t="s">
        <v>203</v>
      </c>
    </row>
    <row r="1250" spans="2:51" s="13" customFormat="1" ht="13.5">
      <c r="B1250" s="277"/>
      <c r="C1250" s="278"/>
      <c r="D1250" s="267" t="s">
        <v>592</v>
      </c>
      <c r="E1250" s="279" t="s">
        <v>21</v>
      </c>
      <c r="F1250" s="280" t="s">
        <v>618</v>
      </c>
      <c r="G1250" s="278"/>
      <c r="H1250" s="281">
        <v>367.38</v>
      </c>
      <c r="I1250" s="282"/>
      <c r="J1250" s="278"/>
      <c r="K1250" s="278"/>
      <c r="L1250" s="283"/>
      <c r="M1250" s="284"/>
      <c r="N1250" s="285"/>
      <c r="O1250" s="285"/>
      <c r="P1250" s="285"/>
      <c r="Q1250" s="285"/>
      <c r="R1250" s="285"/>
      <c r="S1250" s="285"/>
      <c r="T1250" s="286"/>
      <c r="AT1250" s="287" t="s">
        <v>592</v>
      </c>
      <c r="AU1250" s="287" t="s">
        <v>85</v>
      </c>
      <c r="AV1250" s="13" t="s">
        <v>98</v>
      </c>
      <c r="AW1250" s="13" t="s">
        <v>39</v>
      </c>
      <c r="AX1250" s="13" t="s">
        <v>83</v>
      </c>
      <c r="AY1250" s="287" t="s">
        <v>203</v>
      </c>
    </row>
    <row r="1251" spans="2:65" s="1" customFormat="1" ht="25.5" customHeight="1">
      <c r="B1251" s="47"/>
      <c r="C1251" s="255" t="s">
        <v>2783</v>
      </c>
      <c r="D1251" s="255" t="s">
        <v>284</v>
      </c>
      <c r="E1251" s="256" t="s">
        <v>2784</v>
      </c>
      <c r="F1251" s="257" t="s">
        <v>2785</v>
      </c>
      <c r="G1251" s="258" t="s">
        <v>463</v>
      </c>
      <c r="H1251" s="259">
        <v>385.749</v>
      </c>
      <c r="I1251" s="260"/>
      <c r="J1251" s="261">
        <f>ROUND(I1251*H1251,2)</f>
        <v>0</v>
      </c>
      <c r="K1251" s="257" t="s">
        <v>2629</v>
      </c>
      <c r="L1251" s="262"/>
      <c r="M1251" s="263" t="s">
        <v>21</v>
      </c>
      <c r="N1251" s="264" t="s">
        <v>47</v>
      </c>
      <c r="O1251" s="48"/>
      <c r="P1251" s="247">
        <f>O1251*H1251</f>
        <v>0</v>
      </c>
      <c r="Q1251" s="247">
        <v>0.01617</v>
      </c>
      <c r="R1251" s="247">
        <f>Q1251*H1251</f>
        <v>6.23756133</v>
      </c>
      <c r="S1251" s="247">
        <v>0</v>
      </c>
      <c r="T1251" s="248">
        <f>S1251*H1251</f>
        <v>0</v>
      </c>
      <c r="AR1251" s="25" t="s">
        <v>287</v>
      </c>
      <c r="AT1251" s="25" t="s">
        <v>284</v>
      </c>
      <c r="AU1251" s="25" t="s">
        <v>85</v>
      </c>
      <c r="AY1251" s="25" t="s">
        <v>203</v>
      </c>
      <c r="BE1251" s="249">
        <f>IF(N1251="základní",J1251,0)</f>
        <v>0</v>
      </c>
      <c r="BF1251" s="249">
        <f>IF(N1251="snížená",J1251,0)</f>
        <v>0</v>
      </c>
      <c r="BG1251" s="249">
        <f>IF(N1251="zákl. přenesená",J1251,0)</f>
        <v>0</v>
      </c>
      <c r="BH1251" s="249">
        <f>IF(N1251="sníž. přenesená",J1251,0)</f>
        <v>0</v>
      </c>
      <c r="BI1251" s="249">
        <f>IF(N1251="nulová",J1251,0)</f>
        <v>0</v>
      </c>
      <c r="BJ1251" s="25" t="s">
        <v>83</v>
      </c>
      <c r="BK1251" s="249">
        <f>ROUND(I1251*H1251,2)</f>
        <v>0</v>
      </c>
      <c r="BL1251" s="25" t="s">
        <v>211</v>
      </c>
      <c r="BM1251" s="25" t="s">
        <v>2786</v>
      </c>
    </row>
    <row r="1252" spans="2:51" s="12" customFormat="1" ht="13.5">
      <c r="B1252" s="265"/>
      <c r="C1252" s="266"/>
      <c r="D1252" s="267" t="s">
        <v>592</v>
      </c>
      <c r="E1252" s="266"/>
      <c r="F1252" s="269" t="s">
        <v>2787</v>
      </c>
      <c r="G1252" s="266"/>
      <c r="H1252" s="270">
        <v>385.749</v>
      </c>
      <c r="I1252" s="271"/>
      <c r="J1252" s="266"/>
      <c r="K1252" s="266"/>
      <c r="L1252" s="272"/>
      <c r="M1252" s="273"/>
      <c r="N1252" s="274"/>
      <c r="O1252" s="274"/>
      <c r="P1252" s="274"/>
      <c r="Q1252" s="274"/>
      <c r="R1252" s="274"/>
      <c r="S1252" s="274"/>
      <c r="T1252" s="275"/>
      <c r="AT1252" s="276" t="s">
        <v>592</v>
      </c>
      <c r="AU1252" s="276" t="s">
        <v>85</v>
      </c>
      <c r="AV1252" s="12" t="s">
        <v>85</v>
      </c>
      <c r="AW1252" s="12" t="s">
        <v>6</v>
      </c>
      <c r="AX1252" s="12" t="s">
        <v>83</v>
      </c>
      <c r="AY1252" s="276" t="s">
        <v>203</v>
      </c>
    </row>
    <row r="1253" spans="2:65" s="1" customFormat="1" ht="51" customHeight="1">
      <c r="B1253" s="47"/>
      <c r="C1253" s="238" t="s">
        <v>2788</v>
      </c>
      <c r="D1253" s="238" t="s">
        <v>206</v>
      </c>
      <c r="E1253" s="239" t="s">
        <v>2789</v>
      </c>
      <c r="F1253" s="240" t="s">
        <v>2790</v>
      </c>
      <c r="G1253" s="241" t="s">
        <v>463</v>
      </c>
      <c r="H1253" s="242">
        <v>45.7</v>
      </c>
      <c r="I1253" s="243"/>
      <c r="J1253" s="244">
        <f>ROUND(I1253*H1253,2)</f>
        <v>0</v>
      </c>
      <c r="K1253" s="240" t="s">
        <v>2629</v>
      </c>
      <c r="L1253" s="73"/>
      <c r="M1253" s="245" t="s">
        <v>21</v>
      </c>
      <c r="N1253" s="246" t="s">
        <v>47</v>
      </c>
      <c r="O1253" s="48"/>
      <c r="P1253" s="247">
        <f>O1253*H1253</f>
        <v>0</v>
      </c>
      <c r="Q1253" s="247">
        <v>0.00112</v>
      </c>
      <c r="R1253" s="247">
        <f>Q1253*H1253</f>
        <v>0.051184</v>
      </c>
      <c r="S1253" s="247">
        <v>0</v>
      </c>
      <c r="T1253" s="248">
        <f>S1253*H1253</f>
        <v>0</v>
      </c>
      <c r="AR1253" s="25" t="s">
        <v>211</v>
      </c>
      <c r="AT1253" s="25" t="s">
        <v>206</v>
      </c>
      <c r="AU1253" s="25" t="s">
        <v>85</v>
      </c>
      <c r="AY1253" s="25" t="s">
        <v>203</v>
      </c>
      <c r="BE1253" s="249">
        <f>IF(N1253="základní",J1253,0)</f>
        <v>0</v>
      </c>
      <c r="BF1253" s="249">
        <f>IF(N1253="snížená",J1253,0)</f>
        <v>0</v>
      </c>
      <c r="BG1253" s="249">
        <f>IF(N1253="zákl. přenesená",J1253,0)</f>
        <v>0</v>
      </c>
      <c r="BH1253" s="249">
        <f>IF(N1253="sníž. přenesená",J1253,0)</f>
        <v>0</v>
      </c>
      <c r="BI1253" s="249">
        <f>IF(N1253="nulová",J1253,0)</f>
        <v>0</v>
      </c>
      <c r="BJ1253" s="25" t="s">
        <v>83</v>
      </c>
      <c r="BK1253" s="249">
        <f>ROUND(I1253*H1253,2)</f>
        <v>0</v>
      </c>
      <c r="BL1253" s="25" t="s">
        <v>211</v>
      </c>
      <c r="BM1253" s="25" t="s">
        <v>2791</v>
      </c>
    </row>
    <row r="1254" spans="2:51" s="14" customFormat="1" ht="13.5">
      <c r="B1254" s="288"/>
      <c r="C1254" s="289"/>
      <c r="D1254" s="267" t="s">
        <v>592</v>
      </c>
      <c r="E1254" s="290" t="s">
        <v>21</v>
      </c>
      <c r="F1254" s="291" t="s">
        <v>1725</v>
      </c>
      <c r="G1254" s="289"/>
      <c r="H1254" s="290" t="s">
        <v>21</v>
      </c>
      <c r="I1254" s="292"/>
      <c r="J1254" s="289"/>
      <c r="K1254" s="289"/>
      <c r="L1254" s="293"/>
      <c r="M1254" s="294"/>
      <c r="N1254" s="295"/>
      <c r="O1254" s="295"/>
      <c r="P1254" s="295"/>
      <c r="Q1254" s="295"/>
      <c r="R1254" s="295"/>
      <c r="S1254" s="295"/>
      <c r="T1254" s="296"/>
      <c r="AT1254" s="297" t="s">
        <v>592</v>
      </c>
      <c r="AU1254" s="297" t="s">
        <v>85</v>
      </c>
      <c r="AV1254" s="14" t="s">
        <v>83</v>
      </c>
      <c r="AW1254" s="14" t="s">
        <v>39</v>
      </c>
      <c r="AX1254" s="14" t="s">
        <v>76</v>
      </c>
      <c r="AY1254" s="297" t="s">
        <v>203</v>
      </c>
    </row>
    <row r="1255" spans="2:51" s="12" customFormat="1" ht="13.5">
      <c r="B1255" s="265"/>
      <c r="C1255" s="266"/>
      <c r="D1255" s="267" t="s">
        <v>592</v>
      </c>
      <c r="E1255" s="268" t="s">
        <v>21</v>
      </c>
      <c r="F1255" s="269" t="s">
        <v>2792</v>
      </c>
      <c r="G1255" s="266"/>
      <c r="H1255" s="270">
        <v>45.7</v>
      </c>
      <c r="I1255" s="271"/>
      <c r="J1255" s="266"/>
      <c r="K1255" s="266"/>
      <c r="L1255" s="272"/>
      <c r="M1255" s="273"/>
      <c r="N1255" s="274"/>
      <c r="O1255" s="274"/>
      <c r="P1255" s="274"/>
      <c r="Q1255" s="274"/>
      <c r="R1255" s="274"/>
      <c r="S1255" s="274"/>
      <c r="T1255" s="275"/>
      <c r="AT1255" s="276" t="s">
        <v>592</v>
      </c>
      <c r="AU1255" s="276" t="s">
        <v>85</v>
      </c>
      <c r="AV1255" s="12" t="s">
        <v>85</v>
      </c>
      <c r="AW1255" s="12" t="s">
        <v>39</v>
      </c>
      <c r="AX1255" s="12" t="s">
        <v>76</v>
      </c>
      <c r="AY1255" s="276" t="s">
        <v>203</v>
      </c>
    </row>
    <row r="1256" spans="2:51" s="13" customFormat="1" ht="13.5">
      <c r="B1256" s="277"/>
      <c r="C1256" s="278"/>
      <c r="D1256" s="267" t="s">
        <v>592</v>
      </c>
      <c r="E1256" s="279" t="s">
        <v>21</v>
      </c>
      <c r="F1256" s="280" t="s">
        <v>618</v>
      </c>
      <c r="G1256" s="278"/>
      <c r="H1256" s="281">
        <v>45.7</v>
      </c>
      <c r="I1256" s="282"/>
      <c r="J1256" s="278"/>
      <c r="K1256" s="278"/>
      <c r="L1256" s="283"/>
      <c r="M1256" s="284"/>
      <c r="N1256" s="285"/>
      <c r="O1256" s="285"/>
      <c r="P1256" s="285"/>
      <c r="Q1256" s="285"/>
      <c r="R1256" s="285"/>
      <c r="S1256" s="285"/>
      <c r="T1256" s="286"/>
      <c r="AT1256" s="287" t="s">
        <v>592</v>
      </c>
      <c r="AU1256" s="287" t="s">
        <v>85</v>
      </c>
      <c r="AV1256" s="13" t="s">
        <v>98</v>
      </c>
      <c r="AW1256" s="13" t="s">
        <v>39</v>
      </c>
      <c r="AX1256" s="13" t="s">
        <v>83</v>
      </c>
      <c r="AY1256" s="287" t="s">
        <v>203</v>
      </c>
    </row>
    <row r="1257" spans="2:65" s="1" customFormat="1" ht="16.5" customHeight="1">
      <c r="B1257" s="47"/>
      <c r="C1257" s="238" t="s">
        <v>2793</v>
      </c>
      <c r="D1257" s="238" t="s">
        <v>206</v>
      </c>
      <c r="E1257" s="239" t="s">
        <v>2794</v>
      </c>
      <c r="F1257" s="240" t="s">
        <v>2795</v>
      </c>
      <c r="G1257" s="241" t="s">
        <v>463</v>
      </c>
      <c r="H1257" s="242">
        <v>222.42</v>
      </c>
      <c r="I1257" s="243"/>
      <c r="J1257" s="244">
        <f>ROUND(I1257*H1257,2)</f>
        <v>0</v>
      </c>
      <c r="K1257" s="240" t="s">
        <v>2629</v>
      </c>
      <c r="L1257" s="73"/>
      <c r="M1257" s="245" t="s">
        <v>21</v>
      </c>
      <c r="N1257" s="246" t="s">
        <v>47</v>
      </c>
      <c r="O1257" s="48"/>
      <c r="P1257" s="247">
        <f>O1257*H1257</f>
        <v>0</v>
      </c>
      <c r="Q1257" s="247">
        <v>0</v>
      </c>
      <c r="R1257" s="247">
        <f>Q1257*H1257</f>
        <v>0</v>
      </c>
      <c r="S1257" s="247">
        <v>0.03</v>
      </c>
      <c r="T1257" s="248">
        <f>S1257*H1257</f>
        <v>6.672599999999999</v>
      </c>
      <c r="AR1257" s="25" t="s">
        <v>211</v>
      </c>
      <c r="AT1257" s="25" t="s">
        <v>206</v>
      </c>
      <c r="AU1257" s="25" t="s">
        <v>85</v>
      </c>
      <c r="AY1257" s="25" t="s">
        <v>203</v>
      </c>
      <c r="BE1257" s="249">
        <f>IF(N1257="základní",J1257,0)</f>
        <v>0</v>
      </c>
      <c r="BF1257" s="249">
        <f>IF(N1257="snížená",J1257,0)</f>
        <v>0</v>
      </c>
      <c r="BG1257" s="249">
        <f>IF(N1257="zákl. přenesená",J1257,0)</f>
        <v>0</v>
      </c>
      <c r="BH1257" s="249">
        <f>IF(N1257="sníž. přenesená",J1257,0)</f>
        <v>0</v>
      </c>
      <c r="BI1257" s="249">
        <f>IF(N1257="nulová",J1257,0)</f>
        <v>0</v>
      </c>
      <c r="BJ1257" s="25" t="s">
        <v>83</v>
      </c>
      <c r="BK1257" s="249">
        <f>ROUND(I1257*H1257,2)</f>
        <v>0</v>
      </c>
      <c r="BL1257" s="25" t="s">
        <v>211</v>
      </c>
      <c r="BM1257" s="25" t="s">
        <v>2796</v>
      </c>
    </row>
    <row r="1258" spans="2:51" s="14" customFormat="1" ht="13.5">
      <c r="B1258" s="288"/>
      <c r="C1258" s="289"/>
      <c r="D1258" s="267" t="s">
        <v>592</v>
      </c>
      <c r="E1258" s="290" t="s">
        <v>21</v>
      </c>
      <c r="F1258" s="291" t="s">
        <v>1721</v>
      </c>
      <c r="G1258" s="289"/>
      <c r="H1258" s="290" t="s">
        <v>21</v>
      </c>
      <c r="I1258" s="292"/>
      <c r="J1258" s="289"/>
      <c r="K1258" s="289"/>
      <c r="L1258" s="293"/>
      <c r="M1258" s="294"/>
      <c r="N1258" s="295"/>
      <c r="O1258" s="295"/>
      <c r="P1258" s="295"/>
      <c r="Q1258" s="295"/>
      <c r="R1258" s="295"/>
      <c r="S1258" s="295"/>
      <c r="T1258" s="296"/>
      <c r="AT1258" s="297" t="s">
        <v>592</v>
      </c>
      <c r="AU1258" s="297" t="s">
        <v>85</v>
      </c>
      <c r="AV1258" s="14" t="s">
        <v>83</v>
      </c>
      <c r="AW1258" s="14" t="s">
        <v>39</v>
      </c>
      <c r="AX1258" s="14" t="s">
        <v>76</v>
      </c>
      <c r="AY1258" s="297" t="s">
        <v>203</v>
      </c>
    </row>
    <row r="1259" spans="2:51" s="12" customFormat="1" ht="13.5">
      <c r="B1259" s="265"/>
      <c r="C1259" s="266"/>
      <c r="D1259" s="267" t="s">
        <v>592</v>
      </c>
      <c r="E1259" s="268" t="s">
        <v>21</v>
      </c>
      <c r="F1259" s="269" t="s">
        <v>1779</v>
      </c>
      <c r="G1259" s="266"/>
      <c r="H1259" s="270">
        <v>117.7</v>
      </c>
      <c r="I1259" s="271"/>
      <c r="J1259" s="266"/>
      <c r="K1259" s="266"/>
      <c r="L1259" s="272"/>
      <c r="M1259" s="273"/>
      <c r="N1259" s="274"/>
      <c r="O1259" s="274"/>
      <c r="P1259" s="274"/>
      <c r="Q1259" s="274"/>
      <c r="R1259" s="274"/>
      <c r="S1259" s="274"/>
      <c r="T1259" s="275"/>
      <c r="AT1259" s="276" t="s">
        <v>592</v>
      </c>
      <c r="AU1259" s="276" t="s">
        <v>85</v>
      </c>
      <c r="AV1259" s="12" t="s">
        <v>85</v>
      </c>
      <c r="AW1259" s="12" t="s">
        <v>39</v>
      </c>
      <c r="AX1259" s="12" t="s">
        <v>76</v>
      </c>
      <c r="AY1259" s="276" t="s">
        <v>203</v>
      </c>
    </row>
    <row r="1260" spans="2:51" s="14" customFormat="1" ht="13.5">
      <c r="B1260" s="288"/>
      <c r="C1260" s="289"/>
      <c r="D1260" s="267" t="s">
        <v>592</v>
      </c>
      <c r="E1260" s="290" t="s">
        <v>21</v>
      </c>
      <c r="F1260" s="291" t="s">
        <v>1719</v>
      </c>
      <c r="G1260" s="289"/>
      <c r="H1260" s="290" t="s">
        <v>21</v>
      </c>
      <c r="I1260" s="292"/>
      <c r="J1260" s="289"/>
      <c r="K1260" s="289"/>
      <c r="L1260" s="293"/>
      <c r="M1260" s="294"/>
      <c r="N1260" s="295"/>
      <c r="O1260" s="295"/>
      <c r="P1260" s="295"/>
      <c r="Q1260" s="295"/>
      <c r="R1260" s="295"/>
      <c r="S1260" s="295"/>
      <c r="T1260" s="296"/>
      <c r="AT1260" s="297" t="s">
        <v>592</v>
      </c>
      <c r="AU1260" s="297" t="s">
        <v>85</v>
      </c>
      <c r="AV1260" s="14" t="s">
        <v>83</v>
      </c>
      <c r="AW1260" s="14" t="s">
        <v>39</v>
      </c>
      <c r="AX1260" s="14" t="s">
        <v>76</v>
      </c>
      <c r="AY1260" s="297" t="s">
        <v>203</v>
      </c>
    </row>
    <row r="1261" spans="2:51" s="12" customFormat="1" ht="13.5">
      <c r="B1261" s="265"/>
      <c r="C1261" s="266"/>
      <c r="D1261" s="267" t="s">
        <v>592</v>
      </c>
      <c r="E1261" s="268" t="s">
        <v>21</v>
      </c>
      <c r="F1261" s="269" t="s">
        <v>2797</v>
      </c>
      <c r="G1261" s="266"/>
      <c r="H1261" s="270">
        <v>53</v>
      </c>
      <c r="I1261" s="271"/>
      <c r="J1261" s="266"/>
      <c r="K1261" s="266"/>
      <c r="L1261" s="272"/>
      <c r="M1261" s="273"/>
      <c r="N1261" s="274"/>
      <c r="O1261" s="274"/>
      <c r="P1261" s="274"/>
      <c r="Q1261" s="274"/>
      <c r="R1261" s="274"/>
      <c r="S1261" s="274"/>
      <c r="T1261" s="275"/>
      <c r="AT1261" s="276" t="s">
        <v>592</v>
      </c>
      <c r="AU1261" s="276" t="s">
        <v>85</v>
      </c>
      <c r="AV1261" s="12" t="s">
        <v>85</v>
      </c>
      <c r="AW1261" s="12" t="s">
        <v>39</v>
      </c>
      <c r="AX1261" s="12" t="s">
        <v>76</v>
      </c>
      <c r="AY1261" s="276" t="s">
        <v>203</v>
      </c>
    </row>
    <row r="1262" spans="2:51" s="14" customFormat="1" ht="13.5">
      <c r="B1262" s="288"/>
      <c r="C1262" s="289"/>
      <c r="D1262" s="267" t="s">
        <v>592</v>
      </c>
      <c r="E1262" s="290" t="s">
        <v>21</v>
      </c>
      <c r="F1262" s="291" t="s">
        <v>1725</v>
      </c>
      <c r="G1262" s="289"/>
      <c r="H1262" s="290" t="s">
        <v>21</v>
      </c>
      <c r="I1262" s="292"/>
      <c r="J1262" s="289"/>
      <c r="K1262" s="289"/>
      <c r="L1262" s="293"/>
      <c r="M1262" s="294"/>
      <c r="N1262" s="295"/>
      <c r="O1262" s="295"/>
      <c r="P1262" s="295"/>
      <c r="Q1262" s="295"/>
      <c r="R1262" s="295"/>
      <c r="S1262" s="295"/>
      <c r="T1262" s="296"/>
      <c r="AT1262" s="297" t="s">
        <v>592</v>
      </c>
      <c r="AU1262" s="297" t="s">
        <v>85</v>
      </c>
      <c r="AV1262" s="14" t="s">
        <v>83</v>
      </c>
      <c r="AW1262" s="14" t="s">
        <v>39</v>
      </c>
      <c r="AX1262" s="14" t="s">
        <v>76</v>
      </c>
      <c r="AY1262" s="297" t="s">
        <v>203</v>
      </c>
    </row>
    <row r="1263" spans="2:51" s="12" customFormat="1" ht="13.5">
      <c r="B1263" s="265"/>
      <c r="C1263" s="266"/>
      <c r="D1263" s="267" t="s">
        <v>592</v>
      </c>
      <c r="E1263" s="268" t="s">
        <v>21</v>
      </c>
      <c r="F1263" s="269" t="s">
        <v>2792</v>
      </c>
      <c r="G1263" s="266"/>
      <c r="H1263" s="270">
        <v>45.7</v>
      </c>
      <c r="I1263" s="271"/>
      <c r="J1263" s="266"/>
      <c r="K1263" s="266"/>
      <c r="L1263" s="272"/>
      <c r="M1263" s="273"/>
      <c r="N1263" s="274"/>
      <c r="O1263" s="274"/>
      <c r="P1263" s="274"/>
      <c r="Q1263" s="274"/>
      <c r="R1263" s="274"/>
      <c r="S1263" s="274"/>
      <c r="T1263" s="275"/>
      <c r="AT1263" s="276" t="s">
        <v>592</v>
      </c>
      <c r="AU1263" s="276" t="s">
        <v>85</v>
      </c>
      <c r="AV1263" s="12" t="s">
        <v>85</v>
      </c>
      <c r="AW1263" s="12" t="s">
        <v>39</v>
      </c>
      <c r="AX1263" s="12" t="s">
        <v>76</v>
      </c>
      <c r="AY1263" s="276" t="s">
        <v>203</v>
      </c>
    </row>
    <row r="1264" spans="2:51" s="14" customFormat="1" ht="13.5">
      <c r="B1264" s="288"/>
      <c r="C1264" s="289"/>
      <c r="D1264" s="267" t="s">
        <v>592</v>
      </c>
      <c r="E1264" s="290" t="s">
        <v>21</v>
      </c>
      <c r="F1264" s="291" t="s">
        <v>1729</v>
      </c>
      <c r="G1264" s="289"/>
      <c r="H1264" s="290" t="s">
        <v>21</v>
      </c>
      <c r="I1264" s="292"/>
      <c r="J1264" s="289"/>
      <c r="K1264" s="289"/>
      <c r="L1264" s="293"/>
      <c r="M1264" s="294"/>
      <c r="N1264" s="295"/>
      <c r="O1264" s="295"/>
      <c r="P1264" s="295"/>
      <c r="Q1264" s="295"/>
      <c r="R1264" s="295"/>
      <c r="S1264" s="295"/>
      <c r="T1264" s="296"/>
      <c r="AT1264" s="297" t="s">
        <v>592</v>
      </c>
      <c r="AU1264" s="297" t="s">
        <v>85</v>
      </c>
      <c r="AV1264" s="14" t="s">
        <v>83</v>
      </c>
      <c r="AW1264" s="14" t="s">
        <v>39</v>
      </c>
      <c r="AX1264" s="14" t="s">
        <v>76</v>
      </c>
      <c r="AY1264" s="297" t="s">
        <v>203</v>
      </c>
    </row>
    <row r="1265" spans="2:51" s="12" customFormat="1" ht="13.5">
      <c r="B1265" s="265"/>
      <c r="C1265" s="266"/>
      <c r="D1265" s="267" t="s">
        <v>592</v>
      </c>
      <c r="E1265" s="268" t="s">
        <v>21</v>
      </c>
      <c r="F1265" s="269" t="s">
        <v>1763</v>
      </c>
      <c r="G1265" s="266"/>
      <c r="H1265" s="270">
        <v>6.02</v>
      </c>
      <c r="I1265" s="271"/>
      <c r="J1265" s="266"/>
      <c r="K1265" s="266"/>
      <c r="L1265" s="272"/>
      <c r="M1265" s="273"/>
      <c r="N1265" s="274"/>
      <c r="O1265" s="274"/>
      <c r="P1265" s="274"/>
      <c r="Q1265" s="274"/>
      <c r="R1265" s="274"/>
      <c r="S1265" s="274"/>
      <c r="T1265" s="275"/>
      <c r="AT1265" s="276" t="s">
        <v>592</v>
      </c>
      <c r="AU1265" s="276" t="s">
        <v>85</v>
      </c>
      <c r="AV1265" s="12" t="s">
        <v>85</v>
      </c>
      <c r="AW1265" s="12" t="s">
        <v>39</v>
      </c>
      <c r="AX1265" s="12" t="s">
        <v>76</v>
      </c>
      <c r="AY1265" s="276" t="s">
        <v>203</v>
      </c>
    </row>
    <row r="1266" spans="2:65" s="1" customFormat="1" ht="25.5" customHeight="1">
      <c r="B1266" s="47"/>
      <c r="C1266" s="238" t="s">
        <v>2798</v>
      </c>
      <c r="D1266" s="238" t="s">
        <v>206</v>
      </c>
      <c r="E1266" s="239" t="s">
        <v>2799</v>
      </c>
      <c r="F1266" s="240" t="s">
        <v>2800</v>
      </c>
      <c r="G1266" s="241" t="s">
        <v>463</v>
      </c>
      <c r="H1266" s="242">
        <v>413.08</v>
      </c>
      <c r="I1266" s="243"/>
      <c r="J1266" s="244">
        <f>ROUND(I1266*H1266,2)</f>
        <v>0</v>
      </c>
      <c r="K1266" s="240" t="s">
        <v>2629</v>
      </c>
      <c r="L1266" s="73"/>
      <c r="M1266" s="245" t="s">
        <v>21</v>
      </c>
      <c r="N1266" s="246" t="s">
        <v>47</v>
      </c>
      <c r="O1266" s="48"/>
      <c r="P1266" s="247">
        <f>O1266*H1266</f>
        <v>0</v>
      </c>
      <c r="Q1266" s="247">
        <v>0</v>
      </c>
      <c r="R1266" s="247">
        <f>Q1266*H1266</f>
        <v>0</v>
      </c>
      <c r="S1266" s="247">
        <v>0</v>
      </c>
      <c r="T1266" s="248">
        <f>S1266*H1266</f>
        <v>0</v>
      </c>
      <c r="AR1266" s="25" t="s">
        <v>211</v>
      </c>
      <c r="AT1266" s="25" t="s">
        <v>206</v>
      </c>
      <c r="AU1266" s="25" t="s">
        <v>85</v>
      </c>
      <c r="AY1266" s="25" t="s">
        <v>203</v>
      </c>
      <c r="BE1266" s="249">
        <f>IF(N1266="základní",J1266,0)</f>
        <v>0</v>
      </c>
      <c r="BF1266" s="249">
        <f>IF(N1266="snížená",J1266,0)</f>
        <v>0</v>
      </c>
      <c r="BG1266" s="249">
        <f>IF(N1266="zákl. přenesená",J1266,0)</f>
        <v>0</v>
      </c>
      <c r="BH1266" s="249">
        <f>IF(N1266="sníž. přenesená",J1266,0)</f>
        <v>0</v>
      </c>
      <c r="BI1266" s="249">
        <f>IF(N1266="nulová",J1266,0)</f>
        <v>0</v>
      </c>
      <c r="BJ1266" s="25" t="s">
        <v>83</v>
      </c>
      <c r="BK1266" s="249">
        <f>ROUND(I1266*H1266,2)</f>
        <v>0</v>
      </c>
      <c r="BL1266" s="25" t="s">
        <v>211</v>
      </c>
      <c r="BM1266" s="25" t="s">
        <v>2801</v>
      </c>
    </row>
    <row r="1267" spans="2:51" s="14" customFormat="1" ht="13.5">
      <c r="B1267" s="288"/>
      <c r="C1267" s="289"/>
      <c r="D1267" s="267" t="s">
        <v>592</v>
      </c>
      <c r="E1267" s="290" t="s">
        <v>21</v>
      </c>
      <c r="F1267" s="291" t="s">
        <v>1725</v>
      </c>
      <c r="G1267" s="289"/>
      <c r="H1267" s="290" t="s">
        <v>21</v>
      </c>
      <c r="I1267" s="292"/>
      <c r="J1267" s="289"/>
      <c r="K1267" s="289"/>
      <c r="L1267" s="293"/>
      <c r="M1267" s="294"/>
      <c r="N1267" s="295"/>
      <c r="O1267" s="295"/>
      <c r="P1267" s="295"/>
      <c r="Q1267" s="295"/>
      <c r="R1267" s="295"/>
      <c r="S1267" s="295"/>
      <c r="T1267" s="296"/>
      <c r="AT1267" s="297" t="s">
        <v>592</v>
      </c>
      <c r="AU1267" s="297" t="s">
        <v>85</v>
      </c>
      <c r="AV1267" s="14" t="s">
        <v>83</v>
      </c>
      <c r="AW1267" s="14" t="s">
        <v>39</v>
      </c>
      <c r="AX1267" s="14" t="s">
        <v>76</v>
      </c>
      <c r="AY1267" s="297" t="s">
        <v>203</v>
      </c>
    </row>
    <row r="1268" spans="2:51" s="12" customFormat="1" ht="13.5">
      <c r="B1268" s="265"/>
      <c r="C1268" s="266"/>
      <c r="D1268" s="267" t="s">
        <v>592</v>
      </c>
      <c r="E1268" s="268" t="s">
        <v>21</v>
      </c>
      <c r="F1268" s="269" t="s">
        <v>2792</v>
      </c>
      <c r="G1268" s="266"/>
      <c r="H1268" s="270">
        <v>45.7</v>
      </c>
      <c r="I1268" s="271"/>
      <c r="J1268" s="266"/>
      <c r="K1268" s="266"/>
      <c r="L1268" s="272"/>
      <c r="M1268" s="273"/>
      <c r="N1268" s="274"/>
      <c r="O1268" s="274"/>
      <c r="P1268" s="274"/>
      <c r="Q1268" s="274"/>
      <c r="R1268" s="274"/>
      <c r="S1268" s="274"/>
      <c r="T1268" s="275"/>
      <c r="AT1268" s="276" t="s">
        <v>592</v>
      </c>
      <c r="AU1268" s="276" t="s">
        <v>85</v>
      </c>
      <c r="AV1268" s="12" t="s">
        <v>85</v>
      </c>
      <c r="AW1268" s="12" t="s">
        <v>39</v>
      </c>
      <c r="AX1268" s="12" t="s">
        <v>76</v>
      </c>
      <c r="AY1268" s="276" t="s">
        <v>203</v>
      </c>
    </row>
    <row r="1269" spans="2:51" s="14" customFormat="1" ht="13.5">
      <c r="B1269" s="288"/>
      <c r="C1269" s="289"/>
      <c r="D1269" s="267" t="s">
        <v>592</v>
      </c>
      <c r="E1269" s="290" t="s">
        <v>21</v>
      </c>
      <c r="F1269" s="291" t="s">
        <v>2781</v>
      </c>
      <c r="G1269" s="289"/>
      <c r="H1269" s="290" t="s">
        <v>21</v>
      </c>
      <c r="I1269" s="292"/>
      <c r="J1269" s="289"/>
      <c r="K1269" s="289"/>
      <c r="L1269" s="293"/>
      <c r="M1269" s="294"/>
      <c r="N1269" s="295"/>
      <c r="O1269" s="295"/>
      <c r="P1269" s="295"/>
      <c r="Q1269" s="295"/>
      <c r="R1269" s="295"/>
      <c r="S1269" s="295"/>
      <c r="T1269" s="296"/>
      <c r="AT1269" s="297" t="s">
        <v>592</v>
      </c>
      <c r="AU1269" s="297" t="s">
        <v>85</v>
      </c>
      <c r="AV1269" s="14" t="s">
        <v>83</v>
      </c>
      <c r="AW1269" s="14" t="s">
        <v>39</v>
      </c>
      <c r="AX1269" s="14" t="s">
        <v>76</v>
      </c>
      <c r="AY1269" s="297" t="s">
        <v>203</v>
      </c>
    </row>
    <row r="1270" spans="2:51" s="12" customFormat="1" ht="13.5">
      <c r="B1270" s="265"/>
      <c r="C1270" s="266"/>
      <c r="D1270" s="267" t="s">
        <v>592</v>
      </c>
      <c r="E1270" s="268" t="s">
        <v>21</v>
      </c>
      <c r="F1270" s="269" t="s">
        <v>2782</v>
      </c>
      <c r="G1270" s="266"/>
      <c r="H1270" s="270">
        <v>367.38</v>
      </c>
      <c r="I1270" s="271"/>
      <c r="J1270" s="266"/>
      <c r="K1270" s="266"/>
      <c r="L1270" s="272"/>
      <c r="M1270" s="273"/>
      <c r="N1270" s="274"/>
      <c r="O1270" s="274"/>
      <c r="P1270" s="274"/>
      <c r="Q1270" s="274"/>
      <c r="R1270" s="274"/>
      <c r="S1270" s="274"/>
      <c r="T1270" s="275"/>
      <c r="AT1270" s="276" t="s">
        <v>592</v>
      </c>
      <c r="AU1270" s="276" t="s">
        <v>85</v>
      </c>
      <c r="AV1270" s="12" t="s">
        <v>85</v>
      </c>
      <c r="AW1270" s="12" t="s">
        <v>39</v>
      </c>
      <c r="AX1270" s="12" t="s">
        <v>76</v>
      </c>
      <c r="AY1270" s="276" t="s">
        <v>203</v>
      </c>
    </row>
    <row r="1271" spans="2:51" s="13" customFormat="1" ht="13.5">
      <c r="B1271" s="277"/>
      <c r="C1271" s="278"/>
      <c r="D1271" s="267" t="s">
        <v>592</v>
      </c>
      <c r="E1271" s="279" t="s">
        <v>21</v>
      </c>
      <c r="F1271" s="280" t="s">
        <v>618</v>
      </c>
      <c r="G1271" s="278"/>
      <c r="H1271" s="281">
        <v>413.08</v>
      </c>
      <c r="I1271" s="282"/>
      <c r="J1271" s="278"/>
      <c r="K1271" s="278"/>
      <c r="L1271" s="283"/>
      <c r="M1271" s="284"/>
      <c r="N1271" s="285"/>
      <c r="O1271" s="285"/>
      <c r="P1271" s="285"/>
      <c r="Q1271" s="285"/>
      <c r="R1271" s="285"/>
      <c r="S1271" s="285"/>
      <c r="T1271" s="286"/>
      <c r="AT1271" s="287" t="s">
        <v>592</v>
      </c>
      <c r="AU1271" s="287" t="s">
        <v>85</v>
      </c>
      <c r="AV1271" s="13" t="s">
        <v>98</v>
      </c>
      <c r="AW1271" s="13" t="s">
        <v>39</v>
      </c>
      <c r="AX1271" s="13" t="s">
        <v>83</v>
      </c>
      <c r="AY1271" s="287" t="s">
        <v>203</v>
      </c>
    </row>
    <row r="1272" spans="2:65" s="1" customFormat="1" ht="25.5" customHeight="1">
      <c r="B1272" s="47"/>
      <c r="C1272" s="238" t="s">
        <v>2802</v>
      </c>
      <c r="D1272" s="238" t="s">
        <v>206</v>
      </c>
      <c r="E1272" s="239" t="s">
        <v>2803</v>
      </c>
      <c r="F1272" s="240" t="s">
        <v>2804</v>
      </c>
      <c r="G1272" s="241" t="s">
        <v>463</v>
      </c>
      <c r="H1272" s="242">
        <v>413.08</v>
      </c>
      <c r="I1272" s="243"/>
      <c r="J1272" s="244">
        <f>ROUND(I1272*H1272,2)</f>
        <v>0</v>
      </c>
      <c r="K1272" s="240" t="s">
        <v>2629</v>
      </c>
      <c r="L1272" s="73"/>
      <c r="M1272" s="245" t="s">
        <v>21</v>
      </c>
      <c r="N1272" s="246" t="s">
        <v>47</v>
      </c>
      <c r="O1272" s="48"/>
      <c r="P1272" s="247">
        <f>O1272*H1272</f>
        <v>0</v>
      </c>
      <c r="Q1272" s="247">
        <v>0.01131</v>
      </c>
      <c r="R1272" s="247">
        <f>Q1272*H1272</f>
        <v>4.6719348</v>
      </c>
      <c r="S1272" s="247">
        <v>0</v>
      </c>
      <c r="T1272" s="248">
        <f>S1272*H1272</f>
        <v>0</v>
      </c>
      <c r="AR1272" s="25" t="s">
        <v>211</v>
      </c>
      <c r="AT1272" s="25" t="s">
        <v>206</v>
      </c>
      <c r="AU1272" s="25" t="s">
        <v>85</v>
      </c>
      <c r="AY1272" s="25" t="s">
        <v>203</v>
      </c>
      <c r="BE1272" s="249">
        <f>IF(N1272="základní",J1272,0)</f>
        <v>0</v>
      </c>
      <c r="BF1272" s="249">
        <f>IF(N1272="snížená",J1272,0)</f>
        <v>0</v>
      </c>
      <c r="BG1272" s="249">
        <f>IF(N1272="zákl. přenesená",J1272,0)</f>
        <v>0</v>
      </c>
      <c r="BH1272" s="249">
        <f>IF(N1272="sníž. přenesená",J1272,0)</f>
        <v>0</v>
      </c>
      <c r="BI1272" s="249">
        <f>IF(N1272="nulová",J1272,0)</f>
        <v>0</v>
      </c>
      <c r="BJ1272" s="25" t="s">
        <v>83</v>
      </c>
      <c r="BK1272" s="249">
        <f>ROUND(I1272*H1272,2)</f>
        <v>0</v>
      </c>
      <c r="BL1272" s="25" t="s">
        <v>211</v>
      </c>
      <c r="BM1272" s="25" t="s">
        <v>2805</v>
      </c>
    </row>
    <row r="1273" spans="2:51" s="14" customFormat="1" ht="13.5">
      <c r="B1273" s="288"/>
      <c r="C1273" s="289"/>
      <c r="D1273" s="267" t="s">
        <v>592</v>
      </c>
      <c r="E1273" s="290" t="s">
        <v>21</v>
      </c>
      <c r="F1273" s="291" t="s">
        <v>1725</v>
      </c>
      <c r="G1273" s="289"/>
      <c r="H1273" s="290" t="s">
        <v>21</v>
      </c>
      <c r="I1273" s="292"/>
      <c r="J1273" s="289"/>
      <c r="K1273" s="289"/>
      <c r="L1273" s="293"/>
      <c r="M1273" s="294"/>
      <c r="N1273" s="295"/>
      <c r="O1273" s="295"/>
      <c r="P1273" s="295"/>
      <c r="Q1273" s="295"/>
      <c r="R1273" s="295"/>
      <c r="S1273" s="295"/>
      <c r="T1273" s="296"/>
      <c r="AT1273" s="297" t="s">
        <v>592</v>
      </c>
      <c r="AU1273" s="297" t="s">
        <v>85</v>
      </c>
      <c r="AV1273" s="14" t="s">
        <v>83</v>
      </c>
      <c r="AW1273" s="14" t="s">
        <v>39</v>
      </c>
      <c r="AX1273" s="14" t="s">
        <v>76</v>
      </c>
      <c r="AY1273" s="297" t="s">
        <v>203</v>
      </c>
    </row>
    <row r="1274" spans="2:51" s="12" customFormat="1" ht="13.5">
      <c r="B1274" s="265"/>
      <c r="C1274" s="266"/>
      <c r="D1274" s="267" t="s">
        <v>592</v>
      </c>
      <c r="E1274" s="268" t="s">
        <v>21</v>
      </c>
      <c r="F1274" s="269" t="s">
        <v>2792</v>
      </c>
      <c r="G1274" s="266"/>
      <c r="H1274" s="270">
        <v>45.7</v>
      </c>
      <c r="I1274" s="271"/>
      <c r="J1274" s="266"/>
      <c r="K1274" s="266"/>
      <c r="L1274" s="272"/>
      <c r="M1274" s="273"/>
      <c r="N1274" s="274"/>
      <c r="O1274" s="274"/>
      <c r="P1274" s="274"/>
      <c r="Q1274" s="274"/>
      <c r="R1274" s="274"/>
      <c r="S1274" s="274"/>
      <c r="T1274" s="275"/>
      <c r="AT1274" s="276" t="s">
        <v>592</v>
      </c>
      <c r="AU1274" s="276" t="s">
        <v>85</v>
      </c>
      <c r="AV1274" s="12" t="s">
        <v>85</v>
      </c>
      <c r="AW1274" s="12" t="s">
        <v>39</v>
      </c>
      <c r="AX1274" s="12" t="s">
        <v>76</v>
      </c>
      <c r="AY1274" s="276" t="s">
        <v>203</v>
      </c>
    </row>
    <row r="1275" spans="2:51" s="14" customFormat="1" ht="13.5">
      <c r="B1275" s="288"/>
      <c r="C1275" s="289"/>
      <c r="D1275" s="267" t="s">
        <v>592</v>
      </c>
      <c r="E1275" s="290" t="s">
        <v>21</v>
      </c>
      <c r="F1275" s="291" t="s">
        <v>2781</v>
      </c>
      <c r="G1275" s="289"/>
      <c r="H1275" s="290" t="s">
        <v>21</v>
      </c>
      <c r="I1275" s="292"/>
      <c r="J1275" s="289"/>
      <c r="K1275" s="289"/>
      <c r="L1275" s="293"/>
      <c r="M1275" s="294"/>
      <c r="N1275" s="295"/>
      <c r="O1275" s="295"/>
      <c r="P1275" s="295"/>
      <c r="Q1275" s="295"/>
      <c r="R1275" s="295"/>
      <c r="S1275" s="295"/>
      <c r="T1275" s="296"/>
      <c r="AT1275" s="297" t="s">
        <v>592</v>
      </c>
      <c r="AU1275" s="297" t="s">
        <v>85</v>
      </c>
      <c r="AV1275" s="14" t="s">
        <v>83</v>
      </c>
      <c r="AW1275" s="14" t="s">
        <v>39</v>
      </c>
      <c r="AX1275" s="14" t="s">
        <v>76</v>
      </c>
      <c r="AY1275" s="297" t="s">
        <v>203</v>
      </c>
    </row>
    <row r="1276" spans="2:51" s="12" customFormat="1" ht="13.5">
      <c r="B1276" s="265"/>
      <c r="C1276" s="266"/>
      <c r="D1276" s="267" t="s">
        <v>592</v>
      </c>
      <c r="E1276" s="268" t="s">
        <v>21</v>
      </c>
      <c r="F1276" s="269" t="s">
        <v>2782</v>
      </c>
      <c r="G1276" s="266"/>
      <c r="H1276" s="270">
        <v>367.38</v>
      </c>
      <c r="I1276" s="271"/>
      <c r="J1276" s="266"/>
      <c r="K1276" s="266"/>
      <c r="L1276" s="272"/>
      <c r="M1276" s="273"/>
      <c r="N1276" s="274"/>
      <c r="O1276" s="274"/>
      <c r="P1276" s="274"/>
      <c r="Q1276" s="274"/>
      <c r="R1276" s="274"/>
      <c r="S1276" s="274"/>
      <c r="T1276" s="275"/>
      <c r="AT1276" s="276" t="s">
        <v>592</v>
      </c>
      <c r="AU1276" s="276" t="s">
        <v>85</v>
      </c>
      <c r="AV1276" s="12" t="s">
        <v>85</v>
      </c>
      <c r="AW1276" s="12" t="s">
        <v>39</v>
      </c>
      <c r="AX1276" s="12" t="s">
        <v>76</v>
      </c>
      <c r="AY1276" s="276" t="s">
        <v>203</v>
      </c>
    </row>
    <row r="1277" spans="2:51" s="13" customFormat="1" ht="13.5">
      <c r="B1277" s="277"/>
      <c r="C1277" s="278"/>
      <c r="D1277" s="267" t="s">
        <v>592</v>
      </c>
      <c r="E1277" s="279" t="s">
        <v>21</v>
      </c>
      <c r="F1277" s="280" t="s">
        <v>618</v>
      </c>
      <c r="G1277" s="278"/>
      <c r="H1277" s="281">
        <v>413.08</v>
      </c>
      <c r="I1277" s="282"/>
      <c r="J1277" s="278"/>
      <c r="K1277" s="278"/>
      <c r="L1277" s="283"/>
      <c r="M1277" s="284"/>
      <c r="N1277" s="285"/>
      <c r="O1277" s="285"/>
      <c r="P1277" s="285"/>
      <c r="Q1277" s="285"/>
      <c r="R1277" s="285"/>
      <c r="S1277" s="285"/>
      <c r="T1277" s="286"/>
      <c r="AT1277" s="287" t="s">
        <v>592</v>
      </c>
      <c r="AU1277" s="287" t="s">
        <v>85</v>
      </c>
      <c r="AV1277" s="13" t="s">
        <v>98</v>
      </c>
      <c r="AW1277" s="13" t="s">
        <v>39</v>
      </c>
      <c r="AX1277" s="13" t="s">
        <v>83</v>
      </c>
      <c r="AY1277" s="287" t="s">
        <v>203</v>
      </c>
    </row>
    <row r="1278" spans="2:65" s="1" customFormat="1" ht="16.5" customHeight="1">
      <c r="B1278" s="47"/>
      <c r="C1278" s="238" t="s">
        <v>2806</v>
      </c>
      <c r="D1278" s="238" t="s">
        <v>206</v>
      </c>
      <c r="E1278" s="239" t="s">
        <v>2807</v>
      </c>
      <c r="F1278" s="240" t="s">
        <v>2808</v>
      </c>
      <c r="G1278" s="241" t="s">
        <v>463</v>
      </c>
      <c r="H1278" s="242">
        <v>589.8</v>
      </c>
      <c r="I1278" s="243"/>
      <c r="J1278" s="244">
        <f>ROUND(I1278*H1278,2)</f>
        <v>0</v>
      </c>
      <c r="K1278" s="240" t="s">
        <v>2629</v>
      </c>
      <c r="L1278" s="73"/>
      <c r="M1278" s="245" t="s">
        <v>21</v>
      </c>
      <c r="N1278" s="246" t="s">
        <v>47</v>
      </c>
      <c r="O1278" s="48"/>
      <c r="P1278" s="247">
        <f>O1278*H1278</f>
        <v>0</v>
      </c>
      <c r="Q1278" s="247">
        <v>0</v>
      </c>
      <c r="R1278" s="247">
        <f>Q1278*H1278</f>
        <v>0</v>
      </c>
      <c r="S1278" s="247">
        <v>0.015</v>
      </c>
      <c r="T1278" s="248">
        <f>S1278*H1278</f>
        <v>8.847</v>
      </c>
      <c r="AR1278" s="25" t="s">
        <v>211</v>
      </c>
      <c r="AT1278" s="25" t="s">
        <v>206</v>
      </c>
      <c r="AU1278" s="25" t="s">
        <v>85</v>
      </c>
      <c r="AY1278" s="25" t="s">
        <v>203</v>
      </c>
      <c r="BE1278" s="249">
        <f>IF(N1278="základní",J1278,0)</f>
        <v>0</v>
      </c>
      <c r="BF1278" s="249">
        <f>IF(N1278="snížená",J1278,0)</f>
        <v>0</v>
      </c>
      <c r="BG1278" s="249">
        <f>IF(N1278="zákl. přenesená",J1278,0)</f>
        <v>0</v>
      </c>
      <c r="BH1278" s="249">
        <f>IF(N1278="sníž. přenesená",J1278,0)</f>
        <v>0</v>
      </c>
      <c r="BI1278" s="249">
        <f>IF(N1278="nulová",J1278,0)</f>
        <v>0</v>
      </c>
      <c r="BJ1278" s="25" t="s">
        <v>83</v>
      </c>
      <c r="BK1278" s="249">
        <f>ROUND(I1278*H1278,2)</f>
        <v>0</v>
      </c>
      <c r="BL1278" s="25" t="s">
        <v>211</v>
      </c>
      <c r="BM1278" s="25" t="s">
        <v>2809</v>
      </c>
    </row>
    <row r="1279" spans="2:51" s="14" customFormat="1" ht="13.5">
      <c r="B1279" s="288"/>
      <c r="C1279" s="289"/>
      <c r="D1279" s="267" t="s">
        <v>592</v>
      </c>
      <c r="E1279" s="290" t="s">
        <v>21</v>
      </c>
      <c r="F1279" s="291" t="s">
        <v>1721</v>
      </c>
      <c r="G1279" s="289"/>
      <c r="H1279" s="290" t="s">
        <v>21</v>
      </c>
      <c r="I1279" s="292"/>
      <c r="J1279" s="289"/>
      <c r="K1279" s="289"/>
      <c r="L1279" s="293"/>
      <c r="M1279" s="294"/>
      <c r="N1279" s="295"/>
      <c r="O1279" s="295"/>
      <c r="P1279" s="295"/>
      <c r="Q1279" s="295"/>
      <c r="R1279" s="295"/>
      <c r="S1279" s="295"/>
      <c r="T1279" s="296"/>
      <c r="AT1279" s="297" t="s">
        <v>592</v>
      </c>
      <c r="AU1279" s="297" t="s">
        <v>85</v>
      </c>
      <c r="AV1279" s="14" t="s">
        <v>83</v>
      </c>
      <c r="AW1279" s="14" t="s">
        <v>39</v>
      </c>
      <c r="AX1279" s="14" t="s">
        <v>76</v>
      </c>
      <c r="AY1279" s="297" t="s">
        <v>203</v>
      </c>
    </row>
    <row r="1280" spans="2:51" s="12" customFormat="1" ht="13.5">
      <c r="B1280" s="265"/>
      <c r="C1280" s="266"/>
      <c r="D1280" s="267" t="s">
        <v>592</v>
      </c>
      <c r="E1280" s="268" t="s">
        <v>21</v>
      </c>
      <c r="F1280" s="269" t="s">
        <v>1779</v>
      </c>
      <c r="G1280" s="266"/>
      <c r="H1280" s="270">
        <v>117.7</v>
      </c>
      <c r="I1280" s="271"/>
      <c r="J1280" s="266"/>
      <c r="K1280" s="266"/>
      <c r="L1280" s="272"/>
      <c r="M1280" s="273"/>
      <c r="N1280" s="274"/>
      <c r="O1280" s="274"/>
      <c r="P1280" s="274"/>
      <c r="Q1280" s="274"/>
      <c r="R1280" s="274"/>
      <c r="S1280" s="274"/>
      <c r="T1280" s="275"/>
      <c r="AT1280" s="276" t="s">
        <v>592</v>
      </c>
      <c r="AU1280" s="276" t="s">
        <v>85</v>
      </c>
      <c r="AV1280" s="12" t="s">
        <v>85</v>
      </c>
      <c r="AW1280" s="12" t="s">
        <v>39</v>
      </c>
      <c r="AX1280" s="12" t="s">
        <v>76</v>
      </c>
      <c r="AY1280" s="276" t="s">
        <v>203</v>
      </c>
    </row>
    <row r="1281" spans="2:51" s="14" customFormat="1" ht="13.5">
      <c r="B1281" s="288"/>
      <c r="C1281" s="289"/>
      <c r="D1281" s="267" t="s">
        <v>592</v>
      </c>
      <c r="E1281" s="290" t="s">
        <v>21</v>
      </c>
      <c r="F1281" s="291" t="s">
        <v>1719</v>
      </c>
      <c r="G1281" s="289"/>
      <c r="H1281" s="290" t="s">
        <v>21</v>
      </c>
      <c r="I1281" s="292"/>
      <c r="J1281" s="289"/>
      <c r="K1281" s="289"/>
      <c r="L1281" s="293"/>
      <c r="M1281" s="294"/>
      <c r="N1281" s="295"/>
      <c r="O1281" s="295"/>
      <c r="P1281" s="295"/>
      <c r="Q1281" s="295"/>
      <c r="R1281" s="295"/>
      <c r="S1281" s="295"/>
      <c r="T1281" s="296"/>
      <c r="AT1281" s="297" t="s">
        <v>592</v>
      </c>
      <c r="AU1281" s="297" t="s">
        <v>85</v>
      </c>
      <c r="AV1281" s="14" t="s">
        <v>83</v>
      </c>
      <c r="AW1281" s="14" t="s">
        <v>39</v>
      </c>
      <c r="AX1281" s="14" t="s">
        <v>76</v>
      </c>
      <c r="AY1281" s="297" t="s">
        <v>203</v>
      </c>
    </row>
    <row r="1282" spans="2:51" s="12" customFormat="1" ht="13.5">
      <c r="B1282" s="265"/>
      <c r="C1282" s="266"/>
      <c r="D1282" s="267" t="s">
        <v>592</v>
      </c>
      <c r="E1282" s="268" t="s">
        <v>21</v>
      </c>
      <c r="F1282" s="269" t="s">
        <v>2810</v>
      </c>
      <c r="G1282" s="266"/>
      <c r="H1282" s="270">
        <v>53</v>
      </c>
      <c r="I1282" s="271"/>
      <c r="J1282" s="266"/>
      <c r="K1282" s="266"/>
      <c r="L1282" s="272"/>
      <c r="M1282" s="273"/>
      <c r="N1282" s="274"/>
      <c r="O1282" s="274"/>
      <c r="P1282" s="274"/>
      <c r="Q1282" s="274"/>
      <c r="R1282" s="274"/>
      <c r="S1282" s="274"/>
      <c r="T1282" s="275"/>
      <c r="AT1282" s="276" t="s">
        <v>592</v>
      </c>
      <c r="AU1282" s="276" t="s">
        <v>85</v>
      </c>
      <c r="AV1282" s="12" t="s">
        <v>85</v>
      </c>
      <c r="AW1282" s="12" t="s">
        <v>39</v>
      </c>
      <c r="AX1282" s="12" t="s">
        <v>76</v>
      </c>
      <c r="AY1282" s="276" t="s">
        <v>203</v>
      </c>
    </row>
    <row r="1283" spans="2:51" s="14" customFormat="1" ht="13.5">
      <c r="B1283" s="288"/>
      <c r="C1283" s="289"/>
      <c r="D1283" s="267" t="s">
        <v>592</v>
      </c>
      <c r="E1283" s="290" t="s">
        <v>21</v>
      </c>
      <c r="F1283" s="291" t="s">
        <v>1725</v>
      </c>
      <c r="G1283" s="289"/>
      <c r="H1283" s="290" t="s">
        <v>21</v>
      </c>
      <c r="I1283" s="292"/>
      <c r="J1283" s="289"/>
      <c r="K1283" s="289"/>
      <c r="L1283" s="293"/>
      <c r="M1283" s="294"/>
      <c r="N1283" s="295"/>
      <c r="O1283" s="295"/>
      <c r="P1283" s="295"/>
      <c r="Q1283" s="295"/>
      <c r="R1283" s="295"/>
      <c r="S1283" s="295"/>
      <c r="T1283" s="296"/>
      <c r="AT1283" s="297" t="s">
        <v>592</v>
      </c>
      <c r="AU1283" s="297" t="s">
        <v>85</v>
      </c>
      <c r="AV1283" s="14" t="s">
        <v>83</v>
      </c>
      <c r="AW1283" s="14" t="s">
        <v>39</v>
      </c>
      <c r="AX1283" s="14" t="s">
        <v>76</v>
      </c>
      <c r="AY1283" s="297" t="s">
        <v>203</v>
      </c>
    </row>
    <row r="1284" spans="2:51" s="12" customFormat="1" ht="13.5">
      <c r="B1284" s="265"/>
      <c r="C1284" s="266"/>
      <c r="D1284" s="267" t="s">
        <v>592</v>
      </c>
      <c r="E1284" s="268" t="s">
        <v>21</v>
      </c>
      <c r="F1284" s="269" t="s">
        <v>2792</v>
      </c>
      <c r="G1284" s="266"/>
      <c r="H1284" s="270">
        <v>45.7</v>
      </c>
      <c r="I1284" s="271"/>
      <c r="J1284" s="266"/>
      <c r="K1284" s="266"/>
      <c r="L1284" s="272"/>
      <c r="M1284" s="273"/>
      <c r="N1284" s="274"/>
      <c r="O1284" s="274"/>
      <c r="P1284" s="274"/>
      <c r="Q1284" s="274"/>
      <c r="R1284" s="274"/>
      <c r="S1284" s="274"/>
      <c r="T1284" s="275"/>
      <c r="AT1284" s="276" t="s">
        <v>592</v>
      </c>
      <c r="AU1284" s="276" t="s">
        <v>85</v>
      </c>
      <c r="AV1284" s="12" t="s">
        <v>85</v>
      </c>
      <c r="AW1284" s="12" t="s">
        <v>39</v>
      </c>
      <c r="AX1284" s="12" t="s">
        <v>76</v>
      </c>
      <c r="AY1284" s="276" t="s">
        <v>203</v>
      </c>
    </row>
    <row r="1285" spans="2:51" s="14" customFormat="1" ht="13.5">
      <c r="B1285" s="288"/>
      <c r="C1285" s="289"/>
      <c r="D1285" s="267" t="s">
        <v>592</v>
      </c>
      <c r="E1285" s="290" t="s">
        <v>21</v>
      </c>
      <c r="F1285" s="291" t="s">
        <v>1729</v>
      </c>
      <c r="G1285" s="289"/>
      <c r="H1285" s="290" t="s">
        <v>21</v>
      </c>
      <c r="I1285" s="292"/>
      <c r="J1285" s="289"/>
      <c r="K1285" s="289"/>
      <c r="L1285" s="293"/>
      <c r="M1285" s="294"/>
      <c r="N1285" s="295"/>
      <c r="O1285" s="295"/>
      <c r="P1285" s="295"/>
      <c r="Q1285" s="295"/>
      <c r="R1285" s="295"/>
      <c r="S1285" s="295"/>
      <c r="T1285" s="296"/>
      <c r="AT1285" s="297" t="s">
        <v>592</v>
      </c>
      <c r="AU1285" s="297" t="s">
        <v>85</v>
      </c>
      <c r="AV1285" s="14" t="s">
        <v>83</v>
      </c>
      <c r="AW1285" s="14" t="s">
        <v>39</v>
      </c>
      <c r="AX1285" s="14" t="s">
        <v>76</v>
      </c>
      <c r="AY1285" s="297" t="s">
        <v>203</v>
      </c>
    </row>
    <row r="1286" spans="2:51" s="12" customFormat="1" ht="13.5">
      <c r="B1286" s="265"/>
      <c r="C1286" s="266"/>
      <c r="D1286" s="267" t="s">
        <v>592</v>
      </c>
      <c r="E1286" s="268" t="s">
        <v>21</v>
      </c>
      <c r="F1286" s="269" t="s">
        <v>1763</v>
      </c>
      <c r="G1286" s="266"/>
      <c r="H1286" s="270">
        <v>6.02</v>
      </c>
      <c r="I1286" s="271"/>
      <c r="J1286" s="266"/>
      <c r="K1286" s="266"/>
      <c r="L1286" s="272"/>
      <c r="M1286" s="273"/>
      <c r="N1286" s="274"/>
      <c r="O1286" s="274"/>
      <c r="P1286" s="274"/>
      <c r="Q1286" s="274"/>
      <c r="R1286" s="274"/>
      <c r="S1286" s="274"/>
      <c r="T1286" s="275"/>
      <c r="AT1286" s="276" t="s">
        <v>592</v>
      </c>
      <c r="AU1286" s="276" t="s">
        <v>85</v>
      </c>
      <c r="AV1286" s="12" t="s">
        <v>85</v>
      </c>
      <c r="AW1286" s="12" t="s">
        <v>39</v>
      </c>
      <c r="AX1286" s="12" t="s">
        <v>76</v>
      </c>
      <c r="AY1286" s="276" t="s">
        <v>203</v>
      </c>
    </row>
    <row r="1287" spans="2:51" s="14" customFormat="1" ht="13.5">
      <c r="B1287" s="288"/>
      <c r="C1287" s="289"/>
      <c r="D1287" s="267" t="s">
        <v>592</v>
      </c>
      <c r="E1287" s="290" t="s">
        <v>21</v>
      </c>
      <c r="F1287" s="291" t="s">
        <v>2781</v>
      </c>
      <c r="G1287" s="289"/>
      <c r="H1287" s="290" t="s">
        <v>21</v>
      </c>
      <c r="I1287" s="292"/>
      <c r="J1287" s="289"/>
      <c r="K1287" s="289"/>
      <c r="L1287" s="293"/>
      <c r="M1287" s="294"/>
      <c r="N1287" s="295"/>
      <c r="O1287" s="295"/>
      <c r="P1287" s="295"/>
      <c r="Q1287" s="295"/>
      <c r="R1287" s="295"/>
      <c r="S1287" s="295"/>
      <c r="T1287" s="296"/>
      <c r="AT1287" s="297" t="s">
        <v>592</v>
      </c>
      <c r="AU1287" s="297" t="s">
        <v>85</v>
      </c>
      <c r="AV1287" s="14" t="s">
        <v>83</v>
      </c>
      <c r="AW1287" s="14" t="s">
        <v>39</v>
      </c>
      <c r="AX1287" s="14" t="s">
        <v>76</v>
      </c>
      <c r="AY1287" s="297" t="s">
        <v>203</v>
      </c>
    </row>
    <row r="1288" spans="2:51" s="12" customFormat="1" ht="13.5">
      <c r="B1288" s="265"/>
      <c r="C1288" s="266"/>
      <c r="D1288" s="267" t="s">
        <v>592</v>
      </c>
      <c r="E1288" s="268" t="s">
        <v>21</v>
      </c>
      <c r="F1288" s="269" t="s">
        <v>2782</v>
      </c>
      <c r="G1288" s="266"/>
      <c r="H1288" s="270">
        <v>367.38</v>
      </c>
      <c r="I1288" s="271"/>
      <c r="J1288" s="266"/>
      <c r="K1288" s="266"/>
      <c r="L1288" s="272"/>
      <c r="M1288" s="273"/>
      <c r="N1288" s="274"/>
      <c r="O1288" s="274"/>
      <c r="P1288" s="274"/>
      <c r="Q1288" s="274"/>
      <c r="R1288" s="274"/>
      <c r="S1288" s="274"/>
      <c r="T1288" s="275"/>
      <c r="AT1288" s="276" t="s">
        <v>592</v>
      </c>
      <c r="AU1288" s="276" t="s">
        <v>85</v>
      </c>
      <c r="AV1288" s="12" t="s">
        <v>85</v>
      </c>
      <c r="AW1288" s="12" t="s">
        <v>39</v>
      </c>
      <c r="AX1288" s="12" t="s">
        <v>76</v>
      </c>
      <c r="AY1288" s="276" t="s">
        <v>203</v>
      </c>
    </row>
    <row r="1289" spans="2:51" s="12" customFormat="1" ht="13.5">
      <c r="B1289" s="265"/>
      <c r="C1289" s="266"/>
      <c r="D1289" s="267" t="s">
        <v>592</v>
      </c>
      <c r="E1289" s="268" t="s">
        <v>21</v>
      </c>
      <c r="F1289" s="269" t="s">
        <v>21</v>
      </c>
      <c r="G1289" s="266"/>
      <c r="H1289" s="270">
        <v>0</v>
      </c>
      <c r="I1289" s="271"/>
      <c r="J1289" s="266"/>
      <c r="K1289" s="266"/>
      <c r="L1289" s="272"/>
      <c r="M1289" s="273"/>
      <c r="N1289" s="274"/>
      <c r="O1289" s="274"/>
      <c r="P1289" s="274"/>
      <c r="Q1289" s="274"/>
      <c r="R1289" s="274"/>
      <c r="S1289" s="274"/>
      <c r="T1289" s="275"/>
      <c r="AT1289" s="276" t="s">
        <v>592</v>
      </c>
      <c r="AU1289" s="276" t="s">
        <v>85</v>
      </c>
      <c r="AV1289" s="12" t="s">
        <v>85</v>
      </c>
      <c r="AW1289" s="12" t="s">
        <v>39</v>
      </c>
      <c r="AX1289" s="12" t="s">
        <v>76</v>
      </c>
      <c r="AY1289" s="276" t="s">
        <v>203</v>
      </c>
    </row>
    <row r="1290" spans="2:51" s="12" customFormat="1" ht="13.5">
      <c r="B1290" s="265"/>
      <c r="C1290" s="266"/>
      <c r="D1290" s="267" t="s">
        <v>592</v>
      </c>
      <c r="E1290" s="268" t="s">
        <v>21</v>
      </c>
      <c r="F1290" s="269" t="s">
        <v>21</v>
      </c>
      <c r="G1290" s="266"/>
      <c r="H1290" s="270">
        <v>0</v>
      </c>
      <c r="I1290" s="271"/>
      <c r="J1290" s="266"/>
      <c r="K1290" s="266"/>
      <c r="L1290" s="272"/>
      <c r="M1290" s="273"/>
      <c r="N1290" s="274"/>
      <c r="O1290" s="274"/>
      <c r="P1290" s="274"/>
      <c r="Q1290" s="274"/>
      <c r="R1290" s="274"/>
      <c r="S1290" s="274"/>
      <c r="T1290" s="275"/>
      <c r="AT1290" s="276" t="s">
        <v>592</v>
      </c>
      <c r="AU1290" s="276" t="s">
        <v>85</v>
      </c>
      <c r="AV1290" s="12" t="s">
        <v>85</v>
      </c>
      <c r="AW1290" s="12" t="s">
        <v>39</v>
      </c>
      <c r="AX1290" s="12" t="s">
        <v>76</v>
      </c>
      <c r="AY1290" s="276" t="s">
        <v>203</v>
      </c>
    </row>
    <row r="1291" spans="2:51" s="12" customFormat="1" ht="13.5">
      <c r="B1291" s="265"/>
      <c r="C1291" s="266"/>
      <c r="D1291" s="267" t="s">
        <v>592</v>
      </c>
      <c r="E1291" s="268" t="s">
        <v>21</v>
      </c>
      <c r="F1291" s="269" t="s">
        <v>21</v>
      </c>
      <c r="G1291" s="266"/>
      <c r="H1291" s="270">
        <v>0</v>
      </c>
      <c r="I1291" s="271"/>
      <c r="J1291" s="266"/>
      <c r="K1291" s="266"/>
      <c r="L1291" s="272"/>
      <c r="M1291" s="273"/>
      <c r="N1291" s="274"/>
      <c r="O1291" s="274"/>
      <c r="P1291" s="274"/>
      <c r="Q1291" s="274"/>
      <c r="R1291" s="274"/>
      <c r="S1291" s="274"/>
      <c r="T1291" s="275"/>
      <c r="AT1291" s="276" t="s">
        <v>592</v>
      </c>
      <c r="AU1291" s="276" t="s">
        <v>85</v>
      </c>
      <c r="AV1291" s="12" t="s">
        <v>85</v>
      </c>
      <c r="AW1291" s="12" t="s">
        <v>39</v>
      </c>
      <c r="AX1291" s="12" t="s">
        <v>76</v>
      </c>
      <c r="AY1291" s="276" t="s">
        <v>203</v>
      </c>
    </row>
    <row r="1292" spans="2:51" s="13" customFormat="1" ht="13.5">
      <c r="B1292" s="277"/>
      <c r="C1292" s="278"/>
      <c r="D1292" s="267" t="s">
        <v>592</v>
      </c>
      <c r="E1292" s="279" t="s">
        <v>21</v>
      </c>
      <c r="F1292" s="280" t="s">
        <v>618</v>
      </c>
      <c r="G1292" s="278"/>
      <c r="H1292" s="281">
        <v>589.8</v>
      </c>
      <c r="I1292" s="282"/>
      <c r="J1292" s="278"/>
      <c r="K1292" s="278"/>
      <c r="L1292" s="283"/>
      <c r="M1292" s="284"/>
      <c r="N1292" s="285"/>
      <c r="O1292" s="285"/>
      <c r="P1292" s="285"/>
      <c r="Q1292" s="285"/>
      <c r="R1292" s="285"/>
      <c r="S1292" s="285"/>
      <c r="T1292" s="286"/>
      <c r="AT1292" s="287" t="s">
        <v>592</v>
      </c>
      <c r="AU1292" s="287" t="s">
        <v>85</v>
      </c>
      <c r="AV1292" s="13" t="s">
        <v>98</v>
      </c>
      <c r="AW1292" s="13" t="s">
        <v>39</v>
      </c>
      <c r="AX1292" s="13" t="s">
        <v>83</v>
      </c>
      <c r="AY1292" s="287" t="s">
        <v>203</v>
      </c>
    </row>
    <row r="1293" spans="2:65" s="1" customFormat="1" ht="16.5" customHeight="1">
      <c r="B1293" s="47"/>
      <c r="C1293" s="238" t="s">
        <v>2811</v>
      </c>
      <c r="D1293" s="238" t="s">
        <v>206</v>
      </c>
      <c r="E1293" s="239" t="s">
        <v>2812</v>
      </c>
      <c r="F1293" s="240" t="s">
        <v>2813</v>
      </c>
      <c r="G1293" s="241" t="s">
        <v>463</v>
      </c>
      <c r="H1293" s="242">
        <v>413.08</v>
      </c>
      <c r="I1293" s="243"/>
      <c r="J1293" s="244">
        <f>ROUND(I1293*H1293,2)</f>
        <v>0</v>
      </c>
      <c r="K1293" s="240" t="s">
        <v>2629</v>
      </c>
      <c r="L1293" s="73"/>
      <c r="M1293" s="245" t="s">
        <v>21</v>
      </c>
      <c r="N1293" s="246" t="s">
        <v>47</v>
      </c>
      <c r="O1293" s="48"/>
      <c r="P1293" s="247">
        <f>O1293*H1293</f>
        <v>0</v>
      </c>
      <c r="Q1293" s="247">
        <v>0</v>
      </c>
      <c r="R1293" s="247">
        <f>Q1293*H1293</f>
        <v>0</v>
      </c>
      <c r="S1293" s="247">
        <v>0</v>
      </c>
      <c r="T1293" s="248">
        <f>S1293*H1293</f>
        <v>0</v>
      </c>
      <c r="AR1293" s="25" t="s">
        <v>211</v>
      </c>
      <c r="AT1293" s="25" t="s">
        <v>206</v>
      </c>
      <c r="AU1293" s="25" t="s">
        <v>85</v>
      </c>
      <c r="AY1293" s="25" t="s">
        <v>203</v>
      </c>
      <c r="BE1293" s="249">
        <f>IF(N1293="základní",J1293,0)</f>
        <v>0</v>
      </c>
      <c r="BF1293" s="249">
        <f>IF(N1293="snížená",J1293,0)</f>
        <v>0</v>
      </c>
      <c r="BG1293" s="249">
        <f>IF(N1293="zákl. přenesená",J1293,0)</f>
        <v>0</v>
      </c>
      <c r="BH1293" s="249">
        <f>IF(N1293="sníž. přenesená",J1293,0)</f>
        <v>0</v>
      </c>
      <c r="BI1293" s="249">
        <f>IF(N1293="nulová",J1293,0)</f>
        <v>0</v>
      </c>
      <c r="BJ1293" s="25" t="s">
        <v>83</v>
      </c>
      <c r="BK1293" s="249">
        <f>ROUND(I1293*H1293,2)</f>
        <v>0</v>
      </c>
      <c r="BL1293" s="25" t="s">
        <v>211</v>
      </c>
      <c r="BM1293" s="25" t="s">
        <v>2814</v>
      </c>
    </row>
    <row r="1294" spans="2:51" s="14" customFormat="1" ht="13.5">
      <c r="B1294" s="288"/>
      <c r="C1294" s="289"/>
      <c r="D1294" s="267" t="s">
        <v>592</v>
      </c>
      <c r="E1294" s="290" t="s">
        <v>21</v>
      </c>
      <c r="F1294" s="291" t="s">
        <v>1725</v>
      </c>
      <c r="G1294" s="289"/>
      <c r="H1294" s="290" t="s">
        <v>21</v>
      </c>
      <c r="I1294" s="292"/>
      <c r="J1294" s="289"/>
      <c r="K1294" s="289"/>
      <c r="L1294" s="293"/>
      <c r="M1294" s="294"/>
      <c r="N1294" s="295"/>
      <c r="O1294" s="295"/>
      <c r="P1294" s="295"/>
      <c r="Q1294" s="295"/>
      <c r="R1294" s="295"/>
      <c r="S1294" s="295"/>
      <c r="T1294" s="296"/>
      <c r="AT1294" s="297" t="s">
        <v>592</v>
      </c>
      <c r="AU1294" s="297" t="s">
        <v>85</v>
      </c>
      <c r="AV1294" s="14" t="s">
        <v>83</v>
      </c>
      <c r="AW1294" s="14" t="s">
        <v>39</v>
      </c>
      <c r="AX1294" s="14" t="s">
        <v>76</v>
      </c>
      <c r="AY1294" s="297" t="s">
        <v>203</v>
      </c>
    </row>
    <row r="1295" spans="2:51" s="12" customFormat="1" ht="13.5">
      <c r="B1295" s="265"/>
      <c r="C1295" s="266"/>
      <c r="D1295" s="267" t="s">
        <v>592</v>
      </c>
      <c r="E1295" s="268" t="s">
        <v>21</v>
      </c>
      <c r="F1295" s="269" t="s">
        <v>2792</v>
      </c>
      <c r="G1295" s="266"/>
      <c r="H1295" s="270">
        <v>45.7</v>
      </c>
      <c r="I1295" s="271"/>
      <c r="J1295" s="266"/>
      <c r="K1295" s="266"/>
      <c r="L1295" s="272"/>
      <c r="M1295" s="273"/>
      <c r="N1295" s="274"/>
      <c r="O1295" s="274"/>
      <c r="P1295" s="274"/>
      <c r="Q1295" s="274"/>
      <c r="R1295" s="274"/>
      <c r="S1295" s="274"/>
      <c r="T1295" s="275"/>
      <c r="AT1295" s="276" t="s">
        <v>592</v>
      </c>
      <c r="AU1295" s="276" t="s">
        <v>85</v>
      </c>
      <c r="AV1295" s="12" t="s">
        <v>85</v>
      </c>
      <c r="AW1295" s="12" t="s">
        <v>39</v>
      </c>
      <c r="AX1295" s="12" t="s">
        <v>76</v>
      </c>
      <c r="AY1295" s="276" t="s">
        <v>203</v>
      </c>
    </row>
    <row r="1296" spans="2:51" s="14" customFormat="1" ht="13.5">
      <c r="B1296" s="288"/>
      <c r="C1296" s="289"/>
      <c r="D1296" s="267" t="s">
        <v>592</v>
      </c>
      <c r="E1296" s="290" t="s">
        <v>21</v>
      </c>
      <c r="F1296" s="291" t="s">
        <v>2781</v>
      </c>
      <c r="G1296" s="289"/>
      <c r="H1296" s="290" t="s">
        <v>21</v>
      </c>
      <c r="I1296" s="292"/>
      <c r="J1296" s="289"/>
      <c r="K1296" s="289"/>
      <c r="L1296" s="293"/>
      <c r="M1296" s="294"/>
      <c r="N1296" s="295"/>
      <c r="O1296" s="295"/>
      <c r="P1296" s="295"/>
      <c r="Q1296" s="295"/>
      <c r="R1296" s="295"/>
      <c r="S1296" s="295"/>
      <c r="T1296" s="296"/>
      <c r="AT1296" s="297" t="s">
        <v>592</v>
      </c>
      <c r="AU1296" s="297" t="s">
        <v>85</v>
      </c>
      <c r="AV1296" s="14" t="s">
        <v>83</v>
      </c>
      <c r="AW1296" s="14" t="s">
        <v>39</v>
      </c>
      <c r="AX1296" s="14" t="s">
        <v>76</v>
      </c>
      <c r="AY1296" s="297" t="s">
        <v>203</v>
      </c>
    </row>
    <row r="1297" spans="2:51" s="12" customFormat="1" ht="13.5">
      <c r="B1297" s="265"/>
      <c r="C1297" s="266"/>
      <c r="D1297" s="267" t="s">
        <v>592</v>
      </c>
      <c r="E1297" s="268" t="s">
        <v>21</v>
      </c>
      <c r="F1297" s="269" t="s">
        <v>2782</v>
      </c>
      <c r="G1297" s="266"/>
      <c r="H1297" s="270">
        <v>367.38</v>
      </c>
      <c r="I1297" s="271"/>
      <c r="J1297" s="266"/>
      <c r="K1297" s="266"/>
      <c r="L1297" s="272"/>
      <c r="M1297" s="273"/>
      <c r="N1297" s="274"/>
      <c r="O1297" s="274"/>
      <c r="P1297" s="274"/>
      <c r="Q1297" s="274"/>
      <c r="R1297" s="274"/>
      <c r="S1297" s="274"/>
      <c r="T1297" s="275"/>
      <c r="AT1297" s="276" t="s">
        <v>592</v>
      </c>
      <c r="AU1297" s="276" t="s">
        <v>85</v>
      </c>
      <c r="AV1297" s="12" t="s">
        <v>85</v>
      </c>
      <c r="AW1297" s="12" t="s">
        <v>39</v>
      </c>
      <c r="AX1297" s="12" t="s">
        <v>76</v>
      </c>
      <c r="AY1297" s="276" t="s">
        <v>203</v>
      </c>
    </row>
    <row r="1298" spans="2:51" s="13" customFormat="1" ht="13.5">
      <c r="B1298" s="277"/>
      <c r="C1298" s="278"/>
      <c r="D1298" s="267" t="s">
        <v>592</v>
      </c>
      <c r="E1298" s="279" t="s">
        <v>21</v>
      </c>
      <c r="F1298" s="280" t="s">
        <v>618</v>
      </c>
      <c r="G1298" s="278"/>
      <c r="H1298" s="281">
        <v>413.08</v>
      </c>
      <c r="I1298" s="282"/>
      <c r="J1298" s="278"/>
      <c r="K1298" s="278"/>
      <c r="L1298" s="283"/>
      <c r="M1298" s="284"/>
      <c r="N1298" s="285"/>
      <c r="O1298" s="285"/>
      <c r="P1298" s="285"/>
      <c r="Q1298" s="285"/>
      <c r="R1298" s="285"/>
      <c r="S1298" s="285"/>
      <c r="T1298" s="286"/>
      <c r="AT1298" s="287" t="s">
        <v>592</v>
      </c>
      <c r="AU1298" s="287" t="s">
        <v>85</v>
      </c>
      <c r="AV1298" s="13" t="s">
        <v>98</v>
      </c>
      <c r="AW1298" s="13" t="s">
        <v>39</v>
      </c>
      <c r="AX1298" s="13" t="s">
        <v>83</v>
      </c>
      <c r="AY1298" s="287" t="s">
        <v>203</v>
      </c>
    </row>
    <row r="1299" spans="2:65" s="1" customFormat="1" ht="25.5" customHeight="1">
      <c r="B1299" s="47"/>
      <c r="C1299" s="255" t="s">
        <v>2815</v>
      </c>
      <c r="D1299" s="255" t="s">
        <v>284</v>
      </c>
      <c r="E1299" s="256" t="s">
        <v>2816</v>
      </c>
      <c r="F1299" s="257" t="s">
        <v>2817</v>
      </c>
      <c r="G1299" s="258" t="s">
        <v>463</v>
      </c>
      <c r="H1299" s="259">
        <v>413.08</v>
      </c>
      <c r="I1299" s="260"/>
      <c r="J1299" s="261">
        <f>ROUND(I1299*H1299,2)</f>
        <v>0</v>
      </c>
      <c r="K1299" s="257" t="s">
        <v>2629</v>
      </c>
      <c r="L1299" s="262"/>
      <c r="M1299" s="263" t="s">
        <v>21</v>
      </c>
      <c r="N1299" s="264" t="s">
        <v>47</v>
      </c>
      <c r="O1299" s="48"/>
      <c r="P1299" s="247">
        <f>O1299*H1299</f>
        <v>0</v>
      </c>
      <c r="Q1299" s="247">
        <v>0.0004</v>
      </c>
      <c r="R1299" s="247">
        <f>Q1299*H1299</f>
        <v>0.165232</v>
      </c>
      <c r="S1299" s="247">
        <v>0</v>
      </c>
      <c r="T1299" s="248">
        <f>S1299*H1299</f>
        <v>0</v>
      </c>
      <c r="AR1299" s="25" t="s">
        <v>287</v>
      </c>
      <c r="AT1299" s="25" t="s">
        <v>284</v>
      </c>
      <c r="AU1299" s="25" t="s">
        <v>85</v>
      </c>
      <c r="AY1299" s="25" t="s">
        <v>203</v>
      </c>
      <c r="BE1299" s="249">
        <f>IF(N1299="základní",J1299,0)</f>
        <v>0</v>
      </c>
      <c r="BF1299" s="249">
        <f>IF(N1299="snížená",J1299,0)</f>
        <v>0</v>
      </c>
      <c r="BG1299" s="249">
        <f>IF(N1299="zákl. přenesená",J1299,0)</f>
        <v>0</v>
      </c>
      <c r="BH1299" s="249">
        <f>IF(N1299="sníž. přenesená",J1299,0)</f>
        <v>0</v>
      </c>
      <c r="BI1299" s="249">
        <f>IF(N1299="nulová",J1299,0)</f>
        <v>0</v>
      </c>
      <c r="BJ1299" s="25" t="s">
        <v>83</v>
      </c>
      <c r="BK1299" s="249">
        <f>ROUND(I1299*H1299,2)</f>
        <v>0</v>
      </c>
      <c r="BL1299" s="25" t="s">
        <v>211</v>
      </c>
      <c r="BM1299" s="25" t="s">
        <v>2818</v>
      </c>
    </row>
    <row r="1300" spans="2:65" s="1" customFormat="1" ht="25.5" customHeight="1">
      <c r="B1300" s="47"/>
      <c r="C1300" s="238" t="s">
        <v>2819</v>
      </c>
      <c r="D1300" s="238" t="s">
        <v>206</v>
      </c>
      <c r="E1300" s="239" t="s">
        <v>2820</v>
      </c>
      <c r="F1300" s="240" t="s">
        <v>2821</v>
      </c>
      <c r="G1300" s="241" t="s">
        <v>463</v>
      </c>
      <c r="H1300" s="242">
        <v>413.08</v>
      </c>
      <c r="I1300" s="243"/>
      <c r="J1300" s="244">
        <f>ROUND(I1300*H1300,2)</f>
        <v>0</v>
      </c>
      <c r="K1300" s="240" t="s">
        <v>2629</v>
      </c>
      <c r="L1300" s="73"/>
      <c r="M1300" s="245" t="s">
        <v>21</v>
      </c>
      <c r="N1300" s="246" t="s">
        <v>47</v>
      </c>
      <c r="O1300" s="48"/>
      <c r="P1300" s="247">
        <f>O1300*H1300</f>
        <v>0</v>
      </c>
      <c r="Q1300" s="247">
        <v>0.00048</v>
      </c>
      <c r="R1300" s="247">
        <f>Q1300*H1300</f>
        <v>0.1982784</v>
      </c>
      <c r="S1300" s="247">
        <v>0</v>
      </c>
      <c r="T1300" s="248">
        <f>S1300*H1300</f>
        <v>0</v>
      </c>
      <c r="AR1300" s="25" t="s">
        <v>211</v>
      </c>
      <c r="AT1300" s="25" t="s">
        <v>206</v>
      </c>
      <c r="AU1300" s="25" t="s">
        <v>85</v>
      </c>
      <c r="AY1300" s="25" t="s">
        <v>203</v>
      </c>
      <c r="BE1300" s="249">
        <f>IF(N1300="základní",J1300,0)</f>
        <v>0</v>
      </c>
      <c r="BF1300" s="249">
        <f>IF(N1300="snížená",J1300,0)</f>
        <v>0</v>
      </c>
      <c r="BG1300" s="249">
        <f>IF(N1300="zákl. přenesená",J1300,0)</f>
        <v>0</v>
      </c>
      <c r="BH1300" s="249">
        <f>IF(N1300="sníž. přenesená",J1300,0)</f>
        <v>0</v>
      </c>
      <c r="BI1300" s="249">
        <f>IF(N1300="nulová",J1300,0)</f>
        <v>0</v>
      </c>
      <c r="BJ1300" s="25" t="s">
        <v>83</v>
      </c>
      <c r="BK1300" s="249">
        <f>ROUND(I1300*H1300,2)</f>
        <v>0</v>
      </c>
      <c r="BL1300" s="25" t="s">
        <v>211</v>
      </c>
      <c r="BM1300" s="25" t="s">
        <v>2822</v>
      </c>
    </row>
    <row r="1301" spans="2:51" s="14" customFormat="1" ht="13.5">
      <c r="B1301" s="288"/>
      <c r="C1301" s="289"/>
      <c r="D1301" s="267" t="s">
        <v>592</v>
      </c>
      <c r="E1301" s="290" t="s">
        <v>21</v>
      </c>
      <c r="F1301" s="291" t="s">
        <v>1725</v>
      </c>
      <c r="G1301" s="289"/>
      <c r="H1301" s="290" t="s">
        <v>21</v>
      </c>
      <c r="I1301" s="292"/>
      <c r="J1301" s="289"/>
      <c r="K1301" s="289"/>
      <c r="L1301" s="293"/>
      <c r="M1301" s="294"/>
      <c r="N1301" s="295"/>
      <c r="O1301" s="295"/>
      <c r="P1301" s="295"/>
      <c r="Q1301" s="295"/>
      <c r="R1301" s="295"/>
      <c r="S1301" s="295"/>
      <c r="T1301" s="296"/>
      <c r="AT1301" s="297" t="s">
        <v>592</v>
      </c>
      <c r="AU1301" s="297" t="s">
        <v>85</v>
      </c>
      <c r="AV1301" s="14" t="s">
        <v>83</v>
      </c>
      <c r="AW1301" s="14" t="s">
        <v>39</v>
      </c>
      <c r="AX1301" s="14" t="s">
        <v>76</v>
      </c>
      <c r="AY1301" s="297" t="s">
        <v>203</v>
      </c>
    </row>
    <row r="1302" spans="2:51" s="12" customFormat="1" ht="13.5">
      <c r="B1302" s="265"/>
      <c r="C1302" s="266"/>
      <c r="D1302" s="267" t="s">
        <v>592</v>
      </c>
      <c r="E1302" s="268" t="s">
        <v>21</v>
      </c>
      <c r="F1302" s="269" t="s">
        <v>2792</v>
      </c>
      <c r="G1302" s="266"/>
      <c r="H1302" s="270">
        <v>45.7</v>
      </c>
      <c r="I1302" s="271"/>
      <c r="J1302" s="266"/>
      <c r="K1302" s="266"/>
      <c r="L1302" s="272"/>
      <c r="M1302" s="273"/>
      <c r="N1302" s="274"/>
      <c r="O1302" s="274"/>
      <c r="P1302" s="274"/>
      <c r="Q1302" s="274"/>
      <c r="R1302" s="274"/>
      <c r="S1302" s="274"/>
      <c r="T1302" s="275"/>
      <c r="AT1302" s="276" t="s">
        <v>592</v>
      </c>
      <c r="AU1302" s="276" t="s">
        <v>85</v>
      </c>
      <c r="AV1302" s="12" t="s">
        <v>85</v>
      </c>
      <c r="AW1302" s="12" t="s">
        <v>39</v>
      </c>
      <c r="AX1302" s="12" t="s">
        <v>76</v>
      </c>
      <c r="AY1302" s="276" t="s">
        <v>203</v>
      </c>
    </row>
    <row r="1303" spans="2:51" s="14" customFormat="1" ht="13.5">
      <c r="B1303" s="288"/>
      <c r="C1303" s="289"/>
      <c r="D1303" s="267" t="s">
        <v>592</v>
      </c>
      <c r="E1303" s="290" t="s">
        <v>21</v>
      </c>
      <c r="F1303" s="291" t="s">
        <v>2781</v>
      </c>
      <c r="G1303" s="289"/>
      <c r="H1303" s="290" t="s">
        <v>21</v>
      </c>
      <c r="I1303" s="292"/>
      <c r="J1303" s="289"/>
      <c r="K1303" s="289"/>
      <c r="L1303" s="293"/>
      <c r="M1303" s="294"/>
      <c r="N1303" s="295"/>
      <c r="O1303" s="295"/>
      <c r="P1303" s="295"/>
      <c r="Q1303" s="295"/>
      <c r="R1303" s="295"/>
      <c r="S1303" s="295"/>
      <c r="T1303" s="296"/>
      <c r="AT1303" s="297" t="s">
        <v>592</v>
      </c>
      <c r="AU1303" s="297" t="s">
        <v>85</v>
      </c>
      <c r="AV1303" s="14" t="s">
        <v>83</v>
      </c>
      <c r="AW1303" s="14" t="s">
        <v>39</v>
      </c>
      <c r="AX1303" s="14" t="s">
        <v>76</v>
      </c>
      <c r="AY1303" s="297" t="s">
        <v>203</v>
      </c>
    </row>
    <row r="1304" spans="2:51" s="12" customFormat="1" ht="13.5">
      <c r="B1304" s="265"/>
      <c r="C1304" s="266"/>
      <c r="D1304" s="267" t="s">
        <v>592</v>
      </c>
      <c r="E1304" s="268" t="s">
        <v>21</v>
      </c>
      <c r="F1304" s="269" t="s">
        <v>2782</v>
      </c>
      <c r="G1304" s="266"/>
      <c r="H1304" s="270">
        <v>367.38</v>
      </c>
      <c r="I1304" s="271"/>
      <c r="J1304" s="266"/>
      <c r="K1304" s="266"/>
      <c r="L1304" s="272"/>
      <c r="M1304" s="273"/>
      <c r="N1304" s="274"/>
      <c r="O1304" s="274"/>
      <c r="P1304" s="274"/>
      <c r="Q1304" s="274"/>
      <c r="R1304" s="274"/>
      <c r="S1304" s="274"/>
      <c r="T1304" s="275"/>
      <c r="AT1304" s="276" t="s">
        <v>592</v>
      </c>
      <c r="AU1304" s="276" t="s">
        <v>85</v>
      </c>
      <c r="AV1304" s="12" t="s">
        <v>85</v>
      </c>
      <c r="AW1304" s="12" t="s">
        <v>39</v>
      </c>
      <c r="AX1304" s="12" t="s">
        <v>76</v>
      </c>
      <c r="AY1304" s="276" t="s">
        <v>203</v>
      </c>
    </row>
    <row r="1305" spans="2:65" s="1" customFormat="1" ht="38.25" customHeight="1">
      <c r="B1305" s="47"/>
      <c r="C1305" s="238" t="s">
        <v>2823</v>
      </c>
      <c r="D1305" s="238" t="s">
        <v>206</v>
      </c>
      <c r="E1305" s="239" t="s">
        <v>2824</v>
      </c>
      <c r="F1305" s="240" t="s">
        <v>2825</v>
      </c>
      <c r="G1305" s="241" t="s">
        <v>246</v>
      </c>
      <c r="H1305" s="250"/>
      <c r="I1305" s="243"/>
      <c r="J1305" s="244">
        <f>ROUND(I1305*H1305,2)</f>
        <v>0</v>
      </c>
      <c r="K1305" s="240" t="s">
        <v>2629</v>
      </c>
      <c r="L1305" s="73"/>
      <c r="M1305" s="245" t="s">
        <v>21</v>
      </c>
      <c r="N1305" s="246" t="s">
        <v>47</v>
      </c>
      <c r="O1305" s="48"/>
      <c r="P1305" s="247">
        <f>O1305*H1305</f>
        <v>0</v>
      </c>
      <c r="Q1305" s="247">
        <v>0</v>
      </c>
      <c r="R1305" s="247">
        <f>Q1305*H1305</f>
        <v>0</v>
      </c>
      <c r="S1305" s="247">
        <v>0</v>
      </c>
      <c r="T1305" s="248">
        <f>S1305*H1305</f>
        <v>0</v>
      </c>
      <c r="AR1305" s="25" t="s">
        <v>211</v>
      </c>
      <c r="AT1305" s="25" t="s">
        <v>206</v>
      </c>
      <c r="AU1305" s="25" t="s">
        <v>85</v>
      </c>
      <c r="AY1305" s="25" t="s">
        <v>203</v>
      </c>
      <c r="BE1305" s="249">
        <f>IF(N1305="základní",J1305,0)</f>
        <v>0</v>
      </c>
      <c r="BF1305" s="249">
        <f>IF(N1305="snížená",J1305,0)</f>
        <v>0</v>
      </c>
      <c r="BG1305" s="249">
        <f>IF(N1305="zákl. přenesená",J1305,0)</f>
        <v>0</v>
      </c>
      <c r="BH1305" s="249">
        <f>IF(N1305="sníž. přenesená",J1305,0)</f>
        <v>0</v>
      </c>
      <c r="BI1305" s="249">
        <f>IF(N1305="nulová",J1305,0)</f>
        <v>0</v>
      </c>
      <c r="BJ1305" s="25" t="s">
        <v>83</v>
      </c>
      <c r="BK1305" s="249">
        <f>ROUND(I1305*H1305,2)</f>
        <v>0</v>
      </c>
      <c r="BL1305" s="25" t="s">
        <v>211</v>
      </c>
      <c r="BM1305" s="25" t="s">
        <v>2826</v>
      </c>
    </row>
    <row r="1306" spans="2:63" s="11" customFormat="1" ht="29.85" customHeight="1">
      <c r="B1306" s="222"/>
      <c r="C1306" s="223"/>
      <c r="D1306" s="224" t="s">
        <v>75</v>
      </c>
      <c r="E1306" s="236" t="s">
        <v>2827</v>
      </c>
      <c r="F1306" s="236" t="s">
        <v>2828</v>
      </c>
      <c r="G1306" s="223"/>
      <c r="H1306" s="223"/>
      <c r="I1306" s="226"/>
      <c r="J1306" s="237">
        <f>BK1306</f>
        <v>0</v>
      </c>
      <c r="K1306" s="223"/>
      <c r="L1306" s="228"/>
      <c r="M1306" s="229"/>
      <c r="N1306" s="230"/>
      <c r="O1306" s="230"/>
      <c r="P1306" s="231">
        <f>SUM(P1307:P1318)</f>
        <v>0</v>
      </c>
      <c r="Q1306" s="230"/>
      <c r="R1306" s="231">
        <f>SUM(R1307:R1318)</f>
        <v>2.6701499999999996</v>
      </c>
      <c r="S1306" s="230"/>
      <c r="T1306" s="232">
        <f>SUM(T1307:T1318)</f>
        <v>0</v>
      </c>
      <c r="AR1306" s="233" t="s">
        <v>85</v>
      </c>
      <c r="AT1306" s="234" t="s">
        <v>75</v>
      </c>
      <c r="AU1306" s="234" t="s">
        <v>83</v>
      </c>
      <c r="AY1306" s="233" t="s">
        <v>203</v>
      </c>
      <c r="BK1306" s="235">
        <f>SUM(BK1307:BK1318)</f>
        <v>0</v>
      </c>
    </row>
    <row r="1307" spans="2:65" s="1" customFormat="1" ht="16.5" customHeight="1">
      <c r="B1307" s="47"/>
      <c r="C1307" s="238" t="s">
        <v>2829</v>
      </c>
      <c r="D1307" s="238" t="s">
        <v>206</v>
      </c>
      <c r="E1307" s="239" t="s">
        <v>2830</v>
      </c>
      <c r="F1307" s="240" t="s">
        <v>2831</v>
      </c>
      <c r="G1307" s="241" t="s">
        <v>463</v>
      </c>
      <c r="H1307" s="242">
        <v>356.02</v>
      </c>
      <c r="I1307" s="243"/>
      <c r="J1307" s="244">
        <f>ROUND(I1307*H1307,2)</f>
        <v>0</v>
      </c>
      <c r="K1307" s="240" t="s">
        <v>761</v>
      </c>
      <c r="L1307" s="73"/>
      <c r="M1307" s="245" t="s">
        <v>21</v>
      </c>
      <c r="N1307" s="246" t="s">
        <v>47</v>
      </c>
      <c r="O1307" s="48"/>
      <c r="P1307" s="247">
        <f>O1307*H1307</f>
        <v>0</v>
      </c>
      <c r="Q1307" s="247">
        <v>0.0075</v>
      </c>
      <c r="R1307" s="247">
        <f>Q1307*H1307</f>
        <v>2.6701499999999996</v>
      </c>
      <c r="S1307" s="247">
        <v>0</v>
      </c>
      <c r="T1307" s="248">
        <f>S1307*H1307</f>
        <v>0</v>
      </c>
      <c r="AR1307" s="25" t="s">
        <v>211</v>
      </c>
      <c r="AT1307" s="25" t="s">
        <v>206</v>
      </c>
      <c r="AU1307" s="25" t="s">
        <v>85</v>
      </c>
      <c r="AY1307" s="25" t="s">
        <v>203</v>
      </c>
      <c r="BE1307" s="249">
        <f>IF(N1307="základní",J1307,0)</f>
        <v>0</v>
      </c>
      <c r="BF1307" s="249">
        <f>IF(N1307="snížená",J1307,0)</f>
        <v>0</v>
      </c>
      <c r="BG1307" s="249">
        <f>IF(N1307="zákl. přenesená",J1307,0)</f>
        <v>0</v>
      </c>
      <c r="BH1307" s="249">
        <f>IF(N1307="sníž. přenesená",J1307,0)</f>
        <v>0</v>
      </c>
      <c r="BI1307" s="249">
        <f>IF(N1307="nulová",J1307,0)</f>
        <v>0</v>
      </c>
      <c r="BJ1307" s="25" t="s">
        <v>83</v>
      </c>
      <c r="BK1307" s="249">
        <f>ROUND(I1307*H1307,2)</f>
        <v>0</v>
      </c>
      <c r="BL1307" s="25" t="s">
        <v>211</v>
      </c>
      <c r="BM1307" s="25" t="s">
        <v>2832</v>
      </c>
    </row>
    <row r="1308" spans="2:51" s="14" customFormat="1" ht="13.5">
      <c r="B1308" s="288"/>
      <c r="C1308" s="289"/>
      <c r="D1308" s="267" t="s">
        <v>592</v>
      </c>
      <c r="E1308" s="290" t="s">
        <v>21</v>
      </c>
      <c r="F1308" s="291" t="s">
        <v>1485</v>
      </c>
      <c r="G1308" s="289"/>
      <c r="H1308" s="290" t="s">
        <v>21</v>
      </c>
      <c r="I1308" s="292"/>
      <c r="J1308" s="289"/>
      <c r="K1308" s="289"/>
      <c r="L1308" s="293"/>
      <c r="M1308" s="294"/>
      <c r="N1308" s="295"/>
      <c r="O1308" s="295"/>
      <c r="P1308" s="295"/>
      <c r="Q1308" s="295"/>
      <c r="R1308" s="295"/>
      <c r="S1308" s="295"/>
      <c r="T1308" s="296"/>
      <c r="AT1308" s="297" t="s">
        <v>592</v>
      </c>
      <c r="AU1308" s="297" t="s">
        <v>85</v>
      </c>
      <c r="AV1308" s="14" t="s">
        <v>83</v>
      </c>
      <c r="AW1308" s="14" t="s">
        <v>39</v>
      </c>
      <c r="AX1308" s="14" t="s">
        <v>76</v>
      </c>
      <c r="AY1308" s="297" t="s">
        <v>203</v>
      </c>
    </row>
    <row r="1309" spans="2:51" s="12" customFormat="1" ht="13.5">
      <c r="B1309" s="265"/>
      <c r="C1309" s="266"/>
      <c r="D1309" s="267" t="s">
        <v>592</v>
      </c>
      <c r="E1309" s="268" t="s">
        <v>21</v>
      </c>
      <c r="F1309" s="269" t="s">
        <v>2346</v>
      </c>
      <c r="G1309" s="266"/>
      <c r="H1309" s="270">
        <v>24.4</v>
      </c>
      <c r="I1309" s="271"/>
      <c r="J1309" s="266"/>
      <c r="K1309" s="266"/>
      <c r="L1309" s="272"/>
      <c r="M1309" s="273"/>
      <c r="N1309" s="274"/>
      <c r="O1309" s="274"/>
      <c r="P1309" s="274"/>
      <c r="Q1309" s="274"/>
      <c r="R1309" s="274"/>
      <c r="S1309" s="274"/>
      <c r="T1309" s="275"/>
      <c r="AT1309" s="276" t="s">
        <v>592</v>
      </c>
      <c r="AU1309" s="276" t="s">
        <v>85</v>
      </c>
      <c r="AV1309" s="12" t="s">
        <v>85</v>
      </c>
      <c r="AW1309" s="12" t="s">
        <v>39</v>
      </c>
      <c r="AX1309" s="12" t="s">
        <v>76</v>
      </c>
      <c r="AY1309" s="276" t="s">
        <v>203</v>
      </c>
    </row>
    <row r="1310" spans="2:51" s="12" customFormat="1" ht="13.5">
      <c r="B1310" s="265"/>
      <c r="C1310" s="266"/>
      <c r="D1310" s="267" t="s">
        <v>592</v>
      </c>
      <c r="E1310" s="268" t="s">
        <v>21</v>
      </c>
      <c r="F1310" s="269" t="s">
        <v>2347</v>
      </c>
      <c r="G1310" s="266"/>
      <c r="H1310" s="270">
        <v>16.97</v>
      </c>
      <c r="I1310" s="271"/>
      <c r="J1310" s="266"/>
      <c r="K1310" s="266"/>
      <c r="L1310" s="272"/>
      <c r="M1310" s="273"/>
      <c r="N1310" s="274"/>
      <c r="O1310" s="274"/>
      <c r="P1310" s="274"/>
      <c r="Q1310" s="274"/>
      <c r="R1310" s="274"/>
      <c r="S1310" s="274"/>
      <c r="T1310" s="275"/>
      <c r="AT1310" s="276" t="s">
        <v>592</v>
      </c>
      <c r="AU1310" s="276" t="s">
        <v>85</v>
      </c>
      <c r="AV1310" s="12" t="s">
        <v>85</v>
      </c>
      <c r="AW1310" s="12" t="s">
        <v>39</v>
      </c>
      <c r="AX1310" s="12" t="s">
        <v>76</v>
      </c>
      <c r="AY1310" s="276" t="s">
        <v>203</v>
      </c>
    </row>
    <row r="1311" spans="2:51" s="12" customFormat="1" ht="13.5">
      <c r="B1311" s="265"/>
      <c r="C1311" s="266"/>
      <c r="D1311" s="267" t="s">
        <v>592</v>
      </c>
      <c r="E1311" s="268" t="s">
        <v>21</v>
      </c>
      <c r="F1311" s="269" t="s">
        <v>2348</v>
      </c>
      <c r="G1311" s="266"/>
      <c r="H1311" s="270">
        <v>106.9</v>
      </c>
      <c r="I1311" s="271"/>
      <c r="J1311" s="266"/>
      <c r="K1311" s="266"/>
      <c r="L1311" s="272"/>
      <c r="M1311" s="273"/>
      <c r="N1311" s="274"/>
      <c r="O1311" s="274"/>
      <c r="P1311" s="274"/>
      <c r="Q1311" s="274"/>
      <c r="R1311" s="274"/>
      <c r="S1311" s="274"/>
      <c r="T1311" s="275"/>
      <c r="AT1311" s="276" t="s">
        <v>592</v>
      </c>
      <c r="AU1311" s="276" t="s">
        <v>85</v>
      </c>
      <c r="AV1311" s="12" t="s">
        <v>85</v>
      </c>
      <c r="AW1311" s="12" t="s">
        <v>39</v>
      </c>
      <c r="AX1311" s="12" t="s">
        <v>76</v>
      </c>
      <c r="AY1311" s="276" t="s">
        <v>203</v>
      </c>
    </row>
    <row r="1312" spans="2:51" s="12" customFormat="1" ht="13.5">
      <c r="B1312" s="265"/>
      <c r="C1312" s="266"/>
      <c r="D1312" s="267" t="s">
        <v>592</v>
      </c>
      <c r="E1312" s="268" t="s">
        <v>21</v>
      </c>
      <c r="F1312" s="269" t="s">
        <v>2349</v>
      </c>
      <c r="G1312" s="266"/>
      <c r="H1312" s="270">
        <v>84.8</v>
      </c>
      <c r="I1312" s="271"/>
      <c r="J1312" s="266"/>
      <c r="K1312" s="266"/>
      <c r="L1312" s="272"/>
      <c r="M1312" s="273"/>
      <c r="N1312" s="274"/>
      <c r="O1312" s="274"/>
      <c r="P1312" s="274"/>
      <c r="Q1312" s="274"/>
      <c r="R1312" s="274"/>
      <c r="S1312" s="274"/>
      <c r="T1312" s="275"/>
      <c r="AT1312" s="276" t="s">
        <v>592</v>
      </c>
      <c r="AU1312" s="276" t="s">
        <v>85</v>
      </c>
      <c r="AV1312" s="12" t="s">
        <v>85</v>
      </c>
      <c r="AW1312" s="12" t="s">
        <v>39</v>
      </c>
      <c r="AX1312" s="12" t="s">
        <v>76</v>
      </c>
      <c r="AY1312" s="276" t="s">
        <v>203</v>
      </c>
    </row>
    <row r="1313" spans="2:51" s="12" customFormat="1" ht="13.5">
      <c r="B1313" s="265"/>
      <c r="C1313" s="266"/>
      <c r="D1313" s="267" t="s">
        <v>592</v>
      </c>
      <c r="E1313" s="268" t="s">
        <v>21</v>
      </c>
      <c r="F1313" s="269" t="s">
        <v>2350</v>
      </c>
      <c r="G1313" s="266"/>
      <c r="H1313" s="270">
        <v>20.65</v>
      </c>
      <c r="I1313" s="271"/>
      <c r="J1313" s="266"/>
      <c r="K1313" s="266"/>
      <c r="L1313" s="272"/>
      <c r="M1313" s="273"/>
      <c r="N1313" s="274"/>
      <c r="O1313" s="274"/>
      <c r="P1313" s="274"/>
      <c r="Q1313" s="274"/>
      <c r="R1313" s="274"/>
      <c r="S1313" s="274"/>
      <c r="T1313" s="275"/>
      <c r="AT1313" s="276" t="s">
        <v>592</v>
      </c>
      <c r="AU1313" s="276" t="s">
        <v>85</v>
      </c>
      <c r="AV1313" s="12" t="s">
        <v>85</v>
      </c>
      <c r="AW1313" s="12" t="s">
        <v>39</v>
      </c>
      <c r="AX1313" s="12" t="s">
        <v>76</v>
      </c>
      <c r="AY1313" s="276" t="s">
        <v>203</v>
      </c>
    </row>
    <row r="1314" spans="2:51" s="12" customFormat="1" ht="13.5">
      <c r="B1314" s="265"/>
      <c r="C1314" s="266"/>
      <c r="D1314" s="267" t="s">
        <v>592</v>
      </c>
      <c r="E1314" s="268" t="s">
        <v>21</v>
      </c>
      <c r="F1314" s="269" t="s">
        <v>1532</v>
      </c>
      <c r="G1314" s="266"/>
      <c r="H1314" s="270">
        <v>25.5</v>
      </c>
      <c r="I1314" s="271"/>
      <c r="J1314" s="266"/>
      <c r="K1314" s="266"/>
      <c r="L1314" s="272"/>
      <c r="M1314" s="273"/>
      <c r="N1314" s="274"/>
      <c r="O1314" s="274"/>
      <c r="P1314" s="274"/>
      <c r="Q1314" s="274"/>
      <c r="R1314" s="274"/>
      <c r="S1314" s="274"/>
      <c r="T1314" s="275"/>
      <c r="AT1314" s="276" t="s">
        <v>592</v>
      </c>
      <c r="AU1314" s="276" t="s">
        <v>85</v>
      </c>
      <c r="AV1314" s="12" t="s">
        <v>85</v>
      </c>
      <c r="AW1314" s="12" t="s">
        <v>39</v>
      </c>
      <c r="AX1314" s="12" t="s">
        <v>76</v>
      </c>
      <c r="AY1314" s="276" t="s">
        <v>203</v>
      </c>
    </row>
    <row r="1315" spans="2:51" s="12" customFormat="1" ht="13.5">
      <c r="B1315" s="265"/>
      <c r="C1315" s="266"/>
      <c r="D1315" s="267" t="s">
        <v>592</v>
      </c>
      <c r="E1315" s="268" t="s">
        <v>21</v>
      </c>
      <c r="F1315" s="269" t="s">
        <v>2351</v>
      </c>
      <c r="G1315" s="266"/>
      <c r="H1315" s="270">
        <v>75.3</v>
      </c>
      <c r="I1315" s="271"/>
      <c r="J1315" s="266"/>
      <c r="K1315" s="266"/>
      <c r="L1315" s="272"/>
      <c r="M1315" s="273"/>
      <c r="N1315" s="274"/>
      <c r="O1315" s="274"/>
      <c r="P1315" s="274"/>
      <c r="Q1315" s="274"/>
      <c r="R1315" s="274"/>
      <c r="S1315" s="274"/>
      <c r="T1315" s="275"/>
      <c r="AT1315" s="276" t="s">
        <v>592</v>
      </c>
      <c r="AU1315" s="276" t="s">
        <v>85</v>
      </c>
      <c r="AV1315" s="12" t="s">
        <v>85</v>
      </c>
      <c r="AW1315" s="12" t="s">
        <v>39</v>
      </c>
      <c r="AX1315" s="12" t="s">
        <v>76</v>
      </c>
      <c r="AY1315" s="276" t="s">
        <v>203</v>
      </c>
    </row>
    <row r="1316" spans="2:51" s="12" customFormat="1" ht="13.5">
      <c r="B1316" s="265"/>
      <c r="C1316" s="266"/>
      <c r="D1316" s="267" t="s">
        <v>592</v>
      </c>
      <c r="E1316" s="268" t="s">
        <v>21</v>
      </c>
      <c r="F1316" s="269" t="s">
        <v>2833</v>
      </c>
      <c r="G1316" s="266"/>
      <c r="H1316" s="270">
        <v>1.5</v>
      </c>
      <c r="I1316" s="271"/>
      <c r="J1316" s="266"/>
      <c r="K1316" s="266"/>
      <c r="L1316" s="272"/>
      <c r="M1316" s="273"/>
      <c r="N1316" s="274"/>
      <c r="O1316" s="274"/>
      <c r="P1316" s="274"/>
      <c r="Q1316" s="274"/>
      <c r="R1316" s="274"/>
      <c r="S1316" s="274"/>
      <c r="T1316" s="275"/>
      <c r="AT1316" s="276" t="s">
        <v>592</v>
      </c>
      <c r="AU1316" s="276" t="s">
        <v>85</v>
      </c>
      <c r="AV1316" s="12" t="s">
        <v>85</v>
      </c>
      <c r="AW1316" s="12" t="s">
        <v>39</v>
      </c>
      <c r="AX1316" s="12" t="s">
        <v>76</v>
      </c>
      <c r="AY1316" s="276" t="s">
        <v>203</v>
      </c>
    </row>
    <row r="1317" spans="2:51" s="13" customFormat="1" ht="13.5">
      <c r="B1317" s="277"/>
      <c r="C1317" s="278"/>
      <c r="D1317" s="267" t="s">
        <v>592</v>
      </c>
      <c r="E1317" s="279" t="s">
        <v>21</v>
      </c>
      <c r="F1317" s="280" t="s">
        <v>618</v>
      </c>
      <c r="G1317" s="278"/>
      <c r="H1317" s="281">
        <v>356.02</v>
      </c>
      <c r="I1317" s="282"/>
      <c r="J1317" s="278"/>
      <c r="K1317" s="278"/>
      <c r="L1317" s="283"/>
      <c r="M1317" s="284"/>
      <c r="N1317" s="285"/>
      <c r="O1317" s="285"/>
      <c r="P1317" s="285"/>
      <c r="Q1317" s="285"/>
      <c r="R1317" s="285"/>
      <c r="S1317" s="285"/>
      <c r="T1317" s="286"/>
      <c r="AT1317" s="287" t="s">
        <v>592</v>
      </c>
      <c r="AU1317" s="287" t="s">
        <v>85</v>
      </c>
      <c r="AV1317" s="13" t="s">
        <v>98</v>
      </c>
      <c r="AW1317" s="13" t="s">
        <v>39</v>
      </c>
      <c r="AX1317" s="13" t="s">
        <v>83</v>
      </c>
      <c r="AY1317" s="287" t="s">
        <v>203</v>
      </c>
    </row>
    <row r="1318" spans="2:65" s="1" customFormat="1" ht="25.5" customHeight="1">
      <c r="B1318" s="47"/>
      <c r="C1318" s="238" t="s">
        <v>2834</v>
      </c>
      <c r="D1318" s="238" t="s">
        <v>206</v>
      </c>
      <c r="E1318" s="239" t="s">
        <v>2835</v>
      </c>
      <c r="F1318" s="240" t="s">
        <v>2836</v>
      </c>
      <c r="G1318" s="241" t="s">
        <v>246</v>
      </c>
      <c r="H1318" s="250"/>
      <c r="I1318" s="243"/>
      <c r="J1318" s="244">
        <f>ROUND(I1318*H1318,2)</f>
        <v>0</v>
      </c>
      <c r="K1318" s="240" t="s">
        <v>761</v>
      </c>
      <c r="L1318" s="73"/>
      <c r="M1318" s="245" t="s">
        <v>21</v>
      </c>
      <c r="N1318" s="246" t="s">
        <v>47</v>
      </c>
      <c r="O1318" s="48"/>
      <c r="P1318" s="247">
        <f>O1318*H1318</f>
        <v>0</v>
      </c>
      <c r="Q1318" s="247">
        <v>0</v>
      </c>
      <c r="R1318" s="247">
        <f>Q1318*H1318</f>
        <v>0</v>
      </c>
      <c r="S1318" s="247">
        <v>0</v>
      </c>
      <c r="T1318" s="248">
        <f>S1318*H1318</f>
        <v>0</v>
      </c>
      <c r="AR1318" s="25" t="s">
        <v>211</v>
      </c>
      <c r="AT1318" s="25" t="s">
        <v>206</v>
      </c>
      <c r="AU1318" s="25" t="s">
        <v>85</v>
      </c>
      <c r="AY1318" s="25" t="s">
        <v>203</v>
      </c>
      <c r="BE1318" s="249">
        <f>IF(N1318="základní",J1318,0)</f>
        <v>0</v>
      </c>
      <c r="BF1318" s="249">
        <f>IF(N1318="snížená",J1318,0)</f>
        <v>0</v>
      </c>
      <c r="BG1318" s="249">
        <f>IF(N1318="zákl. přenesená",J1318,0)</f>
        <v>0</v>
      </c>
      <c r="BH1318" s="249">
        <f>IF(N1318="sníž. přenesená",J1318,0)</f>
        <v>0</v>
      </c>
      <c r="BI1318" s="249">
        <f>IF(N1318="nulová",J1318,0)</f>
        <v>0</v>
      </c>
      <c r="BJ1318" s="25" t="s">
        <v>83</v>
      </c>
      <c r="BK1318" s="249">
        <f>ROUND(I1318*H1318,2)</f>
        <v>0</v>
      </c>
      <c r="BL1318" s="25" t="s">
        <v>211</v>
      </c>
      <c r="BM1318" s="25" t="s">
        <v>2837</v>
      </c>
    </row>
    <row r="1319" spans="2:63" s="11" customFormat="1" ht="29.85" customHeight="1">
      <c r="B1319" s="222"/>
      <c r="C1319" s="223"/>
      <c r="D1319" s="224" t="s">
        <v>75</v>
      </c>
      <c r="E1319" s="236" t="s">
        <v>2838</v>
      </c>
      <c r="F1319" s="236" t="s">
        <v>2839</v>
      </c>
      <c r="G1319" s="223"/>
      <c r="H1319" s="223"/>
      <c r="I1319" s="226"/>
      <c r="J1319" s="237">
        <f>BK1319</f>
        <v>0</v>
      </c>
      <c r="K1319" s="223"/>
      <c r="L1319" s="228"/>
      <c r="M1319" s="229"/>
      <c r="N1319" s="230"/>
      <c r="O1319" s="230"/>
      <c r="P1319" s="231">
        <f>SUM(P1320:P1341)</f>
        <v>0</v>
      </c>
      <c r="Q1319" s="230"/>
      <c r="R1319" s="231">
        <f>SUM(R1320:R1341)</f>
        <v>0.17138859999999997</v>
      </c>
      <c r="S1319" s="230"/>
      <c r="T1319" s="232">
        <f>SUM(T1320:T1341)</f>
        <v>0.721275</v>
      </c>
      <c r="AR1319" s="233" t="s">
        <v>85</v>
      </c>
      <c r="AT1319" s="234" t="s">
        <v>75</v>
      </c>
      <c r="AU1319" s="234" t="s">
        <v>83</v>
      </c>
      <c r="AY1319" s="233" t="s">
        <v>203</v>
      </c>
      <c r="BK1319" s="235">
        <f>SUM(BK1320:BK1341)</f>
        <v>0</v>
      </c>
    </row>
    <row r="1320" spans="2:65" s="1" customFormat="1" ht="16.5" customHeight="1">
      <c r="B1320" s="47"/>
      <c r="C1320" s="238" t="s">
        <v>2840</v>
      </c>
      <c r="D1320" s="238" t="s">
        <v>206</v>
      </c>
      <c r="E1320" s="239" t="s">
        <v>2841</v>
      </c>
      <c r="F1320" s="240" t="s">
        <v>2842</v>
      </c>
      <c r="G1320" s="241" t="s">
        <v>463</v>
      </c>
      <c r="H1320" s="242">
        <v>8.85</v>
      </c>
      <c r="I1320" s="243"/>
      <c r="J1320" s="244">
        <f>ROUND(I1320*H1320,2)</f>
        <v>0</v>
      </c>
      <c r="K1320" s="240" t="s">
        <v>761</v>
      </c>
      <c r="L1320" s="73"/>
      <c r="M1320" s="245" t="s">
        <v>21</v>
      </c>
      <c r="N1320" s="246" t="s">
        <v>47</v>
      </c>
      <c r="O1320" s="48"/>
      <c r="P1320" s="247">
        <f>O1320*H1320</f>
        <v>0</v>
      </c>
      <c r="Q1320" s="247">
        <v>0</v>
      </c>
      <c r="R1320" s="247">
        <f>Q1320*H1320</f>
        <v>0</v>
      </c>
      <c r="S1320" s="247">
        <v>0.0815</v>
      </c>
      <c r="T1320" s="248">
        <f>S1320*H1320</f>
        <v>0.721275</v>
      </c>
      <c r="AR1320" s="25" t="s">
        <v>211</v>
      </c>
      <c r="AT1320" s="25" t="s">
        <v>206</v>
      </c>
      <c r="AU1320" s="25" t="s">
        <v>85</v>
      </c>
      <c r="AY1320" s="25" t="s">
        <v>203</v>
      </c>
      <c r="BE1320" s="249">
        <f>IF(N1320="základní",J1320,0)</f>
        <v>0</v>
      </c>
      <c r="BF1320" s="249">
        <f>IF(N1320="snížená",J1320,0)</f>
        <v>0</v>
      </c>
      <c r="BG1320" s="249">
        <f>IF(N1320="zákl. přenesená",J1320,0)</f>
        <v>0</v>
      </c>
      <c r="BH1320" s="249">
        <f>IF(N1320="sníž. přenesená",J1320,0)</f>
        <v>0</v>
      </c>
      <c r="BI1320" s="249">
        <f>IF(N1320="nulová",J1320,0)</f>
        <v>0</v>
      </c>
      <c r="BJ1320" s="25" t="s">
        <v>83</v>
      </c>
      <c r="BK1320" s="249">
        <f>ROUND(I1320*H1320,2)</f>
        <v>0</v>
      </c>
      <c r="BL1320" s="25" t="s">
        <v>211</v>
      </c>
      <c r="BM1320" s="25" t="s">
        <v>2843</v>
      </c>
    </row>
    <row r="1321" spans="2:51" s="12" customFormat="1" ht="13.5">
      <c r="B1321" s="265"/>
      <c r="C1321" s="266"/>
      <c r="D1321" s="267" t="s">
        <v>592</v>
      </c>
      <c r="E1321" s="268" t="s">
        <v>21</v>
      </c>
      <c r="F1321" s="269" t="s">
        <v>2844</v>
      </c>
      <c r="G1321" s="266"/>
      <c r="H1321" s="270">
        <v>5.28</v>
      </c>
      <c r="I1321" s="271"/>
      <c r="J1321" s="266"/>
      <c r="K1321" s="266"/>
      <c r="L1321" s="272"/>
      <c r="M1321" s="273"/>
      <c r="N1321" s="274"/>
      <c r="O1321" s="274"/>
      <c r="P1321" s="274"/>
      <c r="Q1321" s="274"/>
      <c r="R1321" s="274"/>
      <c r="S1321" s="274"/>
      <c r="T1321" s="275"/>
      <c r="AT1321" s="276" t="s">
        <v>592</v>
      </c>
      <c r="AU1321" s="276" t="s">
        <v>85</v>
      </c>
      <c r="AV1321" s="12" t="s">
        <v>85</v>
      </c>
      <c r="AW1321" s="12" t="s">
        <v>39</v>
      </c>
      <c r="AX1321" s="12" t="s">
        <v>76</v>
      </c>
      <c r="AY1321" s="276" t="s">
        <v>203</v>
      </c>
    </row>
    <row r="1322" spans="2:51" s="12" customFormat="1" ht="13.5">
      <c r="B1322" s="265"/>
      <c r="C1322" s="266"/>
      <c r="D1322" s="267" t="s">
        <v>592</v>
      </c>
      <c r="E1322" s="268" t="s">
        <v>21</v>
      </c>
      <c r="F1322" s="269" t="s">
        <v>2845</v>
      </c>
      <c r="G1322" s="266"/>
      <c r="H1322" s="270">
        <v>1.32</v>
      </c>
      <c r="I1322" s="271"/>
      <c r="J1322" s="266"/>
      <c r="K1322" s="266"/>
      <c r="L1322" s="272"/>
      <c r="M1322" s="273"/>
      <c r="N1322" s="274"/>
      <c r="O1322" s="274"/>
      <c r="P1322" s="274"/>
      <c r="Q1322" s="274"/>
      <c r="R1322" s="274"/>
      <c r="S1322" s="274"/>
      <c r="T1322" s="275"/>
      <c r="AT1322" s="276" t="s">
        <v>592</v>
      </c>
      <c r="AU1322" s="276" t="s">
        <v>85</v>
      </c>
      <c r="AV1322" s="12" t="s">
        <v>85</v>
      </c>
      <c r="AW1322" s="12" t="s">
        <v>39</v>
      </c>
      <c r="AX1322" s="12" t="s">
        <v>76</v>
      </c>
      <c r="AY1322" s="276" t="s">
        <v>203</v>
      </c>
    </row>
    <row r="1323" spans="2:51" s="12" customFormat="1" ht="13.5">
      <c r="B1323" s="265"/>
      <c r="C1323" s="266"/>
      <c r="D1323" s="267" t="s">
        <v>592</v>
      </c>
      <c r="E1323" s="268" t="s">
        <v>21</v>
      </c>
      <c r="F1323" s="269" t="s">
        <v>2846</v>
      </c>
      <c r="G1323" s="266"/>
      <c r="H1323" s="270">
        <v>2.25</v>
      </c>
      <c r="I1323" s="271"/>
      <c r="J1323" s="266"/>
      <c r="K1323" s="266"/>
      <c r="L1323" s="272"/>
      <c r="M1323" s="273"/>
      <c r="N1323" s="274"/>
      <c r="O1323" s="274"/>
      <c r="P1323" s="274"/>
      <c r="Q1323" s="274"/>
      <c r="R1323" s="274"/>
      <c r="S1323" s="274"/>
      <c r="T1323" s="275"/>
      <c r="AT1323" s="276" t="s">
        <v>592</v>
      </c>
      <c r="AU1323" s="276" t="s">
        <v>85</v>
      </c>
      <c r="AV1323" s="12" t="s">
        <v>85</v>
      </c>
      <c r="AW1323" s="12" t="s">
        <v>39</v>
      </c>
      <c r="AX1323" s="12" t="s">
        <v>76</v>
      </c>
      <c r="AY1323" s="276" t="s">
        <v>203</v>
      </c>
    </row>
    <row r="1324" spans="2:51" s="13" customFormat="1" ht="13.5">
      <c r="B1324" s="277"/>
      <c r="C1324" s="278"/>
      <c r="D1324" s="267" t="s">
        <v>592</v>
      </c>
      <c r="E1324" s="279" t="s">
        <v>21</v>
      </c>
      <c r="F1324" s="280" t="s">
        <v>618</v>
      </c>
      <c r="G1324" s="278"/>
      <c r="H1324" s="281">
        <v>8.85</v>
      </c>
      <c r="I1324" s="282"/>
      <c r="J1324" s="278"/>
      <c r="K1324" s="278"/>
      <c r="L1324" s="283"/>
      <c r="M1324" s="284"/>
      <c r="N1324" s="285"/>
      <c r="O1324" s="285"/>
      <c r="P1324" s="285"/>
      <c r="Q1324" s="285"/>
      <c r="R1324" s="285"/>
      <c r="S1324" s="285"/>
      <c r="T1324" s="286"/>
      <c r="AT1324" s="287" t="s">
        <v>592</v>
      </c>
      <c r="AU1324" s="287" t="s">
        <v>85</v>
      </c>
      <c r="AV1324" s="13" t="s">
        <v>98</v>
      </c>
      <c r="AW1324" s="13" t="s">
        <v>39</v>
      </c>
      <c r="AX1324" s="13" t="s">
        <v>83</v>
      </c>
      <c r="AY1324" s="287" t="s">
        <v>203</v>
      </c>
    </row>
    <row r="1325" spans="2:65" s="1" customFormat="1" ht="25.5" customHeight="1">
      <c r="B1325" s="47"/>
      <c r="C1325" s="238" t="s">
        <v>2847</v>
      </c>
      <c r="D1325" s="238" t="s">
        <v>206</v>
      </c>
      <c r="E1325" s="239" t="s">
        <v>2848</v>
      </c>
      <c r="F1325" s="240" t="s">
        <v>2849</v>
      </c>
      <c r="G1325" s="241" t="s">
        <v>463</v>
      </c>
      <c r="H1325" s="242">
        <v>10.47</v>
      </c>
      <c r="I1325" s="243"/>
      <c r="J1325" s="244">
        <f>ROUND(I1325*H1325,2)</f>
        <v>0</v>
      </c>
      <c r="K1325" s="240" t="s">
        <v>761</v>
      </c>
      <c r="L1325" s="73"/>
      <c r="M1325" s="245" t="s">
        <v>21</v>
      </c>
      <c r="N1325" s="246" t="s">
        <v>47</v>
      </c>
      <c r="O1325" s="48"/>
      <c r="P1325" s="247">
        <f>O1325*H1325</f>
        <v>0</v>
      </c>
      <c r="Q1325" s="247">
        <v>0.003</v>
      </c>
      <c r="R1325" s="247">
        <f>Q1325*H1325</f>
        <v>0.03141</v>
      </c>
      <c r="S1325" s="247">
        <v>0</v>
      </c>
      <c r="T1325" s="248">
        <f>S1325*H1325</f>
        <v>0</v>
      </c>
      <c r="AR1325" s="25" t="s">
        <v>211</v>
      </c>
      <c r="AT1325" s="25" t="s">
        <v>206</v>
      </c>
      <c r="AU1325" s="25" t="s">
        <v>85</v>
      </c>
      <c r="AY1325" s="25" t="s">
        <v>203</v>
      </c>
      <c r="BE1325" s="249">
        <f>IF(N1325="základní",J1325,0)</f>
        <v>0</v>
      </c>
      <c r="BF1325" s="249">
        <f>IF(N1325="snížená",J1325,0)</f>
        <v>0</v>
      </c>
      <c r="BG1325" s="249">
        <f>IF(N1325="zákl. přenesená",J1325,0)</f>
        <v>0</v>
      </c>
      <c r="BH1325" s="249">
        <f>IF(N1325="sníž. přenesená",J1325,0)</f>
        <v>0</v>
      </c>
      <c r="BI1325" s="249">
        <f>IF(N1325="nulová",J1325,0)</f>
        <v>0</v>
      </c>
      <c r="BJ1325" s="25" t="s">
        <v>83</v>
      </c>
      <c r="BK1325" s="249">
        <f>ROUND(I1325*H1325,2)</f>
        <v>0</v>
      </c>
      <c r="BL1325" s="25" t="s">
        <v>211</v>
      </c>
      <c r="BM1325" s="25" t="s">
        <v>2850</v>
      </c>
    </row>
    <row r="1326" spans="2:51" s="12" customFormat="1" ht="13.5">
      <c r="B1326" s="265"/>
      <c r="C1326" s="266"/>
      <c r="D1326" s="267" t="s">
        <v>592</v>
      </c>
      <c r="E1326" s="268" t="s">
        <v>21</v>
      </c>
      <c r="F1326" s="269" t="s">
        <v>1700</v>
      </c>
      <c r="G1326" s="266"/>
      <c r="H1326" s="270">
        <v>2.04</v>
      </c>
      <c r="I1326" s="271"/>
      <c r="J1326" s="266"/>
      <c r="K1326" s="266"/>
      <c r="L1326" s="272"/>
      <c r="M1326" s="273"/>
      <c r="N1326" s="274"/>
      <c r="O1326" s="274"/>
      <c r="P1326" s="274"/>
      <c r="Q1326" s="274"/>
      <c r="R1326" s="274"/>
      <c r="S1326" s="274"/>
      <c r="T1326" s="275"/>
      <c r="AT1326" s="276" t="s">
        <v>592</v>
      </c>
      <c r="AU1326" s="276" t="s">
        <v>85</v>
      </c>
      <c r="AV1326" s="12" t="s">
        <v>85</v>
      </c>
      <c r="AW1326" s="12" t="s">
        <v>39</v>
      </c>
      <c r="AX1326" s="12" t="s">
        <v>76</v>
      </c>
      <c r="AY1326" s="276" t="s">
        <v>203</v>
      </c>
    </row>
    <row r="1327" spans="2:51" s="12" customFormat="1" ht="13.5">
      <c r="B1327" s="265"/>
      <c r="C1327" s="266"/>
      <c r="D1327" s="267" t="s">
        <v>592</v>
      </c>
      <c r="E1327" s="268" t="s">
        <v>21</v>
      </c>
      <c r="F1327" s="269" t="s">
        <v>1701</v>
      </c>
      <c r="G1327" s="266"/>
      <c r="H1327" s="270">
        <v>1.5</v>
      </c>
      <c r="I1327" s="271"/>
      <c r="J1327" s="266"/>
      <c r="K1327" s="266"/>
      <c r="L1327" s="272"/>
      <c r="M1327" s="273"/>
      <c r="N1327" s="274"/>
      <c r="O1327" s="274"/>
      <c r="P1327" s="274"/>
      <c r="Q1327" s="274"/>
      <c r="R1327" s="274"/>
      <c r="S1327" s="274"/>
      <c r="T1327" s="275"/>
      <c r="AT1327" s="276" t="s">
        <v>592</v>
      </c>
      <c r="AU1327" s="276" t="s">
        <v>85</v>
      </c>
      <c r="AV1327" s="12" t="s">
        <v>85</v>
      </c>
      <c r="AW1327" s="12" t="s">
        <v>39</v>
      </c>
      <c r="AX1327" s="12" t="s">
        <v>76</v>
      </c>
      <c r="AY1327" s="276" t="s">
        <v>203</v>
      </c>
    </row>
    <row r="1328" spans="2:51" s="12" customFormat="1" ht="13.5">
      <c r="B1328" s="265"/>
      <c r="C1328" s="266"/>
      <c r="D1328" s="267" t="s">
        <v>592</v>
      </c>
      <c r="E1328" s="268" t="s">
        <v>21</v>
      </c>
      <c r="F1328" s="269" t="s">
        <v>1702</v>
      </c>
      <c r="G1328" s="266"/>
      <c r="H1328" s="270">
        <v>5.28</v>
      </c>
      <c r="I1328" s="271"/>
      <c r="J1328" s="266"/>
      <c r="K1328" s="266"/>
      <c r="L1328" s="272"/>
      <c r="M1328" s="273"/>
      <c r="N1328" s="274"/>
      <c r="O1328" s="274"/>
      <c r="P1328" s="274"/>
      <c r="Q1328" s="274"/>
      <c r="R1328" s="274"/>
      <c r="S1328" s="274"/>
      <c r="T1328" s="275"/>
      <c r="AT1328" s="276" t="s">
        <v>592</v>
      </c>
      <c r="AU1328" s="276" t="s">
        <v>85</v>
      </c>
      <c r="AV1328" s="12" t="s">
        <v>85</v>
      </c>
      <c r="AW1328" s="12" t="s">
        <v>39</v>
      </c>
      <c r="AX1328" s="12" t="s">
        <v>76</v>
      </c>
      <c r="AY1328" s="276" t="s">
        <v>203</v>
      </c>
    </row>
    <row r="1329" spans="2:51" s="12" customFormat="1" ht="13.5">
      <c r="B1329" s="265"/>
      <c r="C1329" s="266"/>
      <c r="D1329" s="267" t="s">
        <v>592</v>
      </c>
      <c r="E1329" s="268" t="s">
        <v>21</v>
      </c>
      <c r="F1329" s="269" t="s">
        <v>1703</v>
      </c>
      <c r="G1329" s="266"/>
      <c r="H1329" s="270">
        <v>1.65</v>
      </c>
      <c r="I1329" s="271"/>
      <c r="J1329" s="266"/>
      <c r="K1329" s="266"/>
      <c r="L1329" s="272"/>
      <c r="M1329" s="273"/>
      <c r="N1329" s="274"/>
      <c r="O1329" s="274"/>
      <c r="P1329" s="274"/>
      <c r="Q1329" s="274"/>
      <c r="R1329" s="274"/>
      <c r="S1329" s="274"/>
      <c r="T1329" s="275"/>
      <c r="AT1329" s="276" t="s">
        <v>592</v>
      </c>
      <c r="AU1329" s="276" t="s">
        <v>85</v>
      </c>
      <c r="AV1329" s="12" t="s">
        <v>85</v>
      </c>
      <c r="AW1329" s="12" t="s">
        <v>39</v>
      </c>
      <c r="AX1329" s="12" t="s">
        <v>76</v>
      </c>
      <c r="AY1329" s="276" t="s">
        <v>203</v>
      </c>
    </row>
    <row r="1330" spans="2:65" s="1" customFormat="1" ht="25.5" customHeight="1">
      <c r="B1330" s="47"/>
      <c r="C1330" s="255" t="s">
        <v>2851</v>
      </c>
      <c r="D1330" s="255" t="s">
        <v>284</v>
      </c>
      <c r="E1330" s="256" t="s">
        <v>2852</v>
      </c>
      <c r="F1330" s="257" t="s">
        <v>2853</v>
      </c>
      <c r="G1330" s="258" t="s">
        <v>463</v>
      </c>
      <c r="H1330" s="259">
        <v>11.517</v>
      </c>
      <c r="I1330" s="260"/>
      <c r="J1330" s="261">
        <f>ROUND(I1330*H1330,2)</f>
        <v>0</v>
      </c>
      <c r="K1330" s="257" t="s">
        <v>761</v>
      </c>
      <c r="L1330" s="262"/>
      <c r="M1330" s="263" t="s">
        <v>21</v>
      </c>
      <c r="N1330" s="264" t="s">
        <v>47</v>
      </c>
      <c r="O1330" s="48"/>
      <c r="P1330" s="247">
        <f>O1330*H1330</f>
        <v>0</v>
      </c>
      <c r="Q1330" s="247">
        <v>0.0118</v>
      </c>
      <c r="R1330" s="247">
        <f>Q1330*H1330</f>
        <v>0.13590059999999998</v>
      </c>
      <c r="S1330" s="247">
        <v>0</v>
      </c>
      <c r="T1330" s="248">
        <f>S1330*H1330</f>
        <v>0</v>
      </c>
      <c r="AR1330" s="25" t="s">
        <v>287</v>
      </c>
      <c r="AT1330" s="25" t="s">
        <v>284</v>
      </c>
      <c r="AU1330" s="25" t="s">
        <v>85</v>
      </c>
      <c r="AY1330" s="25" t="s">
        <v>203</v>
      </c>
      <c r="BE1330" s="249">
        <f>IF(N1330="základní",J1330,0)</f>
        <v>0</v>
      </c>
      <c r="BF1330" s="249">
        <f>IF(N1330="snížená",J1330,0)</f>
        <v>0</v>
      </c>
      <c r="BG1330" s="249">
        <f>IF(N1330="zákl. přenesená",J1330,0)</f>
        <v>0</v>
      </c>
      <c r="BH1330" s="249">
        <f>IF(N1330="sníž. přenesená",J1330,0)</f>
        <v>0</v>
      </c>
      <c r="BI1330" s="249">
        <f>IF(N1330="nulová",J1330,0)</f>
        <v>0</v>
      </c>
      <c r="BJ1330" s="25" t="s">
        <v>83</v>
      </c>
      <c r="BK1330" s="249">
        <f>ROUND(I1330*H1330,2)</f>
        <v>0</v>
      </c>
      <c r="BL1330" s="25" t="s">
        <v>211</v>
      </c>
      <c r="BM1330" s="25" t="s">
        <v>2854</v>
      </c>
    </row>
    <row r="1331" spans="2:51" s="12" customFormat="1" ht="13.5">
      <c r="B1331" s="265"/>
      <c r="C1331" s="266"/>
      <c r="D1331" s="267" t="s">
        <v>592</v>
      </c>
      <c r="E1331" s="268" t="s">
        <v>21</v>
      </c>
      <c r="F1331" s="269" t="s">
        <v>2855</v>
      </c>
      <c r="G1331" s="266"/>
      <c r="H1331" s="270">
        <v>11.517</v>
      </c>
      <c r="I1331" s="271"/>
      <c r="J1331" s="266"/>
      <c r="K1331" s="266"/>
      <c r="L1331" s="272"/>
      <c r="M1331" s="273"/>
      <c r="N1331" s="274"/>
      <c r="O1331" s="274"/>
      <c r="P1331" s="274"/>
      <c r="Q1331" s="274"/>
      <c r="R1331" s="274"/>
      <c r="S1331" s="274"/>
      <c r="T1331" s="275"/>
      <c r="AT1331" s="276" t="s">
        <v>592</v>
      </c>
      <c r="AU1331" s="276" t="s">
        <v>85</v>
      </c>
      <c r="AV1331" s="12" t="s">
        <v>85</v>
      </c>
      <c r="AW1331" s="12" t="s">
        <v>39</v>
      </c>
      <c r="AX1331" s="12" t="s">
        <v>83</v>
      </c>
      <c r="AY1331" s="276" t="s">
        <v>203</v>
      </c>
    </row>
    <row r="1332" spans="2:65" s="1" customFormat="1" ht="25.5" customHeight="1">
      <c r="B1332" s="47"/>
      <c r="C1332" s="238" t="s">
        <v>2856</v>
      </c>
      <c r="D1332" s="238" t="s">
        <v>206</v>
      </c>
      <c r="E1332" s="239" t="s">
        <v>2857</v>
      </c>
      <c r="F1332" s="240" t="s">
        <v>2858</v>
      </c>
      <c r="G1332" s="241" t="s">
        <v>215</v>
      </c>
      <c r="H1332" s="242">
        <v>7.2</v>
      </c>
      <c r="I1332" s="243"/>
      <c r="J1332" s="244">
        <f>ROUND(I1332*H1332,2)</f>
        <v>0</v>
      </c>
      <c r="K1332" s="240" t="s">
        <v>761</v>
      </c>
      <c r="L1332" s="73"/>
      <c r="M1332" s="245" t="s">
        <v>21</v>
      </c>
      <c r="N1332" s="246" t="s">
        <v>47</v>
      </c>
      <c r="O1332" s="48"/>
      <c r="P1332" s="247">
        <f>O1332*H1332</f>
        <v>0</v>
      </c>
      <c r="Q1332" s="247">
        <v>0.00031</v>
      </c>
      <c r="R1332" s="247">
        <f>Q1332*H1332</f>
        <v>0.002232</v>
      </c>
      <c r="S1332" s="247">
        <v>0</v>
      </c>
      <c r="T1332" s="248">
        <f>S1332*H1332</f>
        <v>0</v>
      </c>
      <c r="AR1332" s="25" t="s">
        <v>211</v>
      </c>
      <c r="AT1332" s="25" t="s">
        <v>206</v>
      </c>
      <c r="AU1332" s="25" t="s">
        <v>85</v>
      </c>
      <c r="AY1332" s="25" t="s">
        <v>203</v>
      </c>
      <c r="BE1332" s="249">
        <f>IF(N1332="základní",J1332,0)</f>
        <v>0</v>
      </c>
      <c r="BF1332" s="249">
        <f>IF(N1332="snížená",J1332,0)</f>
        <v>0</v>
      </c>
      <c r="BG1332" s="249">
        <f>IF(N1332="zákl. přenesená",J1332,0)</f>
        <v>0</v>
      </c>
      <c r="BH1332" s="249">
        <f>IF(N1332="sníž. přenesená",J1332,0)</f>
        <v>0</v>
      </c>
      <c r="BI1332" s="249">
        <f>IF(N1332="nulová",J1332,0)</f>
        <v>0</v>
      </c>
      <c r="BJ1332" s="25" t="s">
        <v>83</v>
      </c>
      <c r="BK1332" s="249">
        <f>ROUND(I1332*H1332,2)</f>
        <v>0</v>
      </c>
      <c r="BL1332" s="25" t="s">
        <v>211</v>
      </c>
      <c r="BM1332" s="25" t="s">
        <v>2859</v>
      </c>
    </row>
    <row r="1333" spans="2:51" s="12" customFormat="1" ht="13.5">
      <c r="B1333" s="265"/>
      <c r="C1333" s="266"/>
      <c r="D1333" s="267" t="s">
        <v>592</v>
      </c>
      <c r="E1333" s="268" t="s">
        <v>21</v>
      </c>
      <c r="F1333" s="269" t="s">
        <v>2860</v>
      </c>
      <c r="G1333" s="266"/>
      <c r="H1333" s="270">
        <v>1.2</v>
      </c>
      <c r="I1333" s="271"/>
      <c r="J1333" s="266"/>
      <c r="K1333" s="266"/>
      <c r="L1333" s="272"/>
      <c r="M1333" s="273"/>
      <c r="N1333" s="274"/>
      <c r="O1333" s="274"/>
      <c r="P1333" s="274"/>
      <c r="Q1333" s="274"/>
      <c r="R1333" s="274"/>
      <c r="S1333" s="274"/>
      <c r="T1333" s="275"/>
      <c r="AT1333" s="276" t="s">
        <v>592</v>
      </c>
      <c r="AU1333" s="276" t="s">
        <v>85</v>
      </c>
      <c r="AV1333" s="12" t="s">
        <v>85</v>
      </c>
      <c r="AW1333" s="12" t="s">
        <v>39</v>
      </c>
      <c r="AX1333" s="12" t="s">
        <v>76</v>
      </c>
      <c r="AY1333" s="276" t="s">
        <v>203</v>
      </c>
    </row>
    <row r="1334" spans="2:51" s="12" customFormat="1" ht="13.5">
      <c r="B1334" s="265"/>
      <c r="C1334" s="266"/>
      <c r="D1334" s="267" t="s">
        <v>592</v>
      </c>
      <c r="E1334" s="268" t="s">
        <v>21</v>
      </c>
      <c r="F1334" s="269" t="s">
        <v>2861</v>
      </c>
      <c r="G1334" s="266"/>
      <c r="H1334" s="270">
        <v>3</v>
      </c>
      <c r="I1334" s="271"/>
      <c r="J1334" s="266"/>
      <c r="K1334" s="266"/>
      <c r="L1334" s="272"/>
      <c r="M1334" s="273"/>
      <c r="N1334" s="274"/>
      <c r="O1334" s="274"/>
      <c r="P1334" s="274"/>
      <c r="Q1334" s="274"/>
      <c r="R1334" s="274"/>
      <c r="S1334" s="274"/>
      <c r="T1334" s="275"/>
      <c r="AT1334" s="276" t="s">
        <v>592</v>
      </c>
      <c r="AU1334" s="276" t="s">
        <v>85</v>
      </c>
      <c r="AV1334" s="12" t="s">
        <v>85</v>
      </c>
      <c r="AW1334" s="12" t="s">
        <v>39</v>
      </c>
      <c r="AX1334" s="12" t="s">
        <v>76</v>
      </c>
      <c r="AY1334" s="276" t="s">
        <v>203</v>
      </c>
    </row>
    <row r="1335" spans="2:51" s="12" customFormat="1" ht="13.5">
      <c r="B1335" s="265"/>
      <c r="C1335" s="266"/>
      <c r="D1335" s="267" t="s">
        <v>592</v>
      </c>
      <c r="E1335" s="268" t="s">
        <v>21</v>
      </c>
      <c r="F1335" s="269" t="s">
        <v>2862</v>
      </c>
      <c r="G1335" s="266"/>
      <c r="H1335" s="270">
        <v>3</v>
      </c>
      <c r="I1335" s="271"/>
      <c r="J1335" s="266"/>
      <c r="K1335" s="266"/>
      <c r="L1335" s="272"/>
      <c r="M1335" s="273"/>
      <c r="N1335" s="274"/>
      <c r="O1335" s="274"/>
      <c r="P1335" s="274"/>
      <c r="Q1335" s="274"/>
      <c r="R1335" s="274"/>
      <c r="S1335" s="274"/>
      <c r="T1335" s="275"/>
      <c r="AT1335" s="276" t="s">
        <v>592</v>
      </c>
      <c r="AU1335" s="276" t="s">
        <v>85</v>
      </c>
      <c r="AV1335" s="12" t="s">
        <v>85</v>
      </c>
      <c r="AW1335" s="12" t="s">
        <v>39</v>
      </c>
      <c r="AX1335" s="12" t="s">
        <v>76</v>
      </c>
      <c r="AY1335" s="276" t="s">
        <v>203</v>
      </c>
    </row>
    <row r="1336" spans="2:51" s="13" customFormat="1" ht="13.5">
      <c r="B1336" s="277"/>
      <c r="C1336" s="278"/>
      <c r="D1336" s="267" t="s">
        <v>592</v>
      </c>
      <c r="E1336" s="279" t="s">
        <v>21</v>
      </c>
      <c r="F1336" s="280" t="s">
        <v>618</v>
      </c>
      <c r="G1336" s="278"/>
      <c r="H1336" s="281">
        <v>7.2</v>
      </c>
      <c r="I1336" s="282"/>
      <c r="J1336" s="278"/>
      <c r="K1336" s="278"/>
      <c r="L1336" s="283"/>
      <c r="M1336" s="284"/>
      <c r="N1336" s="285"/>
      <c r="O1336" s="285"/>
      <c r="P1336" s="285"/>
      <c r="Q1336" s="285"/>
      <c r="R1336" s="285"/>
      <c r="S1336" s="285"/>
      <c r="T1336" s="286"/>
      <c r="AT1336" s="287" t="s">
        <v>592</v>
      </c>
      <c r="AU1336" s="287" t="s">
        <v>85</v>
      </c>
      <c r="AV1336" s="13" t="s">
        <v>98</v>
      </c>
      <c r="AW1336" s="13" t="s">
        <v>39</v>
      </c>
      <c r="AX1336" s="13" t="s">
        <v>83</v>
      </c>
      <c r="AY1336" s="287" t="s">
        <v>203</v>
      </c>
    </row>
    <row r="1337" spans="2:65" s="1" customFormat="1" ht="25.5" customHeight="1">
      <c r="B1337" s="47"/>
      <c r="C1337" s="238" t="s">
        <v>2863</v>
      </c>
      <c r="D1337" s="238" t="s">
        <v>206</v>
      </c>
      <c r="E1337" s="239" t="s">
        <v>2864</v>
      </c>
      <c r="F1337" s="240" t="s">
        <v>2865</v>
      </c>
      <c r="G1337" s="241" t="s">
        <v>215</v>
      </c>
      <c r="H1337" s="242">
        <v>7.1</v>
      </c>
      <c r="I1337" s="243"/>
      <c r="J1337" s="244">
        <f>ROUND(I1337*H1337,2)</f>
        <v>0</v>
      </c>
      <c r="K1337" s="240" t="s">
        <v>761</v>
      </c>
      <c r="L1337" s="73"/>
      <c r="M1337" s="245" t="s">
        <v>21</v>
      </c>
      <c r="N1337" s="246" t="s">
        <v>47</v>
      </c>
      <c r="O1337" s="48"/>
      <c r="P1337" s="247">
        <f>O1337*H1337</f>
        <v>0</v>
      </c>
      <c r="Q1337" s="247">
        <v>0.00026</v>
      </c>
      <c r="R1337" s="247">
        <f>Q1337*H1337</f>
        <v>0.0018459999999999998</v>
      </c>
      <c r="S1337" s="247">
        <v>0</v>
      </c>
      <c r="T1337" s="248">
        <f>S1337*H1337</f>
        <v>0</v>
      </c>
      <c r="AR1337" s="25" t="s">
        <v>211</v>
      </c>
      <c r="AT1337" s="25" t="s">
        <v>206</v>
      </c>
      <c r="AU1337" s="25" t="s">
        <v>85</v>
      </c>
      <c r="AY1337" s="25" t="s">
        <v>203</v>
      </c>
      <c r="BE1337" s="249">
        <f>IF(N1337="základní",J1337,0)</f>
        <v>0</v>
      </c>
      <c r="BF1337" s="249">
        <f>IF(N1337="snížená",J1337,0)</f>
        <v>0</v>
      </c>
      <c r="BG1337" s="249">
        <f>IF(N1337="zákl. přenesená",J1337,0)</f>
        <v>0</v>
      </c>
      <c r="BH1337" s="249">
        <f>IF(N1337="sníž. přenesená",J1337,0)</f>
        <v>0</v>
      </c>
      <c r="BI1337" s="249">
        <f>IF(N1337="nulová",J1337,0)</f>
        <v>0</v>
      </c>
      <c r="BJ1337" s="25" t="s">
        <v>83</v>
      </c>
      <c r="BK1337" s="249">
        <f>ROUND(I1337*H1337,2)</f>
        <v>0</v>
      </c>
      <c r="BL1337" s="25" t="s">
        <v>211</v>
      </c>
      <c r="BM1337" s="25" t="s">
        <v>2866</v>
      </c>
    </row>
    <row r="1338" spans="2:51" s="12" customFormat="1" ht="13.5">
      <c r="B1338" s="265"/>
      <c r="C1338" s="266"/>
      <c r="D1338" s="267" t="s">
        <v>592</v>
      </c>
      <c r="E1338" s="268" t="s">
        <v>21</v>
      </c>
      <c r="F1338" s="269" t="s">
        <v>2867</v>
      </c>
      <c r="G1338" s="266"/>
      <c r="H1338" s="270">
        <v>1</v>
      </c>
      <c r="I1338" s="271"/>
      <c r="J1338" s="266"/>
      <c r="K1338" s="266"/>
      <c r="L1338" s="272"/>
      <c r="M1338" s="273"/>
      <c r="N1338" s="274"/>
      <c r="O1338" s="274"/>
      <c r="P1338" s="274"/>
      <c r="Q1338" s="274"/>
      <c r="R1338" s="274"/>
      <c r="S1338" s="274"/>
      <c r="T1338" s="275"/>
      <c r="AT1338" s="276" t="s">
        <v>592</v>
      </c>
      <c r="AU1338" s="276" t="s">
        <v>85</v>
      </c>
      <c r="AV1338" s="12" t="s">
        <v>85</v>
      </c>
      <c r="AW1338" s="12" t="s">
        <v>39</v>
      </c>
      <c r="AX1338" s="12" t="s">
        <v>76</v>
      </c>
      <c r="AY1338" s="276" t="s">
        <v>203</v>
      </c>
    </row>
    <row r="1339" spans="2:51" s="12" customFormat="1" ht="13.5">
      <c r="B1339" s="265"/>
      <c r="C1339" s="266"/>
      <c r="D1339" s="267" t="s">
        <v>592</v>
      </c>
      <c r="E1339" s="268" t="s">
        <v>21</v>
      </c>
      <c r="F1339" s="269" t="s">
        <v>2868</v>
      </c>
      <c r="G1339" s="266"/>
      <c r="H1339" s="270">
        <v>5</v>
      </c>
      <c r="I1339" s="271"/>
      <c r="J1339" s="266"/>
      <c r="K1339" s="266"/>
      <c r="L1339" s="272"/>
      <c r="M1339" s="273"/>
      <c r="N1339" s="274"/>
      <c r="O1339" s="274"/>
      <c r="P1339" s="274"/>
      <c r="Q1339" s="274"/>
      <c r="R1339" s="274"/>
      <c r="S1339" s="274"/>
      <c r="T1339" s="275"/>
      <c r="AT1339" s="276" t="s">
        <v>592</v>
      </c>
      <c r="AU1339" s="276" t="s">
        <v>85</v>
      </c>
      <c r="AV1339" s="12" t="s">
        <v>85</v>
      </c>
      <c r="AW1339" s="12" t="s">
        <v>39</v>
      </c>
      <c r="AX1339" s="12" t="s">
        <v>76</v>
      </c>
      <c r="AY1339" s="276" t="s">
        <v>203</v>
      </c>
    </row>
    <row r="1340" spans="2:51" s="12" customFormat="1" ht="13.5">
      <c r="B1340" s="265"/>
      <c r="C1340" s="266"/>
      <c r="D1340" s="267" t="s">
        <v>592</v>
      </c>
      <c r="E1340" s="268" t="s">
        <v>21</v>
      </c>
      <c r="F1340" s="269" t="s">
        <v>2869</v>
      </c>
      <c r="G1340" s="266"/>
      <c r="H1340" s="270">
        <v>1.1</v>
      </c>
      <c r="I1340" s="271"/>
      <c r="J1340" s="266"/>
      <c r="K1340" s="266"/>
      <c r="L1340" s="272"/>
      <c r="M1340" s="273"/>
      <c r="N1340" s="274"/>
      <c r="O1340" s="274"/>
      <c r="P1340" s="274"/>
      <c r="Q1340" s="274"/>
      <c r="R1340" s="274"/>
      <c r="S1340" s="274"/>
      <c r="T1340" s="275"/>
      <c r="AT1340" s="276" t="s">
        <v>592</v>
      </c>
      <c r="AU1340" s="276" t="s">
        <v>85</v>
      </c>
      <c r="AV1340" s="12" t="s">
        <v>85</v>
      </c>
      <c r="AW1340" s="12" t="s">
        <v>39</v>
      </c>
      <c r="AX1340" s="12" t="s">
        <v>76</v>
      </c>
      <c r="AY1340" s="276" t="s">
        <v>203</v>
      </c>
    </row>
    <row r="1341" spans="2:65" s="1" customFormat="1" ht="38.25" customHeight="1">
      <c r="B1341" s="47"/>
      <c r="C1341" s="238" t="s">
        <v>2870</v>
      </c>
      <c r="D1341" s="238" t="s">
        <v>206</v>
      </c>
      <c r="E1341" s="239" t="s">
        <v>2871</v>
      </c>
      <c r="F1341" s="240" t="s">
        <v>2872</v>
      </c>
      <c r="G1341" s="241" t="s">
        <v>246</v>
      </c>
      <c r="H1341" s="250"/>
      <c r="I1341" s="243"/>
      <c r="J1341" s="244">
        <f>ROUND(I1341*H1341,2)</f>
        <v>0</v>
      </c>
      <c r="K1341" s="240" t="s">
        <v>761</v>
      </c>
      <c r="L1341" s="73"/>
      <c r="M1341" s="245" t="s">
        <v>21</v>
      </c>
      <c r="N1341" s="246" t="s">
        <v>47</v>
      </c>
      <c r="O1341" s="48"/>
      <c r="P1341" s="247">
        <f>O1341*H1341</f>
        <v>0</v>
      </c>
      <c r="Q1341" s="247">
        <v>0</v>
      </c>
      <c r="R1341" s="247">
        <f>Q1341*H1341</f>
        <v>0</v>
      </c>
      <c r="S1341" s="247">
        <v>0</v>
      </c>
      <c r="T1341" s="248">
        <f>S1341*H1341</f>
        <v>0</v>
      </c>
      <c r="AR1341" s="25" t="s">
        <v>211</v>
      </c>
      <c r="AT1341" s="25" t="s">
        <v>206</v>
      </c>
      <c r="AU1341" s="25" t="s">
        <v>85</v>
      </c>
      <c r="AY1341" s="25" t="s">
        <v>203</v>
      </c>
      <c r="BE1341" s="249">
        <f>IF(N1341="základní",J1341,0)</f>
        <v>0</v>
      </c>
      <c r="BF1341" s="249">
        <f>IF(N1341="snížená",J1341,0)</f>
        <v>0</v>
      </c>
      <c r="BG1341" s="249">
        <f>IF(N1341="zákl. přenesená",J1341,0)</f>
        <v>0</v>
      </c>
      <c r="BH1341" s="249">
        <f>IF(N1341="sníž. přenesená",J1341,0)</f>
        <v>0</v>
      </c>
      <c r="BI1341" s="249">
        <f>IF(N1341="nulová",J1341,0)</f>
        <v>0</v>
      </c>
      <c r="BJ1341" s="25" t="s">
        <v>83</v>
      </c>
      <c r="BK1341" s="249">
        <f>ROUND(I1341*H1341,2)</f>
        <v>0</v>
      </c>
      <c r="BL1341" s="25" t="s">
        <v>211</v>
      </c>
      <c r="BM1341" s="25" t="s">
        <v>2873</v>
      </c>
    </row>
    <row r="1342" spans="2:63" s="11" customFormat="1" ht="29.85" customHeight="1">
      <c r="B1342" s="222"/>
      <c r="C1342" s="223"/>
      <c r="D1342" s="224" t="s">
        <v>75</v>
      </c>
      <c r="E1342" s="236" t="s">
        <v>248</v>
      </c>
      <c r="F1342" s="236" t="s">
        <v>249</v>
      </c>
      <c r="G1342" s="223"/>
      <c r="H1342" s="223"/>
      <c r="I1342" s="226"/>
      <c r="J1342" s="237">
        <f>BK1342</f>
        <v>0</v>
      </c>
      <c r="K1342" s="223"/>
      <c r="L1342" s="228"/>
      <c r="M1342" s="229"/>
      <c r="N1342" s="230"/>
      <c r="O1342" s="230"/>
      <c r="P1342" s="231">
        <f>SUM(P1343:P1362)</f>
        <v>0</v>
      </c>
      <c r="Q1342" s="230"/>
      <c r="R1342" s="231">
        <f>SUM(R1343:R1362)</f>
        <v>0.3124422</v>
      </c>
      <c r="S1342" s="230"/>
      <c r="T1342" s="232">
        <f>SUM(T1343:T1362)</f>
        <v>0</v>
      </c>
      <c r="AR1342" s="233" t="s">
        <v>85</v>
      </c>
      <c r="AT1342" s="234" t="s">
        <v>75</v>
      </c>
      <c r="AU1342" s="234" t="s">
        <v>83</v>
      </c>
      <c r="AY1342" s="233" t="s">
        <v>203</v>
      </c>
      <c r="BK1342" s="235">
        <f>SUM(BK1343:BK1362)</f>
        <v>0</v>
      </c>
    </row>
    <row r="1343" spans="2:65" s="1" customFormat="1" ht="16.5" customHeight="1">
      <c r="B1343" s="47"/>
      <c r="C1343" s="238" t="s">
        <v>2874</v>
      </c>
      <c r="D1343" s="238" t="s">
        <v>206</v>
      </c>
      <c r="E1343" s="239" t="s">
        <v>2875</v>
      </c>
      <c r="F1343" s="240" t="s">
        <v>2876</v>
      </c>
      <c r="G1343" s="241" t="s">
        <v>463</v>
      </c>
      <c r="H1343" s="242">
        <v>768.6</v>
      </c>
      <c r="I1343" s="243"/>
      <c r="J1343" s="244">
        <f>ROUND(I1343*H1343,2)</f>
        <v>0</v>
      </c>
      <c r="K1343" s="240" t="s">
        <v>761</v>
      </c>
      <c r="L1343" s="73"/>
      <c r="M1343" s="245" t="s">
        <v>21</v>
      </c>
      <c r="N1343" s="246" t="s">
        <v>47</v>
      </c>
      <c r="O1343" s="48"/>
      <c r="P1343" s="247">
        <f>O1343*H1343</f>
        <v>0</v>
      </c>
      <c r="Q1343" s="247">
        <v>0.00017</v>
      </c>
      <c r="R1343" s="247">
        <f>Q1343*H1343</f>
        <v>0.130662</v>
      </c>
      <c r="S1343" s="247">
        <v>0</v>
      </c>
      <c r="T1343" s="248">
        <f>S1343*H1343</f>
        <v>0</v>
      </c>
      <c r="AR1343" s="25" t="s">
        <v>211</v>
      </c>
      <c r="AT1343" s="25" t="s">
        <v>206</v>
      </c>
      <c r="AU1343" s="25" t="s">
        <v>85</v>
      </c>
      <c r="AY1343" s="25" t="s">
        <v>203</v>
      </c>
      <c r="BE1343" s="249">
        <f>IF(N1343="základní",J1343,0)</f>
        <v>0</v>
      </c>
      <c r="BF1343" s="249">
        <f>IF(N1343="snížená",J1343,0)</f>
        <v>0</v>
      </c>
      <c r="BG1343" s="249">
        <f>IF(N1343="zákl. přenesená",J1343,0)</f>
        <v>0</v>
      </c>
      <c r="BH1343" s="249">
        <f>IF(N1343="sníž. přenesená",J1343,0)</f>
        <v>0</v>
      </c>
      <c r="BI1343" s="249">
        <f>IF(N1343="nulová",J1343,0)</f>
        <v>0</v>
      </c>
      <c r="BJ1343" s="25" t="s">
        <v>83</v>
      </c>
      <c r="BK1343" s="249">
        <f>ROUND(I1343*H1343,2)</f>
        <v>0</v>
      </c>
      <c r="BL1343" s="25" t="s">
        <v>211</v>
      </c>
      <c r="BM1343" s="25" t="s">
        <v>2877</v>
      </c>
    </row>
    <row r="1344" spans="2:51" s="12" customFormat="1" ht="13.5">
      <c r="B1344" s="265"/>
      <c r="C1344" s="266"/>
      <c r="D1344" s="267" t="s">
        <v>592</v>
      </c>
      <c r="E1344" s="268" t="s">
        <v>21</v>
      </c>
      <c r="F1344" s="269" t="s">
        <v>2878</v>
      </c>
      <c r="G1344" s="266"/>
      <c r="H1344" s="270">
        <v>71.7</v>
      </c>
      <c r="I1344" s="271"/>
      <c r="J1344" s="266"/>
      <c r="K1344" s="266"/>
      <c r="L1344" s="272"/>
      <c r="M1344" s="273"/>
      <c r="N1344" s="274"/>
      <c r="O1344" s="274"/>
      <c r="P1344" s="274"/>
      <c r="Q1344" s="274"/>
      <c r="R1344" s="274"/>
      <c r="S1344" s="274"/>
      <c r="T1344" s="275"/>
      <c r="AT1344" s="276" t="s">
        <v>592</v>
      </c>
      <c r="AU1344" s="276" t="s">
        <v>85</v>
      </c>
      <c r="AV1344" s="12" t="s">
        <v>85</v>
      </c>
      <c r="AW1344" s="12" t="s">
        <v>39</v>
      </c>
      <c r="AX1344" s="12" t="s">
        <v>76</v>
      </c>
      <c r="AY1344" s="276" t="s">
        <v>203</v>
      </c>
    </row>
    <row r="1345" spans="2:51" s="12" customFormat="1" ht="13.5">
      <c r="B1345" s="265"/>
      <c r="C1345" s="266"/>
      <c r="D1345" s="267" t="s">
        <v>592</v>
      </c>
      <c r="E1345" s="268" t="s">
        <v>21</v>
      </c>
      <c r="F1345" s="269" t="s">
        <v>2879</v>
      </c>
      <c r="G1345" s="266"/>
      <c r="H1345" s="270">
        <v>50.9</v>
      </c>
      <c r="I1345" s="271"/>
      <c r="J1345" s="266"/>
      <c r="K1345" s="266"/>
      <c r="L1345" s="272"/>
      <c r="M1345" s="273"/>
      <c r="N1345" s="274"/>
      <c r="O1345" s="274"/>
      <c r="P1345" s="274"/>
      <c r="Q1345" s="274"/>
      <c r="R1345" s="274"/>
      <c r="S1345" s="274"/>
      <c r="T1345" s="275"/>
      <c r="AT1345" s="276" t="s">
        <v>592</v>
      </c>
      <c r="AU1345" s="276" t="s">
        <v>85</v>
      </c>
      <c r="AV1345" s="12" t="s">
        <v>85</v>
      </c>
      <c r="AW1345" s="12" t="s">
        <v>39</v>
      </c>
      <c r="AX1345" s="12" t="s">
        <v>76</v>
      </c>
      <c r="AY1345" s="276" t="s">
        <v>203</v>
      </c>
    </row>
    <row r="1346" spans="2:51" s="12" customFormat="1" ht="13.5">
      <c r="B1346" s="265"/>
      <c r="C1346" s="266"/>
      <c r="D1346" s="267" t="s">
        <v>592</v>
      </c>
      <c r="E1346" s="268" t="s">
        <v>21</v>
      </c>
      <c r="F1346" s="269" t="s">
        <v>2880</v>
      </c>
      <c r="G1346" s="266"/>
      <c r="H1346" s="270">
        <v>96.8</v>
      </c>
      <c r="I1346" s="271"/>
      <c r="J1346" s="266"/>
      <c r="K1346" s="266"/>
      <c r="L1346" s="272"/>
      <c r="M1346" s="273"/>
      <c r="N1346" s="274"/>
      <c r="O1346" s="274"/>
      <c r="P1346" s="274"/>
      <c r="Q1346" s="274"/>
      <c r="R1346" s="274"/>
      <c r="S1346" s="274"/>
      <c r="T1346" s="275"/>
      <c r="AT1346" s="276" t="s">
        <v>592</v>
      </c>
      <c r="AU1346" s="276" t="s">
        <v>85</v>
      </c>
      <c r="AV1346" s="12" t="s">
        <v>85</v>
      </c>
      <c r="AW1346" s="12" t="s">
        <v>39</v>
      </c>
      <c r="AX1346" s="12" t="s">
        <v>76</v>
      </c>
      <c r="AY1346" s="276" t="s">
        <v>203</v>
      </c>
    </row>
    <row r="1347" spans="2:51" s="12" customFormat="1" ht="13.5">
      <c r="B1347" s="265"/>
      <c r="C1347" s="266"/>
      <c r="D1347" s="267" t="s">
        <v>592</v>
      </c>
      <c r="E1347" s="268" t="s">
        <v>21</v>
      </c>
      <c r="F1347" s="269" t="s">
        <v>2881</v>
      </c>
      <c r="G1347" s="266"/>
      <c r="H1347" s="270">
        <v>30.1</v>
      </c>
      <c r="I1347" s="271"/>
      <c r="J1347" s="266"/>
      <c r="K1347" s="266"/>
      <c r="L1347" s="272"/>
      <c r="M1347" s="273"/>
      <c r="N1347" s="274"/>
      <c r="O1347" s="274"/>
      <c r="P1347" s="274"/>
      <c r="Q1347" s="274"/>
      <c r="R1347" s="274"/>
      <c r="S1347" s="274"/>
      <c r="T1347" s="275"/>
      <c r="AT1347" s="276" t="s">
        <v>592</v>
      </c>
      <c r="AU1347" s="276" t="s">
        <v>85</v>
      </c>
      <c r="AV1347" s="12" t="s">
        <v>85</v>
      </c>
      <c r="AW1347" s="12" t="s">
        <v>39</v>
      </c>
      <c r="AX1347" s="12" t="s">
        <v>76</v>
      </c>
      <c r="AY1347" s="276" t="s">
        <v>203</v>
      </c>
    </row>
    <row r="1348" spans="2:51" s="12" customFormat="1" ht="13.5">
      <c r="B1348" s="265"/>
      <c r="C1348" s="266"/>
      <c r="D1348" s="267" t="s">
        <v>592</v>
      </c>
      <c r="E1348" s="268" t="s">
        <v>21</v>
      </c>
      <c r="F1348" s="269" t="s">
        <v>2882</v>
      </c>
      <c r="G1348" s="266"/>
      <c r="H1348" s="270">
        <v>44.6</v>
      </c>
      <c r="I1348" s="271"/>
      <c r="J1348" s="266"/>
      <c r="K1348" s="266"/>
      <c r="L1348" s="272"/>
      <c r="M1348" s="273"/>
      <c r="N1348" s="274"/>
      <c r="O1348" s="274"/>
      <c r="P1348" s="274"/>
      <c r="Q1348" s="274"/>
      <c r="R1348" s="274"/>
      <c r="S1348" s="274"/>
      <c r="T1348" s="275"/>
      <c r="AT1348" s="276" t="s">
        <v>592</v>
      </c>
      <c r="AU1348" s="276" t="s">
        <v>85</v>
      </c>
      <c r="AV1348" s="12" t="s">
        <v>85</v>
      </c>
      <c r="AW1348" s="12" t="s">
        <v>39</v>
      </c>
      <c r="AX1348" s="12" t="s">
        <v>76</v>
      </c>
      <c r="AY1348" s="276" t="s">
        <v>203</v>
      </c>
    </row>
    <row r="1349" spans="2:51" s="12" customFormat="1" ht="13.5">
      <c r="B1349" s="265"/>
      <c r="C1349" s="266"/>
      <c r="D1349" s="267" t="s">
        <v>592</v>
      </c>
      <c r="E1349" s="268" t="s">
        <v>21</v>
      </c>
      <c r="F1349" s="269" t="s">
        <v>2883</v>
      </c>
      <c r="G1349" s="266"/>
      <c r="H1349" s="270">
        <v>39.2</v>
      </c>
      <c r="I1349" s="271"/>
      <c r="J1349" s="266"/>
      <c r="K1349" s="266"/>
      <c r="L1349" s="272"/>
      <c r="M1349" s="273"/>
      <c r="N1349" s="274"/>
      <c r="O1349" s="274"/>
      <c r="P1349" s="274"/>
      <c r="Q1349" s="274"/>
      <c r="R1349" s="274"/>
      <c r="S1349" s="274"/>
      <c r="T1349" s="275"/>
      <c r="AT1349" s="276" t="s">
        <v>592</v>
      </c>
      <c r="AU1349" s="276" t="s">
        <v>85</v>
      </c>
      <c r="AV1349" s="12" t="s">
        <v>85</v>
      </c>
      <c r="AW1349" s="12" t="s">
        <v>39</v>
      </c>
      <c r="AX1349" s="12" t="s">
        <v>76</v>
      </c>
      <c r="AY1349" s="276" t="s">
        <v>203</v>
      </c>
    </row>
    <row r="1350" spans="2:51" s="12" customFormat="1" ht="13.5">
      <c r="B1350" s="265"/>
      <c r="C1350" s="266"/>
      <c r="D1350" s="267" t="s">
        <v>592</v>
      </c>
      <c r="E1350" s="268" t="s">
        <v>21</v>
      </c>
      <c r="F1350" s="269" t="s">
        <v>2884</v>
      </c>
      <c r="G1350" s="266"/>
      <c r="H1350" s="270">
        <v>51</v>
      </c>
      <c r="I1350" s="271"/>
      <c r="J1350" s="266"/>
      <c r="K1350" s="266"/>
      <c r="L1350" s="272"/>
      <c r="M1350" s="273"/>
      <c r="N1350" s="274"/>
      <c r="O1350" s="274"/>
      <c r="P1350" s="274"/>
      <c r="Q1350" s="274"/>
      <c r="R1350" s="274"/>
      <c r="S1350" s="274"/>
      <c r="T1350" s="275"/>
      <c r="AT1350" s="276" t="s">
        <v>592</v>
      </c>
      <c r="AU1350" s="276" t="s">
        <v>85</v>
      </c>
      <c r="AV1350" s="12" t="s">
        <v>85</v>
      </c>
      <c r="AW1350" s="12" t="s">
        <v>39</v>
      </c>
      <c r="AX1350" s="12" t="s">
        <v>76</v>
      </c>
      <c r="AY1350" s="276" t="s">
        <v>203</v>
      </c>
    </row>
    <row r="1351" spans="2:51" s="15" customFormat="1" ht="13.5">
      <c r="B1351" s="298"/>
      <c r="C1351" s="299"/>
      <c r="D1351" s="267" t="s">
        <v>592</v>
      </c>
      <c r="E1351" s="300" t="s">
        <v>21</v>
      </c>
      <c r="F1351" s="301" t="s">
        <v>1415</v>
      </c>
      <c r="G1351" s="299"/>
      <c r="H1351" s="302">
        <v>384.3</v>
      </c>
      <c r="I1351" s="303"/>
      <c r="J1351" s="299"/>
      <c r="K1351" s="299"/>
      <c r="L1351" s="304"/>
      <c r="M1351" s="305"/>
      <c r="N1351" s="306"/>
      <c r="O1351" s="306"/>
      <c r="P1351" s="306"/>
      <c r="Q1351" s="306"/>
      <c r="R1351" s="306"/>
      <c r="S1351" s="306"/>
      <c r="T1351" s="307"/>
      <c r="AT1351" s="308" t="s">
        <v>592</v>
      </c>
      <c r="AU1351" s="308" t="s">
        <v>85</v>
      </c>
      <c r="AV1351" s="15" t="s">
        <v>92</v>
      </c>
      <c r="AW1351" s="15" t="s">
        <v>39</v>
      </c>
      <c r="AX1351" s="15" t="s">
        <v>76</v>
      </c>
      <c r="AY1351" s="308" t="s">
        <v>203</v>
      </c>
    </row>
    <row r="1352" spans="2:51" s="12" customFormat="1" ht="13.5">
      <c r="B1352" s="265"/>
      <c r="C1352" s="266"/>
      <c r="D1352" s="267" t="s">
        <v>592</v>
      </c>
      <c r="E1352" s="268" t="s">
        <v>21</v>
      </c>
      <c r="F1352" s="269" t="s">
        <v>2885</v>
      </c>
      <c r="G1352" s="266"/>
      <c r="H1352" s="270">
        <v>-384.3</v>
      </c>
      <c r="I1352" s="271"/>
      <c r="J1352" s="266"/>
      <c r="K1352" s="266"/>
      <c r="L1352" s="272"/>
      <c r="M1352" s="273"/>
      <c r="N1352" s="274"/>
      <c r="O1352" s="274"/>
      <c r="P1352" s="274"/>
      <c r="Q1352" s="274"/>
      <c r="R1352" s="274"/>
      <c r="S1352" s="274"/>
      <c r="T1352" s="275"/>
      <c r="AT1352" s="276" t="s">
        <v>592</v>
      </c>
      <c r="AU1352" s="276" t="s">
        <v>85</v>
      </c>
      <c r="AV1352" s="12" t="s">
        <v>85</v>
      </c>
      <c r="AW1352" s="12" t="s">
        <v>39</v>
      </c>
      <c r="AX1352" s="12" t="s">
        <v>76</v>
      </c>
      <c r="AY1352" s="276" t="s">
        <v>203</v>
      </c>
    </row>
    <row r="1353" spans="2:51" s="12" customFormat="1" ht="13.5">
      <c r="B1353" s="265"/>
      <c r="C1353" s="266"/>
      <c r="D1353" s="267" t="s">
        <v>592</v>
      </c>
      <c r="E1353" s="268" t="s">
        <v>21</v>
      </c>
      <c r="F1353" s="269" t="s">
        <v>2886</v>
      </c>
      <c r="G1353" s="266"/>
      <c r="H1353" s="270">
        <v>768.6</v>
      </c>
      <c r="I1353" s="271"/>
      <c r="J1353" s="266"/>
      <c r="K1353" s="266"/>
      <c r="L1353" s="272"/>
      <c r="M1353" s="273"/>
      <c r="N1353" s="274"/>
      <c r="O1353" s="274"/>
      <c r="P1353" s="274"/>
      <c r="Q1353" s="274"/>
      <c r="R1353" s="274"/>
      <c r="S1353" s="274"/>
      <c r="T1353" s="275"/>
      <c r="AT1353" s="276" t="s">
        <v>592</v>
      </c>
      <c r="AU1353" s="276" t="s">
        <v>85</v>
      </c>
      <c r="AV1353" s="12" t="s">
        <v>85</v>
      </c>
      <c r="AW1353" s="12" t="s">
        <v>39</v>
      </c>
      <c r="AX1353" s="12" t="s">
        <v>76</v>
      </c>
      <c r="AY1353" s="276" t="s">
        <v>203</v>
      </c>
    </row>
    <row r="1354" spans="2:51" s="13" customFormat="1" ht="13.5">
      <c r="B1354" s="277"/>
      <c r="C1354" s="278"/>
      <c r="D1354" s="267" t="s">
        <v>592</v>
      </c>
      <c r="E1354" s="279" t="s">
        <v>21</v>
      </c>
      <c r="F1354" s="280" t="s">
        <v>618</v>
      </c>
      <c r="G1354" s="278"/>
      <c r="H1354" s="281">
        <v>768.6</v>
      </c>
      <c r="I1354" s="282"/>
      <c r="J1354" s="278"/>
      <c r="K1354" s="278"/>
      <c r="L1354" s="283"/>
      <c r="M1354" s="284"/>
      <c r="N1354" s="285"/>
      <c r="O1354" s="285"/>
      <c r="P1354" s="285"/>
      <c r="Q1354" s="285"/>
      <c r="R1354" s="285"/>
      <c r="S1354" s="285"/>
      <c r="T1354" s="286"/>
      <c r="AT1354" s="287" t="s">
        <v>592</v>
      </c>
      <c r="AU1354" s="287" t="s">
        <v>85</v>
      </c>
      <c r="AV1354" s="13" t="s">
        <v>98</v>
      </c>
      <c r="AW1354" s="13" t="s">
        <v>39</v>
      </c>
      <c r="AX1354" s="13" t="s">
        <v>83</v>
      </c>
      <c r="AY1354" s="287" t="s">
        <v>203</v>
      </c>
    </row>
    <row r="1355" spans="2:65" s="1" customFormat="1" ht="25.5" customHeight="1">
      <c r="B1355" s="47"/>
      <c r="C1355" s="238" t="s">
        <v>2887</v>
      </c>
      <c r="D1355" s="238" t="s">
        <v>206</v>
      </c>
      <c r="E1355" s="239" t="s">
        <v>2888</v>
      </c>
      <c r="F1355" s="240" t="s">
        <v>2889</v>
      </c>
      <c r="G1355" s="241" t="s">
        <v>463</v>
      </c>
      <c r="H1355" s="242">
        <v>865.62</v>
      </c>
      <c r="I1355" s="243"/>
      <c r="J1355" s="244">
        <f>ROUND(I1355*H1355,2)</f>
        <v>0</v>
      </c>
      <c r="K1355" s="240" t="s">
        <v>1440</v>
      </c>
      <c r="L1355" s="73"/>
      <c r="M1355" s="245" t="s">
        <v>21</v>
      </c>
      <c r="N1355" s="246" t="s">
        <v>47</v>
      </c>
      <c r="O1355" s="48"/>
      <c r="P1355" s="247">
        <f>O1355*H1355</f>
        <v>0</v>
      </c>
      <c r="Q1355" s="247">
        <v>0.00021</v>
      </c>
      <c r="R1355" s="247">
        <f>Q1355*H1355</f>
        <v>0.1817802</v>
      </c>
      <c r="S1355" s="247">
        <v>0</v>
      </c>
      <c r="T1355" s="248">
        <f>S1355*H1355</f>
        <v>0</v>
      </c>
      <c r="AR1355" s="25" t="s">
        <v>211</v>
      </c>
      <c r="AT1355" s="25" t="s">
        <v>206</v>
      </c>
      <c r="AU1355" s="25" t="s">
        <v>85</v>
      </c>
      <c r="AY1355" s="25" t="s">
        <v>203</v>
      </c>
      <c r="BE1355" s="249">
        <f>IF(N1355="základní",J1355,0)</f>
        <v>0</v>
      </c>
      <c r="BF1355" s="249">
        <f>IF(N1355="snížená",J1355,0)</f>
        <v>0</v>
      </c>
      <c r="BG1355" s="249">
        <f>IF(N1355="zákl. přenesená",J1355,0)</f>
        <v>0</v>
      </c>
      <c r="BH1355" s="249">
        <f>IF(N1355="sníž. přenesená",J1355,0)</f>
        <v>0</v>
      </c>
      <c r="BI1355" s="249">
        <f>IF(N1355="nulová",J1355,0)</f>
        <v>0</v>
      </c>
      <c r="BJ1355" s="25" t="s">
        <v>83</v>
      </c>
      <c r="BK1355" s="249">
        <f>ROUND(I1355*H1355,2)</f>
        <v>0</v>
      </c>
      <c r="BL1355" s="25" t="s">
        <v>211</v>
      </c>
      <c r="BM1355" s="25" t="s">
        <v>2890</v>
      </c>
    </row>
    <row r="1356" spans="2:51" s="12" customFormat="1" ht="13.5">
      <c r="B1356" s="265"/>
      <c r="C1356" s="266"/>
      <c r="D1356" s="267" t="s">
        <v>592</v>
      </c>
      <c r="E1356" s="268" t="s">
        <v>21</v>
      </c>
      <c r="F1356" s="269" t="s">
        <v>2891</v>
      </c>
      <c r="G1356" s="266"/>
      <c r="H1356" s="270">
        <v>562.784</v>
      </c>
      <c r="I1356" s="271"/>
      <c r="J1356" s="266"/>
      <c r="K1356" s="266"/>
      <c r="L1356" s="272"/>
      <c r="M1356" s="273"/>
      <c r="N1356" s="274"/>
      <c r="O1356" s="274"/>
      <c r="P1356" s="274"/>
      <c r="Q1356" s="274"/>
      <c r="R1356" s="274"/>
      <c r="S1356" s="274"/>
      <c r="T1356" s="275"/>
      <c r="AT1356" s="276" t="s">
        <v>592</v>
      </c>
      <c r="AU1356" s="276" t="s">
        <v>85</v>
      </c>
      <c r="AV1356" s="12" t="s">
        <v>85</v>
      </c>
      <c r="AW1356" s="12" t="s">
        <v>39</v>
      </c>
      <c r="AX1356" s="12" t="s">
        <v>76</v>
      </c>
      <c r="AY1356" s="276" t="s">
        <v>203</v>
      </c>
    </row>
    <row r="1357" spans="2:51" s="12" customFormat="1" ht="13.5">
      <c r="B1357" s="265"/>
      <c r="C1357" s="266"/>
      <c r="D1357" s="267" t="s">
        <v>592</v>
      </c>
      <c r="E1357" s="268" t="s">
        <v>21</v>
      </c>
      <c r="F1357" s="269" t="s">
        <v>2892</v>
      </c>
      <c r="G1357" s="266"/>
      <c r="H1357" s="270">
        <v>69.199</v>
      </c>
      <c r="I1357" s="271"/>
      <c r="J1357" s="266"/>
      <c r="K1357" s="266"/>
      <c r="L1357" s="272"/>
      <c r="M1357" s="273"/>
      <c r="N1357" s="274"/>
      <c r="O1357" s="274"/>
      <c r="P1357" s="274"/>
      <c r="Q1357" s="274"/>
      <c r="R1357" s="274"/>
      <c r="S1357" s="274"/>
      <c r="T1357" s="275"/>
      <c r="AT1357" s="276" t="s">
        <v>592</v>
      </c>
      <c r="AU1357" s="276" t="s">
        <v>85</v>
      </c>
      <c r="AV1357" s="12" t="s">
        <v>85</v>
      </c>
      <c r="AW1357" s="12" t="s">
        <v>39</v>
      </c>
      <c r="AX1357" s="12" t="s">
        <v>76</v>
      </c>
      <c r="AY1357" s="276" t="s">
        <v>203</v>
      </c>
    </row>
    <row r="1358" spans="2:51" s="12" customFormat="1" ht="13.5">
      <c r="B1358" s="265"/>
      <c r="C1358" s="266"/>
      <c r="D1358" s="267" t="s">
        <v>592</v>
      </c>
      <c r="E1358" s="268" t="s">
        <v>21</v>
      </c>
      <c r="F1358" s="269" t="s">
        <v>2893</v>
      </c>
      <c r="G1358" s="266"/>
      <c r="H1358" s="270">
        <v>52.92</v>
      </c>
      <c r="I1358" s="271"/>
      <c r="J1358" s="266"/>
      <c r="K1358" s="266"/>
      <c r="L1358" s="272"/>
      <c r="M1358" s="273"/>
      <c r="N1358" s="274"/>
      <c r="O1358" s="274"/>
      <c r="P1358" s="274"/>
      <c r="Q1358" s="274"/>
      <c r="R1358" s="274"/>
      <c r="S1358" s="274"/>
      <c r="T1358" s="275"/>
      <c r="AT1358" s="276" t="s">
        <v>592</v>
      </c>
      <c r="AU1358" s="276" t="s">
        <v>85</v>
      </c>
      <c r="AV1358" s="12" t="s">
        <v>85</v>
      </c>
      <c r="AW1358" s="12" t="s">
        <v>39</v>
      </c>
      <c r="AX1358" s="12" t="s">
        <v>76</v>
      </c>
      <c r="AY1358" s="276" t="s">
        <v>203</v>
      </c>
    </row>
    <row r="1359" spans="2:51" s="12" customFormat="1" ht="13.5">
      <c r="B1359" s="265"/>
      <c r="C1359" s="266"/>
      <c r="D1359" s="267" t="s">
        <v>592</v>
      </c>
      <c r="E1359" s="268" t="s">
        <v>21</v>
      </c>
      <c r="F1359" s="269" t="s">
        <v>2894</v>
      </c>
      <c r="G1359" s="266"/>
      <c r="H1359" s="270">
        <v>70.826</v>
      </c>
      <c r="I1359" s="271"/>
      <c r="J1359" s="266"/>
      <c r="K1359" s="266"/>
      <c r="L1359" s="272"/>
      <c r="M1359" s="273"/>
      <c r="N1359" s="274"/>
      <c r="O1359" s="274"/>
      <c r="P1359" s="274"/>
      <c r="Q1359" s="274"/>
      <c r="R1359" s="274"/>
      <c r="S1359" s="274"/>
      <c r="T1359" s="275"/>
      <c r="AT1359" s="276" t="s">
        <v>592</v>
      </c>
      <c r="AU1359" s="276" t="s">
        <v>85</v>
      </c>
      <c r="AV1359" s="12" t="s">
        <v>85</v>
      </c>
      <c r="AW1359" s="12" t="s">
        <v>39</v>
      </c>
      <c r="AX1359" s="12" t="s">
        <v>76</v>
      </c>
      <c r="AY1359" s="276" t="s">
        <v>203</v>
      </c>
    </row>
    <row r="1360" spans="2:51" s="12" customFormat="1" ht="13.5">
      <c r="B1360" s="265"/>
      <c r="C1360" s="266"/>
      <c r="D1360" s="267" t="s">
        <v>592</v>
      </c>
      <c r="E1360" s="268" t="s">
        <v>21</v>
      </c>
      <c r="F1360" s="269" t="s">
        <v>2895</v>
      </c>
      <c r="G1360" s="266"/>
      <c r="H1360" s="270">
        <v>10.08</v>
      </c>
      <c r="I1360" s="271"/>
      <c r="J1360" s="266"/>
      <c r="K1360" s="266"/>
      <c r="L1360" s="272"/>
      <c r="M1360" s="273"/>
      <c r="N1360" s="274"/>
      <c r="O1360" s="274"/>
      <c r="P1360" s="274"/>
      <c r="Q1360" s="274"/>
      <c r="R1360" s="274"/>
      <c r="S1360" s="274"/>
      <c r="T1360" s="275"/>
      <c r="AT1360" s="276" t="s">
        <v>592</v>
      </c>
      <c r="AU1360" s="276" t="s">
        <v>85</v>
      </c>
      <c r="AV1360" s="12" t="s">
        <v>85</v>
      </c>
      <c r="AW1360" s="12" t="s">
        <v>39</v>
      </c>
      <c r="AX1360" s="12" t="s">
        <v>76</v>
      </c>
      <c r="AY1360" s="276" t="s">
        <v>203</v>
      </c>
    </row>
    <row r="1361" spans="2:51" s="14" customFormat="1" ht="13.5">
      <c r="B1361" s="288"/>
      <c r="C1361" s="289"/>
      <c r="D1361" s="267" t="s">
        <v>592</v>
      </c>
      <c r="E1361" s="290" t="s">
        <v>21</v>
      </c>
      <c r="F1361" s="291" t="s">
        <v>2666</v>
      </c>
      <c r="G1361" s="289"/>
      <c r="H1361" s="290" t="s">
        <v>21</v>
      </c>
      <c r="I1361" s="292"/>
      <c r="J1361" s="289"/>
      <c r="K1361" s="289"/>
      <c r="L1361" s="293"/>
      <c r="M1361" s="294"/>
      <c r="N1361" s="295"/>
      <c r="O1361" s="295"/>
      <c r="P1361" s="295"/>
      <c r="Q1361" s="295"/>
      <c r="R1361" s="295"/>
      <c r="S1361" s="295"/>
      <c r="T1361" s="296"/>
      <c r="AT1361" s="297" t="s">
        <v>592</v>
      </c>
      <c r="AU1361" s="297" t="s">
        <v>85</v>
      </c>
      <c r="AV1361" s="14" t="s">
        <v>83</v>
      </c>
      <c r="AW1361" s="14" t="s">
        <v>39</v>
      </c>
      <c r="AX1361" s="14" t="s">
        <v>76</v>
      </c>
      <c r="AY1361" s="297" t="s">
        <v>203</v>
      </c>
    </row>
    <row r="1362" spans="2:51" s="12" customFormat="1" ht="13.5">
      <c r="B1362" s="265"/>
      <c r="C1362" s="266"/>
      <c r="D1362" s="267" t="s">
        <v>592</v>
      </c>
      <c r="E1362" s="268" t="s">
        <v>21</v>
      </c>
      <c r="F1362" s="269" t="s">
        <v>2896</v>
      </c>
      <c r="G1362" s="266"/>
      <c r="H1362" s="270">
        <v>99.811</v>
      </c>
      <c r="I1362" s="271"/>
      <c r="J1362" s="266"/>
      <c r="K1362" s="266"/>
      <c r="L1362" s="272"/>
      <c r="M1362" s="273"/>
      <c r="N1362" s="274"/>
      <c r="O1362" s="274"/>
      <c r="P1362" s="274"/>
      <c r="Q1362" s="274"/>
      <c r="R1362" s="274"/>
      <c r="S1362" s="274"/>
      <c r="T1362" s="275"/>
      <c r="AT1362" s="276" t="s">
        <v>592</v>
      </c>
      <c r="AU1362" s="276" t="s">
        <v>85</v>
      </c>
      <c r="AV1362" s="12" t="s">
        <v>85</v>
      </c>
      <c r="AW1362" s="12" t="s">
        <v>39</v>
      </c>
      <c r="AX1362" s="12" t="s">
        <v>76</v>
      </c>
      <c r="AY1362" s="276" t="s">
        <v>203</v>
      </c>
    </row>
    <row r="1363" spans="2:63" s="11" customFormat="1" ht="29.85" customHeight="1">
      <c r="B1363" s="222"/>
      <c r="C1363" s="223"/>
      <c r="D1363" s="224" t="s">
        <v>75</v>
      </c>
      <c r="E1363" s="236" t="s">
        <v>2897</v>
      </c>
      <c r="F1363" s="236" t="s">
        <v>2898</v>
      </c>
      <c r="G1363" s="223"/>
      <c r="H1363" s="223"/>
      <c r="I1363" s="226"/>
      <c r="J1363" s="237">
        <f>BK1363</f>
        <v>0</v>
      </c>
      <c r="K1363" s="223"/>
      <c r="L1363" s="228"/>
      <c r="M1363" s="229"/>
      <c r="N1363" s="230"/>
      <c r="O1363" s="230"/>
      <c r="P1363" s="231">
        <f>SUM(P1364:P1457)</f>
        <v>0</v>
      </c>
      <c r="Q1363" s="230"/>
      <c r="R1363" s="231">
        <f>SUM(R1364:R1457)</f>
        <v>6.3334177</v>
      </c>
      <c r="S1363" s="230"/>
      <c r="T1363" s="232">
        <f>SUM(T1364:T1457)</f>
        <v>1.11640114</v>
      </c>
      <c r="AR1363" s="233" t="s">
        <v>85</v>
      </c>
      <c r="AT1363" s="234" t="s">
        <v>75</v>
      </c>
      <c r="AU1363" s="234" t="s">
        <v>83</v>
      </c>
      <c r="AY1363" s="233" t="s">
        <v>203</v>
      </c>
      <c r="BK1363" s="235">
        <f>SUM(BK1364:BK1457)</f>
        <v>0</v>
      </c>
    </row>
    <row r="1364" spans="2:65" s="1" customFormat="1" ht="25.5" customHeight="1">
      <c r="B1364" s="47"/>
      <c r="C1364" s="238" t="s">
        <v>2899</v>
      </c>
      <c r="D1364" s="238" t="s">
        <v>206</v>
      </c>
      <c r="E1364" s="239" t="s">
        <v>2900</v>
      </c>
      <c r="F1364" s="240" t="s">
        <v>2901</v>
      </c>
      <c r="G1364" s="241" t="s">
        <v>263</v>
      </c>
      <c r="H1364" s="242">
        <v>313.4</v>
      </c>
      <c r="I1364" s="243"/>
      <c r="J1364" s="244">
        <f>ROUND(I1364*H1364,2)</f>
        <v>0</v>
      </c>
      <c r="K1364" s="240" t="s">
        <v>761</v>
      </c>
      <c r="L1364" s="73"/>
      <c r="M1364" s="245" t="s">
        <v>21</v>
      </c>
      <c r="N1364" s="246" t="s">
        <v>47</v>
      </c>
      <c r="O1364" s="48"/>
      <c r="P1364" s="247">
        <f>O1364*H1364</f>
        <v>0</v>
      </c>
      <c r="Q1364" s="247">
        <v>0</v>
      </c>
      <c r="R1364" s="247">
        <f>Q1364*H1364</f>
        <v>0</v>
      </c>
      <c r="S1364" s="247">
        <v>0</v>
      </c>
      <c r="T1364" s="248">
        <f>S1364*H1364</f>
        <v>0</v>
      </c>
      <c r="AR1364" s="25" t="s">
        <v>98</v>
      </c>
      <c r="AT1364" s="25" t="s">
        <v>206</v>
      </c>
      <c r="AU1364" s="25" t="s">
        <v>85</v>
      </c>
      <c r="AY1364" s="25" t="s">
        <v>203</v>
      </c>
      <c r="BE1364" s="249">
        <f>IF(N1364="základní",J1364,0)</f>
        <v>0</v>
      </c>
      <c r="BF1364" s="249">
        <f>IF(N1364="snížená",J1364,0)</f>
        <v>0</v>
      </c>
      <c r="BG1364" s="249">
        <f>IF(N1364="zákl. přenesená",J1364,0)</f>
        <v>0</v>
      </c>
      <c r="BH1364" s="249">
        <f>IF(N1364="sníž. přenesená",J1364,0)</f>
        <v>0</v>
      </c>
      <c r="BI1364" s="249">
        <f>IF(N1364="nulová",J1364,0)</f>
        <v>0</v>
      </c>
      <c r="BJ1364" s="25" t="s">
        <v>83</v>
      </c>
      <c r="BK1364" s="249">
        <f>ROUND(I1364*H1364,2)</f>
        <v>0</v>
      </c>
      <c r="BL1364" s="25" t="s">
        <v>98</v>
      </c>
      <c r="BM1364" s="25" t="s">
        <v>2902</v>
      </c>
    </row>
    <row r="1365" spans="2:65" s="1" customFormat="1" ht="16.5" customHeight="1">
      <c r="B1365" s="47"/>
      <c r="C1365" s="238" t="s">
        <v>2903</v>
      </c>
      <c r="D1365" s="238" t="s">
        <v>206</v>
      </c>
      <c r="E1365" s="239" t="s">
        <v>2904</v>
      </c>
      <c r="F1365" s="240" t="s">
        <v>2905</v>
      </c>
      <c r="G1365" s="241" t="s">
        <v>463</v>
      </c>
      <c r="H1365" s="242">
        <v>3601.294</v>
      </c>
      <c r="I1365" s="243"/>
      <c r="J1365" s="244">
        <f>ROUND(I1365*H1365,2)</f>
        <v>0</v>
      </c>
      <c r="K1365" s="240" t="s">
        <v>761</v>
      </c>
      <c r="L1365" s="73"/>
      <c r="M1365" s="245" t="s">
        <v>21</v>
      </c>
      <c r="N1365" s="246" t="s">
        <v>47</v>
      </c>
      <c r="O1365" s="48"/>
      <c r="P1365" s="247">
        <f>O1365*H1365</f>
        <v>0</v>
      </c>
      <c r="Q1365" s="247">
        <v>0.001</v>
      </c>
      <c r="R1365" s="247">
        <f>Q1365*H1365</f>
        <v>3.6012939999999998</v>
      </c>
      <c r="S1365" s="247">
        <v>0.00031</v>
      </c>
      <c r="T1365" s="248">
        <f>S1365*H1365</f>
        <v>1.11640114</v>
      </c>
      <c r="AR1365" s="25" t="s">
        <v>211</v>
      </c>
      <c r="AT1365" s="25" t="s">
        <v>206</v>
      </c>
      <c r="AU1365" s="25" t="s">
        <v>85</v>
      </c>
      <c r="AY1365" s="25" t="s">
        <v>203</v>
      </c>
      <c r="BE1365" s="249">
        <f>IF(N1365="základní",J1365,0)</f>
        <v>0</v>
      </c>
      <c r="BF1365" s="249">
        <f>IF(N1365="snížená",J1365,0)</f>
        <v>0</v>
      </c>
      <c r="BG1365" s="249">
        <f>IF(N1365="zákl. přenesená",J1365,0)</f>
        <v>0</v>
      </c>
      <c r="BH1365" s="249">
        <f>IF(N1365="sníž. přenesená",J1365,0)</f>
        <v>0</v>
      </c>
      <c r="BI1365" s="249">
        <f>IF(N1365="nulová",J1365,0)</f>
        <v>0</v>
      </c>
      <c r="BJ1365" s="25" t="s">
        <v>83</v>
      </c>
      <c r="BK1365" s="249">
        <f>ROUND(I1365*H1365,2)</f>
        <v>0</v>
      </c>
      <c r="BL1365" s="25" t="s">
        <v>211</v>
      </c>
      <c r="BM1365" s="25" t="s">
        <v>2906</v>
      </c>
    </row>
    <row r="1366" spans="2:51" s="14" customFormat="1" ht="13.5">
      <c r="B1366" s="288"/>
      <c r="C1366" s="289"/>
      <c r="D1366" s="267" t="s">
        <v>592</v>
      </c>
      <c r="E1366" s="290" t="s">
        <v>21</v>
      </c>
      <c r="F1366" s="291" t="s">
        <v>2907</v>
      </c>
      <c r="G1366" s="289"/>
      <c r="H1366" s="290" t="s">
        <v>21</v>
      </c>
      <c r="I1366" s="292"/>
      <c r="J1366" s="289"/>
      <c r="K1366" s="289"/>
      <c r="L1366" s="293"/>
      <c r="M1366" s="294"/>
      <c r="N1366" s="295"/>
      <c r="O1366" s="295"/>
      <c r="P1366" s="295"/>
      <c r="Q1366" s="295"/>
      <c r="R1366" s="295"/>
      <c r="S1366" s="295"/>
      <c r="T1366" s="296"/>
      <c r="AT1366" s="297" t="s">
        <v>592</v>
      </c>
      <c r="AU1366" s="297" t="s">
        <v>85</v>
      </c>
      <c r="AV1366" s="14" t="s">
        <v>83</v>
      </c>
      <c r="AW1366" s="14" t="s">
        <v>39</v>
      </c>
      <c r="AX1366" s="14" t="s">
        <v>76</v>
      </c>
      <c r="AY1366" s="297" t="s">
        <v>203</v>
      </c>
    </row>
    <row r="1367" spans="2:51" s="14" customFormat="1" ht="13.5">
      <c r="B1367" s="288"/>
      <c r="C1367" s="289"/>
      <c r="D1367" s="267" t="s">
        <v>592</v>
      </c>
      <c r="E1367" s="290" t="s">
        <v>21</v>
      </c>
      <c r="F1367" s="291" t="s">
        <v>1613</v>
      </c>
      <c r="G1367" s="289"/>
      <c r="H1367" s="290" t="s">
        <v>21</v>
      </c>
      <c r="I1367" s="292"/>
      <c r="J1367" s="289"/>
      <c r="K1367" s="289"/>
      <c r="L1367" s="293"/>
      <c r="M1367" s="294"/>
      <c r="N1367" s="295"/>
      <c r="O1367" s="295"/>
      <c r="P1367" s="295"/>
      <c r="Q1367" s="295"/>
      <c r="R1367" s="295"/>
      <c r="S1367" s="295"/>
      <c r="T1367" s="296"/>
      <c r="AT1367" s="297" t="s">
        <v>592</v>
      </c>
      <c r="AU1367" s="297" t="s">
        <v>85</v>
      </c>
      <c r="AV1367" s="14" t="s">
        <v>83</v>
      </c>
      <c r="AW1367" s="14" t="s">
        <v>39</v>
      </c>
      <c r="AX1367" s="14" t="s">
        <v>76</v>
      </c>
      <c r="AY1367" s="297" t="s">
        <v>203</v>
      </c>
    </row>
    <row r="1368" spans="2:51" s="12" customFormat="1" ht="13.5">
      <c r="B1368" s="265"/>
      <c r="C1368" s="266"/>
      <c r="D1368" s="267" t="s">
        <v>592</v>
      </c>
      <c r="E1368" s="268" t="s">
        <v>21</v>
      </c>
      <c r="F1368" s="269" t="s">
        <v>1614</v>
      </c>
      <c r="G1368" s="266"/>
      <c r="H1368" s="270">
        <v>127.3</v>
      </c>
      <c r="I1368" s="271"/>
      <c r="J1368" s="266"/>
      <c r="K1368" s="266"/>
      <c r="L1368" s="272"/>
      <c r="M1368" s="273"/>
      <c r="N1368" s="274"/>
      <c r="O1368" s="274"/>
      <c r="P1368" s="274"/>
      <c r="Q1368" s="274"/>
      <c r="R1368" s="274"/>
      <c r="S1368" s="274"/>
      <c r="T1368" s="275"/>
      <c r="AT1368" s="276" t="s">
        <v>592</v>
      </c>
      <c r="AU1368" s="276" t="s">
        <v>85</v>
      </c>
      <c r="AV1368" s="12" t="s">
        <v>85</v>
      </c>
      <c r="AW1368" s="12" t="s">
        <v>39</v>
      </c>
      <c r="AX1368" s="12" t="s">
        <v>76</v>
      </c>
      <c r="AY1368" s="276" t="s">
        <v>203</v>
      </c>
    </row>
    <row r="1369" spans="2:51" s="12" customFormat="1" ht="13.5">
      <c r="B1369" s="265"/>
      <c r="C1369" s="266"/>
      <c r="D1369" s="267" t="s">
        <v>592</v>
      </c>
      <c r="E1369" s="268" t="s">
        <v>21</v>
      </c>
      <c r="F1369" s="269" t="s">
        <v>1617</v>
      </c>
      <c r="G1369" s="266"/>
      <c r="H1369" s="270">
        <v>29.6</v>
      </c>
      <c r="I1369" s="271"/>
      <c r="J1369" s="266"/>
      <c r="K1369" s="266"/>
      <c r="L1369" s="272"/>
      <c r="M1369" s="273"/>
      <c r="N1369" s="274"/>
      <c r="O1369" s="274"/>
      <c r="P1369" s="274"/>
      <c r="Q1369" s="274"/>
      <c r="R1369" s="274"/>
      <c r="S1369" s="274"/>
      <c r="T1369" s="275"/>
      <c r="AT1369" s="276" t="s">
        <v>592</v>
      </c>
      <c r="AU1369" s="276" t="s">
        <v>85</v>
      </c>
      <c r="AV1369" s="12" t="s">
        <v>85</v>
      </c>
      <c r="AW1369" s="12" t="s">
        <v>39</v>
      </c>
      <c r="AX1369" s="12" t="s">
        <v>76</v>
      </c>
      <c r="AY1369" s="276" t="s">
        <v>203</v>
      </c>
    </row>
    <row r="1370" spans="2:51" s="14" customFormat="1" ht="13.5">
      <c r="B1370" s="288"/>
      <c r="C1370" s="289"/>
      <c r="D1370" s="267" t="s">
        <v>592</v>
      </c>
      <c r="E1370" s="290" t="s">
        <v>21</v>
      </c>
      <c r="F1370" s="291" t="s">
        <v>1618</v>
      </c>
      <c r="G1370" s="289"/>
      <c r="H1370" s="290" t="s">
        <v>21</v>
      </c>
      <c r="I1370" s="292"/>
      <c r="J1370" s="289"/>
      <c r="K1370" s="289"/>
      <c r="L1370" s="293"/>
      <c r="M1370" s="294"/>
      <c r="N1370" s="295"/>
      <c r="O1370" s="295"/>
      <c r="P1370" s="295"/>
      <c r="Q1370" s="295"/>
      <c r="R1370" s="295"/>
      <c r="S1370" s="295"/>
      <c r="T1370" s="296"/>
      <c r="AT1370" s="297" t="s">
        <v>592</v>
      </c>
      <c r="AU1370" s="297" t="s">
        <v>85</v>
      </c>
      <c r="AV1370" s="14" t="s">
        <v>83</v>
      </c>
      <c r="AW1370" s="14" t="s">
        <v>39</v>
      </c>
      <c r="AX1370" s="14" t="s">
        <v>76</v>
      </c>
      <c r="AY1370" s="297" t="s">
        <v>203</v>
      </c>
    </row>
    <row r="1371" spans="2:51" s="14" customFormat="1" ht="13.5">
      <c r="B1371" s="288"/>
      <c r="C1371" s="289"/>
      <c r="D1371" s="267" t="s">
        <v>592</v>
      </c>
      <c r="E1371" s="290" t="s">
        <v>21</v>
      </c>
      <c r="F1371" s="291" t="s">
        <v>1619</v>
      </c>
      <c r="G1371" s="289"/>
      <c r="H1371" s="290" t="s">
        <v>21</v>
      </c>
      <c r="I1371" s="292"/>
      <c r="J1371" s="289"/>
      <c r="K1371" s="289"/>
      <c r="L1371" s="293"/>
      <c r="M1371" s="294"/>
      <c r="N1371" s="295"/>
      <c r="O1371" s="295"/>
      <c r="P1371" s="295"/>
      <c r="Q1371" s="295"/>
      <c r="R1371" s="295"/>
      <c r="S1371" s="295"/>
      <c r="T1371" s="296"/>
      <c r="AT1371" s="297" t="s">
        <v>592</v>
      </c>
      <c r="AU1371" s="297" t="s">
        <v>85</v>
      </c>
      <c r="AV1371" s="14" t="s">
        <v>83</v>
      </c>
      <c r="AW1371" s="14" t="s">
        <v>39</v>
      </c>
      <c r="AX1371" s="14" t="s">
        <v>76</v>
      </c>
      <c r="AY1371" s="297" t="s">
        <v>203</v>
      </c>
    </row>
    <row r="1372" spans="2:51" s="12" customFormat="1" ht="13.5">
      <c r="B1372" s="265"/>
      <c r="C1372" s="266"/>
      <c r="D1372" s="267" t="s">
        <v>592</v>
      </c>
      <c r="E1372" s="268" t="s">
        <v>21</v>
      </c>
      <c r="F1372" s="269" t="s">
        <v>1620</v>
      </c>
      <c r="G1372" s="266"/>
      <c r="H1372" s="270">
        <v>1030.35</v>
      </c>
      <c r="I1372" s="271"/>
      <c r="J1372" s="266"/>
      <c r="K1372" s="266"/>
      <c r="L1372" s="272"/>
      <c r="M1372" s="273"/>
      <c r="N1372" s="274"/>
      <c r="O1372" s="274"/>
      <c r="P1372" s="274"/>
      <c r="Q1372" s="274"/>
      <c r="R1372" s="274"/>
      <c r="S1372" s="274"/>
      <c r="T1372" s="275"/>
      <c r="AT1372" s="276" t="s">
        <v>592</v>
      </c>
      <c r="AU1372" s="276" t="s">
        <v>85</v>
      </c>
      <c r="AV1372" s="12" t="s">
        <v>85</v>
      </c>
      <c r="AW1372" s="12" t="s">
        <v>39</v>
      </c>
      <c r="AX1372" s="12" t="s">
        <v>76</v>
      </c>
      <c r="AY1372" s="276" t="s">
        <v>203</v>
      </c>
    </row>
    <row r="1373" spans="2:51" s="14" customFormat="1" ht="13.5">
      <c r="B1373" s="288"/>
      <c r="C1373" s="289"/>
      <c r="D1373" s="267" t="s">
        <v>592</v>
      </c>
      <c r="E1373" s="290" t="s">
        <v>21</v>
      </c>
      <c r="F1373" s="291" t="s">
        <v>1621</v>
      </c>
      <c r="G1373" s="289"/>
      <c r="H1373" s="290" t="s">
        <v>21</v>
      </c>
      <c r="I1373" s="292"/>
      <c r="J1373" s="289"/>
      <c r="K1373" s="289"/>
      <c r="L1373" s="293"/>
      <c r="M1373" s="294"/>
      <c r="N1373" s="295"/>
      <c r="O1373" s="295"/>
      <c r="P1373" s="295"/>
      <c r="Q1373" s="295"/>
      <c r="R1373" s="295"/>
      <c r="S1373" s="295"/>
      <c r="T1373" s="296"/>
      <c r="AT1373" s="297" t="s">
        <v>592</v>
      </c>
      <c r="AU1373" s="297" t="s">
        <v>85</v>
      </c>
      <c r="AV1373" s="14" t="s">
        <v>83</v>
      </c>
      <c r="AW1373" s="14" t="s">
        <v>39</v>
      </c>
      <c r="AX1373" s="14" t="s">
        <v>76</v>
      </c>
      <c r="AY1373" s="297" t="s">
        <v>203</v>
      </c>
    </row>
    <row r="1374" spans="2:51" s="14" customFormat="1" ht="13.5">
      <c r="B1374" s="288"/>
      <c r="C1374" s="289"/>
      <c r="D1374" s="267" t="s">
        <v>592</v>
      </c>
      <c r="E1374" s="290" t="s">
        <v>21</v>
      </c>
      <c r="F1374" s="291" t="s">
        <v>1622</v>
      </c>
      <c r="G1374" s="289"/>
      <c r="H1374" s="290" t="s">
        <v>21</v>
      </c>
      <c r="I1374" s="292"/>
      <c r="J1374" s="289"/>
      <c r="K1374" s="289"/>
      <c r="L1374" s="293"/>
      <c r="M1374" s="294"/>
      <c r="N1374" s="295"/>
      <c r="O1374" s="295"/>
      <c r="P1374" s="295"/>
      <c r="Q1374" s="295"/>
      <c r="R1374" s="295"/>
      <c r="S1374" s="295"/>
      <c r="T1374" s="296"/>
      <c r="AT1374" s="297" t="s">
        <v>592</v>
      </c>
      <c r="AU1374" s="297" t="s">
        <v>85</v>
      </c>
      <c r="AV1374" s="14" t="s">
        <v>83</v>
      </c>
      <c r="AW1374" s="14" t="s">
        <v>39</v>
      </c>
      <c r="AX1374" s="14" t="s">
        <v>76</v>
      </c>
      <c r="AY1374" s="297" t="s">
        <v>203</v>
      </c>
    </row>
    <row r="1375" spans="2:51" s="12" customFormat="1" ht="13.5">
      <c r="B1375" s="265"/>
      <c r="C1375" s="266"/>
      <c r="D1375" s="267" t="s">
        <v>592</v>
      </c>
      <c r="E1375" s="268" t="s">
        <v>21</v>
      </c>
      <c r="F1375" s="269" t="s">
        <v>1623</v>
      </c>
      <c r="G1375" s="266"/>
      <c r="H1375" s="270">
        <v>355.2</v>
      </c>
      <c r="I1375" s="271"/>
      <c r="J1375" s="266"/>
      <c r="K1375" s="266"/>
      <c r="L1375" s="272"/>
      <c r="M1375" s="273"/>
      <c r="N1375" s="274"/>
      <c r="O1375" s="274"/>
      <c r="P1375" s="274"/>
      <c r="Q1375" s="274"/>
      <c r="R1375" s="274"/>
      <c r="S1375" s="274"/>
      <c r="T1375" s="275"/>
      <c r="AT1375" s="276" t="s">
        <v>592</v>
      </c>
      <c r="AU1375" s="276" t="s">
        <v>85</v>
      </c>
      <c r="AV1375" s="12" t="s">
        <v>85</v>
      </c>
      <c r="AW1375" s="12" t="s">
        <v>39</v>
      </c>
      <c r="AX1375" s="12" t="s">
        <v>76</v>
      </c>
      <c r="AY1375" s="276" t="s">
        <v>203</v>
      </c>
    </row>
    <row r="1376" spans="2:51" s="14" customFormat="1" ht="13.5">
      <c r="B1376" s="288"/>
      <c r="C1376" s="289"/>
      <c r="D1376" s="267" t="s">
        <v>592</v>
      </c>
      <c r="E1376" s="290" t="s">
        <v>21</v>
      </c>
      <c r="F1376" s="291" t="s">
        <v>1621</v>
      </c>
      <c r="G1376" s="289"/>
      <c r="H1376" s="290" t="s">
        <v>21</v>
      </c>
      <c r="I1376" s="292"/>
      <c r="J1376" s="289"/>
      <c r="K1376" s="289"/>
      <c r="L1376" s="293"/>
      <c r="M1376" s="294"/>
      <c r="N1376" s="295"/>
      <c r="O1376" s="295"/>
      <c r="P1376" s="295"/>
      <c r="Q1376" s="295"/>
      <c r="R1376" s="295"/>
      <c r="S1376" s="295"/>
      <c r="T1376" s="296"/>
      <c r="AT1376" s="297" t="s">
        <v>592</v>
      </c>
      <c r="AU1376" s="297" t="s">
        <v>85</v>
      </c>
      <c r="AV1376" s="14" t="s">
        <v>83</v>
      </c>
      <c r="AW1376" s="14" t="s">
        <v>39</v>
      </c>
      <c r="AX1376" s="14" t="s">
        <v>76</v>
      </c>
      <c r="AY1376" s="297" t="s">
        <v>203</v>
      </c>
    </row>
    <row r="1377" spans="2:51" s="12" customFormat="1" ht="13.5">
      <c r="B1377" s="265"/>
      <c r="C1377" s="266"/>
      <c r="D1377" s="267" t="s">
        <v>592</v>
      </c>
      <c r="E1377" s="268" t="s">
        <v>21</v>
      </c>
      <c r="F1377" s="269" t="s">
        <v>1624</v>
      </c>
      <c r="G1377" s="266"/>
      <c r="H1377" s="270">
        <v>91.4</v>
      </c>
      <c r="I1377" s="271"/>
      <c r="J1377" s="266"/>
      <c r="K1377" s="266"/>
      <c r="L1377" s="272"/>
      <c r="M1377" s="273"/>
      <c r="N1377" s="274"/>
      <c r="O1377" s="274"/>
      <c r="P1377" s="274"/>
      <c r="Q1377" s="274"/>
      <c r="R1377" s="274"/>
      <c r="S1377" s="274"/>
      <c r="T1377" s="275"/>
      <c r="AT1377" s="276" t="s">
        <v>592</v>
      </c>
      <c r="AU1377" s="276" t="s">
        <v>85</v>
      </c>
      <c r="AV1377" s="12" t="s">
        <v>85</v>
      </c>
      <c r="AW1377" s="12" t="s">
        <v>39</v>
      </c>
      <c r="AX1377" s="12" t="s">
        <v>76</v>
      </c>
      <c r="AY1377" s="276" t="s">
        <v>203</v>
      </c>
    </row>
    <row r="1378" spans="2:51" s="14" customFormat="1" ht="13.5">
      <c r="B1378" s="288"/>
      <c r="C1378" s="289"/>
      <c r="D1378" s="267" t="s">
        <v>592</v>
      </c>
      <c r="E1378" s="290" t="s">
        <v>21</v>
      </c>
      <c r="F1378" s="291" t="s">
        <v>2908</v>
      </c>
      <c r="G1378" s="289"/>
      <c r="H1378" s="290" t="s">
        <v>21</v>
      </c>
      <c r="I1378" s="292"/>
      <c r="J1378" s="289"/>
      <c r="K1378" s="289"/>
      <c r="L1378" s="293"/>
      <c r="M1378" s="294"/>
      <c r="N1378" s="295"/>
      <c r="O1378" s="295"/>
      <c r="P1378" s="295"/>
      <c r="Q1378" s="295"/>
      <c r="R1378" s="295"/>
      <c r="S1378" s="295"/>
      <c r="T1378" s="296"/>
      <c r="AT1378" s="297" t="s">
        <v>592</v>
      </c>
      <c r="AU1378" s="297" t="s">
        <v>85</v>
      </c>
      <c r="AV1378" s="14" t="s">
        <v>83</v>
      </c>
      <c r="AW1378" s="14" t="s">
        <v>39</v>
      </c>
      <c r="AX1378" s="14" t="s">
        <v>76</v>
      </c>
      <c r="AY1378" s="297" t="s">
        <v>203</v>
      </c>
    </row>
    <row r="1379" spans="2:51" s="12" customFormat="1" ht="13.5">
      <c r="B1379" s="265"/>
      <c r="C1379" s="266"/>
      <c r="D1379" s="267" t="s">
        <v>592</v>
      </c>
      <c r="E1379" s="268" t="s">
        <v>21</v>
      </c>
      <c r="F1379" s="269" t="s">
        <v>1652</v>
      </c>
      <c r="G1379" s="266"/>
      <c r="H1379" s="270">
        <v>38</v>
      </c>
      <c r="I1379" s="271"/>
      <c r="J1379" s="266"/>
      <c r="K1379" s="266"/>
      <c r="L1379" s="272"/>
      <c r="M1379" s="273"/>
      <c r="N1379" s="274"/>
      <c r="O1379" s="274"/>
      <c r="P1379" s="274"/>
      <c r="Q1379" s="274"/>
      <c r="R1379" s="274"/>
      <c r="S1379" s="274"/>
      <c r="T1379" s="275"/>
      <c r="AT1379" s="276" t="s">
        <v>592</v>
      </c>
      <c r="AU1379" s="276" t="s">
        <v>85</v>
      </c>
      <c r="AV1379" s="12" t="s">
        <v>85</v>
      </c>
      <c r="AW1379" s="12" t="s">
        <v>39</v>
      </c>
      <c r="AX1379" s="12" t="s">
        <v>76</v>
      </c>
      <c r="AY1379" s="276" t="s">
        <v>203</v>
      </c>
    </row>
    <row r="1380" spans="2:51" s="12" customFormat="1" ht="13.5">
      <c r="B1380" s="265"/>
      <c r="C1380" s="266"/>
      <c r="D1380" s="267" t="s">
        <v>592</v>
      </c>
      <c r="E1380" s="268" t="s">
        <v>21</v>
      </c>
      <c r="F1380" s="269" t="s">
        <v>1653</v>
      </c>
      <c r="G1380" s="266"/>
      <c r="H1380" s="270">
        <v>65.6</v>
      </c>
      <c r="I1380" s="271"/>
      <c r="J1380" s="266"/>
      <c r="K1380" s="266"/>
      <c r="L1380" s="272"/>
      <c r="M1380" s="273"/>
      <c r="N1380" s="274"/>
      <c r="O1380" s="274"/>
      <c r="P1380" s="274"/>
      <c r="Q1380" s="274"/>
      <c r="R1380" s="274"/>
      <c r="S1380" s="274"/>
      <c r="T1380" s="275"/>
      <c r="AT1380" s="276" t="s">
        <v>592</v>
      </c>
      <c r="AU1380" s="276" t="s">
        <v>85</v>
      </c>
      <c r="AV1380" s="12" t="s">
        <v>85</v>
      </c>
      <c r="AW1380" s="12" t="s">
        <v>39</v>
      </c>
      <c r="AX1380" s="12" t="s">
        <v>76</v>
      </c>
      <c r="AY1380" s="276" t="s">
        <v>203</v>
      </c>
    </row>
    <row r="1381" spans="2:51" s="12" customFormat="1" ht="13.5">
      <c r="B1381" s="265"/>
      <c r="C1381" s="266"/>
      <c r="D1381" s="267" t="s">
        <v>592</v>
      </c>
      <c r="E1381" s="268" t="s">
        <v>21</v>
      </c>
      <c r="F1381" s="269" t="s">
        <v>1654</v>
      </c>
      <c r="G1381" s="266"/>
      <c r="H1381" s="270">
        <v>107.6</v>
      </c>
      <c r="I1381" s="271"/>
      <c r="J1381" s="266"/>
      <c r="K1381" s="266"/>
      <c r="L1381" s="272"/>
      <c r="M1381" s="273"/>
      <c r="N1381" s="274"/>
      <c r="O1381" s="274"/>
      <c r="P1381" s="274"/>
      <c r="Q1381" s="274"/>
      <c r="R1381" s="274"/>
      <c r="S1381" s="274"/>
      <c r="T1381" s="275"/>
      <c r="AT1381" s="276" t="s">
        <v>592</v>
      </c>
      <c r="AU1381" s="276" t="s">
        <v>85</v>
      </c>
      <c r="AV1381" s="12" t="s">
        <v>85</v>
      </c>
      <c r="AW1381" s="12" t="s">
        <v>39</v>
      </c>
      <c r="AX1381" s="12" t="s">
        <v>76</v>
      </c>
      <c r="AY1381" s="276" t="s">
        <v>203</v>
      </c>
    </row>
    <row r="1382" spans="2:51" s="12" customFormat="1" ht="13.5">
      <c r="B1382" s="265"/>
      <c r="C1382" s="266"/>
      <c r="D1382" s="267" t="s">
        <v>592</v>
      </c>
      <c r="E1382" s="268" t="s">
        <v>21</v>
      </c>
      <c r="F1382" s="269" t="s">
        <v>1655</v>
      </c>
      <c r="G1382" s="266"/>
      <c r="H1382" s="270">
        <v>87.683</v>
      </c>
      <c r="I1382" s="271"/>
      <c r="J1382" s="266"/>
      <c r="K1382" s="266"/>
      <c r="L1382" s="272"/>
      <c r="M1382" s="273"/>
      <c r="N1382" s="274"/>
      <c r="O1382" s="274"/>
      <c r="P1382" s="274"/>
      <c r="Q1382" s="274"/>
      <c r="R1382" s="274"/>
      <c r="S1382" s="274"/>
      <c r="T1382" s="275"/>
      <c r="AT1382" s="276" t="s">
        <v>592</v>
      </c>
      <c r="AU1382" s="276" t="s">
        <v>85</v>
      </c>
      <c r="AV1382" s="12" t="s">
        <v>85</v>
      </c>
      <c r="AW1382" s="12" t="s">
        <v>39</v>
      </c>
      <c r="AX1382" s="12" t="s">
        <v>76</v>
      </c>
      <c r="AY1382" s="276" t="s">
        <v>203</v>
      </c>
    </row>
    <row r="1383" spans="2:51" s="12" customFormat="1" ht="13.5">
      <c r="B1383" s="265"/>
      <c r="C1383" s="266"/>
      <c r="D1383" s="267" t="s">
        <v>592</v>
      </c>
      <c r="E1383" s="268" t="s">
        <v>21</v>
      </c>
      <c r="F1383" s="269" t="s">
        <v>1656</v>
      </c>
      <c r="G1383" s="266"/>
      <c r="H1383" s="270">
        <v>57.86</v>
      </c>
      <c r="I1383" s="271"/>
      <c r="J1383" s="266"/>
      <c r="K1383" s="266"/>
      <c r="L1383" s="272"/>
      <c r="M1383" s="273"/>
      <c r="N1383" s="274"/>
      <c r="O1383" s="274"/>
      <c r="P1383" s="274"/>
      <c r="Q1383" s="274"/>
      <c r="R1383" s="274"/>
      <c r="S1383" s="274"/>
      <c r="T1383" s="275"/>
      <c r="AT1383" s="276" t="s">
        <v>592</v>
      </c>
      <c r="AU1383" s="276" t="s">
        <v>85</v>
      </c>
      <c r="AV1383" s="12" t="s">
        <v>85</v>
      </c>
      <c r="AW1383" s="12" t="s">
        <v>39</v>
      </c>
      <c r="AX1383" s="12" t="s">
        <v>76</v>
      </c>
      <c r="AY1383" s="276" t="s">
        <v>203</v>
      </c>
    </row>
    <row r="1384" spans="2:51" s="12" customFormat="1" ht="13.5">
      <c r="B1384" s="265"/>
      <c r="C1384" s="266"/>
      <c r="D1384" s="267" t="s">
        <v>592</v>
      </c>
      <c r="E1384" s="268" t="s">
        <v>21</v>
      </c>
      <c r="F1384" s="269" t="s">
        <v>1657</v>
      </c>
      <c r="G1384" s="266"/>
      <c r="H1384" s="270">
        <v>69.92</v>
      </c>
      <c r="I1384" s="271"/>
      <c r="J1384" s="266"/>
      <c r="K1384" s="266"/>
      <c r="L1384" s="272"/>
      <c r="M1384" s="273"/>
      <c r="N1384" s="274"/>
      <c r="O1384" s="274"/>
      <c r="P1384" s="274"/>
      <c r="Q1384" s="274"/>
      <c r="R1384" s="274"/>
      <c r="S1384" s="274"/>
      <c r="T1384" s="275"/>
      <c r="AT1384" s="276" t="s">
        <v>592</v>
      </c>
      <c r="AU1384" s="276" t="s">
        <v>85</v>
      </c>
      <c r="AV1384" s="12" t="s">
        <v>85</v>
      </c>
      <c r="AW1384" s="12" t="s">
        <v>39</v>
      </c>
      <c r="AX1384" s="12" t="s">
        <v>76</v>
      </c>
      <c r="AY1384" s="276" t="s">
        <v>203</v>
      </c>
    </row>
    <row r="1385" spans="2:51" s="12" customFormat="1" ht="13.5">
      <c r="B1385" s="265"/>
      <c r="C1385" s="266"/>
      <c r="D1385" s="267" t="s">
        <v>592</v>
      </c>
      <c r="E1385" s="268" t="s">
        <v>21</v>
      </c>
      <c r="F1385" s="269" t="s">
        <v>1658</v>
      </c>
      <c r="G1385" s="266"/>
      <c r="H1385" s="270">
        <v>162.205</v>
      </c>
      <c r="I1385" s="271"/>
      <c r="J1385" s="266"/>
      <c r="K1385" s="266"/>
      <c r="L1385" s="272"/>
      <c r="M1385" s="273"/>
      <c r="N1385" s="274"/>
      <c r="O1385" s="274"/>
      <c r="P1385" s="274"/>
      <c r="Q1385" s="274"/>
      <c r="R1385" s="274"/>
      <c r="S1385" s="274"/>
      <c r="T1385" s="275"/>
      <c r="AT1385" s="276" t="s">
        <v>592</v>
      </c>
      <c r="AU1385" s="276" t="s">
        <v>85</v>
      </c>
      <c r="AV1385" s="12" t="s">
        <v>85</v>
      </c>
      <c r="AW1385" s="12" t="s">
        <v>39</v>
      </c>
      <c r="AX1385" s="12" t="s">
        <v>76</v>
      </c>
      <c r="AY1385" s="276" t="s">
        <v>203</v>
      </c>
    </row>
    <row r="1386" spans="2:51" s="12" customFormat="1" ht="13.5">
      <c r="B1386" s="265"/>
      <c r="C1386" s="266"/>
      <c r="D1386" s="267" t="s">
        <v>592</v>
      </c>
      <c r="E1386" s="268" t="s">
        <v>21</v>
      </c>
      <c r="F1386" s="269" t="s">
        <v>1659</v>
      </c>
      <c r="G1386" s="266"/>
      <c r="H1386" s="270">
        <v>87.74</v>
      </c>
      <c r="I1386" s="271"/>
      <c r="J1386" s="266"/>
      <c r="K1386" s="266"/>
      <c r="L1386" s="272"/>
      <c r="M1386" s="273"/>
      <c r="N1386" s="274"/>
      <c r="O1386" s="274"/>
      <c r="P1386" s="274"/>
      <c r="Q1386" s="274"/>
      <c r="R1386" s="274"/>
      <c r="S1386" s="274"/>
      <c r="T1386" s="275"/>
      <c r="AT1386" s="276" t="s">
        <v>592</v>
      </c>
      <c r="AU1386" s="276" t="s">
        <v>85</v>
      </c>
      <c r="AV1386" s="12" t="s">
        <v>85</v>
      </c>
      <c r="AW1386" s="12" t="s">
        <v>39</v>
      </c>
      <c r="AX1386" s="12" t="s">
        <v>76</v>
      </c>
      <c r="AY1386" s="276" t="s">
        <v>203</v>
      </c>
    </row>
    <row r="1387" spans="2:51" s="12" customFormat="1" ht="13.5">
      <c r="B1387" s="265"/>
      <c r="C1387" s="266"/>
      <c r="D1387" s="267" t="s">
        <v>592</v>
      </c>
      <c r="E1387" s="268" t="s">
        <v>21</v>
      </c>
      <c r="F1387" s="269" t="s">
        <v>1660</v>
      </c>
      <c r="G1387" s="266"/>
      <c r="H1387" s="270">
        <v>76.8</v>
      </c>
      <c r="I1387" s="271"/>
      <c r="J1387" s="266"/>
      <c r="K1387" s="266"/>
      <c r="L1387" s="272"/>
      <c r="M1387" s="273"/>
      <c r="N1387" s="274"/>
      <c r="O1387" s="274"/>
      <c r="P1387" s="274"/>
      <c r="Q1387" s="274"/>
      <c r="R1387" s="274"/>
      <c r="S1387" s="274"/>
      <c r="T1387" s="275"/>
      <c r="AT1387" s="276" t="s">
        <v>592</v>
      </c>
      <c r="AU1387" s="276" t="s">
        <v>85</v>
      </c>
      <c r="AV1387" s="12" t="s">
        <v>85</v>
      </c>
      <c r="AW1387" s="12" t="s">
        <v>39</v>
      </c>
      <c r="AX1387" s="12" t="s">
        <v>76</v>
      </c>
      <c r="AY1387" s="276" t="s">
        <v>203</v>
      </c>
    </row>
    <row r="1388" spans="2:51" s="12" customFormat="1" ht="13.5">
      <c r="B1388" s="265"/>
      <c r="C1388" s="266"/>
      <c r="D1388" s="267" t="s">
        <v>592</v>
      </c>
      <c r="E1388" s="268" t="s">
        <v>21</v>
      </c>
      <c r="F1388" s="269" t="s">
        <v>1661</v>
      </c>
      <c r="G1388" s="266"/>
      <c r="H1388" s="270">
        <v>83.835</v>
      </c>
      <c r="I1388" s="271"/>
      <c r="J1388" s="266"/>
      <c r="K1388" s="266"/>
      <c r="L1388" s="272"/>
      <c r="M1388" s="273"/>
      <c r="N1388" s="274"/>
      <c r="O1388" s="274"/>
      <c r="P1388" s="274"/>
      <c r="Q1388" s="274"/>
      <c r="R1388" s="274"/>
      <c r="S1388" s="274"/>
      <c r="T1388" s="275"/>
      <c r="AT1388" s="276" t="s">
        <v>592</v>
      </c>
      <c r="AU1388" s="276" t="s">
        <v>85</v>
      </c>
      <c r="AV1388" s="12" t="s">
        <v>85</v>
      </c>
      <c r="AW1388" s="12" t="s">
        <v>39</v>
      </c>
      <c r="AX1388" s="12" t="s">
        <v>76</v>
      </c>
      <c r="AY1388" s="276" t="s">
        <v>203</v>
      </c>
    </row>
    <row r="1389" spans="2:51" s="12" customFormat="1" ht="13.5">
      <c r="B1389" s="265"/>
      <c r="C1389" s="266"/>
      <c r="D1389" s="267" t="s">
        <v>592</v>
      </c>
      <c r="E1389" s="268" t="s">
        <v>21</v>
      </c>
      <c r="F1389" s="269" t="s">
        <v>1662</v>
      </c>
      <c r="G1389" s="266"/>
      <c r="H1389" s="270">
        <v>104.14</v>
      </c>
      <c r="I1389" s="271"/>
      <c r="J1389" s="266"/>
      <c r="K1389" s="266"/>
      <c r="L1389" s="272"/>
      <c r="M1389" s="273"/>
      <c r="N1389" s="274"/>
      <c r="O1389" s="274"/>
      <c r="P1389" s="274"/>
      <c r="Q1389" s="274"/>
      <c r="R1389" s="274"/>
      <c r="S1389" s="274"/>
      <c r="T1389" s="275"/>
      <c r="AT1389" s="276" t="s">
        <v>592</v>
      </c>
      <c r="AU1389" s="276" t="s">
        <v>85</v>
      </c>
      <c r="AV1389" s="12" t="s">
        <v>85</v>
      </c>
      <c r="AW1389" s="12" t="s">
        <v>39</v>
      </c>
      <c r="AX1389" s="12" t="s">
        <v>76</v>
      </c>
      <c r="AY1389" s="276" t="s">
        <v>203</v>
      </c>
    </row>
    <row r="1390" spans="2:51" s="12" customFormat="1" ht="13.5">
      <c r="B1390" s="265"/>
      <c r="C1390" s="266"/>
      <c r="D1390" s="267" t="s">
        <v>592</v>
      </c>
      <c r="E1390" s="268" t="s">
        <v>21</v>
      </c>
      <c r="F1390" s="269" t="s">
        <v>1663</v>
      </c>
      <c r="G1390" s="266"/>
      <c r="H1390" s="270">
        <v>7.68</v>
      </c>
      <c r="I1390" s="271"/>
      <c r="J1390" s="266"/>
      <c r="K1390" s="266"/>
      <c r="L1390" s="272"/>
      <c r="M1390" s="273"/>
      <c r="N1390" s="274"/>
      <c r="O1390" s="274"/>
      <c r="P1390" s="274"/>
      <c r="Q1390" s="274"/>
      <c r="R1390" s="274"/>
      <c r="S1390" s="274"/>
      <c r="T1390" s="275"/>
      <c r="AT1390" s="276" t="s">
        <v>592</v>
      </c>
      <c r="AU1390" s="276" t="s">
        <v>85</v>
      </c>
      <c r="AV1390" s="12" t="s">
        <v>85</v>
      </c>
      <c r="AW1390" s="12" t="s">
        <v>39</v>
      </c>
      <c r="AX1390" s="12" t="s">
        <v>76</v>
      </c>
      <c r="AY1390" s="276" t="s">
        <v>203</v>
      </c>
    </row>
    <row r="1391" spans="2:51" s="12" customFormat="1" ht="13.5">
      <c r="B1391" s="265"/>
      <c r="C1391" s="266"/>
      <c r="D1391" s="267" t="s">
        <v>592</v>
      </c>
      <c r="E1391" s="268" t="s">
        <v>21</v>
      </c>
      <c r="F1391" s="269" t="s">
        <v>1664</v>
      </c>
      <c r="G1391" s="266"/>
      <c r="H1391" s="270">
        <v>47.8</v>
      </c>
      <c r="I1391" s="271"/>
      <c r="J1391" s="266"/>
      <c r="K1391" s="266"/>
      <c r="L1391" s="272"/>
      <c r="M1391" s="273"/>
      <c r="N1391" s="274"/>
      <c r="O1391" s="274"/>
      <c r="P1391" s="274"/>
      <c r="Q1391" s="274"/>
      <c r="R1391" s="274"/>
      <c r="S1391" s="274"/>
      <c r="T1391" s="275"/>
      <c r="AT1391" s="276" t="s">
        <v>592</v>
      </c>
      <c r="AU1391" s="276" t="s">
        <v>85</v>
      </c>
      <c r="AV1391" s="12" t="s">
        <v>85</v>
      </c>
      <c r="AW1391" s="12" t="s">
        <v>39</v>
      </c>
      <c r="AX1391" s="12" t="s">
        <v>76</v>
      </c>
      <c r="AY1391" s="276" t="s">
        <v>203</v>
      </c>
    </row>
    <row r="1392" spans="2:51" s="12" customFormat="1" ht="13.5">
      <c r="B1392" s="265"/>
      <c r="C1392" s="266"/>
      <c r="D1392" s="267" t="s">
        <v>592</v>
      </c>
      <c r="E1392" s="268" t="s">
        <v>21</v>
      </c>
      <c r="F1392" s="269" t="s">
        <v>1665</v>
      </c>
      <c r="G1392" s="266"/>
      <c r="H1392" s="270">
        <v>97.44</v>
      </c>
      <c r="I1392" s="271"/>
      <c r="J1392" s="266"/>
      <c r="K1392" s="266"/>
      <c r="L1392" s="272"/>
      <c r="M1392" s="273"/>
      <c r="N1392" s="274"/>
      <c r="O1392" s="274"/>
      <c r="P1392" s="274"/>
      <c r="Q1392" s="274"/>
      <c r="R1392" s="274"/>
      <c r="S1392" s="274"/>
      <c r="T1392" s="275"/>
      <c r="AT1392" s="276" t="s">
        <v>592</v>
      </c>
      <c r="AU1392" s="276" t="s">
        <v>85</v>
      </c>
      <c r="AV1392" s="12" t="s">
        <v>85</v>
      </c>
      <c r="AW1392" s="12" t="s">
        <v>39</v>
      </c>
      <c r="AX1392" s="12" t="s">
        <v>76</v>
      </c>
      <c r="AY1392" s="276" t="s">
        <v>203</v>
      </c>
    </row>
    <row r="1393" spans="2:51" s="12" customFormat="1" ht="13.5">
      <c r="B1393" s="265"/>
      <c r="C1393" s="266"/>
      <c r="D1393" s="267" t="s">
        <v>592</v>
      </c>
      <c r="E1393" s="268" t="s">
        <v>21</v>
      </c>
      <c r="F1393" s="269" t="s">
        <v>2909</v>
      </c>
      <c r="G1393" s="266"/>
      <c r="H1393" s="270">
        <v>97.04</v>
      </c>
      <c r="I1393" s="271"/>
      <c r="J1393" s="266"/>
      <c r="K1393" s="266"/>
      <c r="L1393" s="272"/>
      <c r="M1393" s="273"/>
      <c r="N1393" s="274"/>
      <c r="O1393" s="274"/>
      <c r="P1393" s="274"/>
      <c r="Q1393" s="274"/>
      <c r="R1393" s="274"/>
      <c r="S1393" s="274"/>
      <c r="T1393" s="275"/>
      <c r="AT1393" s="276" t="s">
        <v>592</v>
      </c>
      <c r="AU1393" s="276" t="s">
        <v>85</v>
      </c>
      <c r="AV1393" s="12" t="s">
        <v>85</v>
      </c>
      <c r="AW1393" s="12" t="s">
        <v>39</v>
      </c>
      <c r="AX1393" s="12" t="s">
        <v>76</v>
      </c>
      <c r="AY1393" s="276" t="s">
        <v>203</v>
      </c>
    </row>
    <row r="1394" spans="2:51" s="12" customFormat="1" ht="13.5">
      <c r="B1394" s="265"/>
      <c r="C1394" s="266"/>
      <c r="D1394" s="267" t="s">
        <v>592</v>
      </c>
      <c r="E1394" s="268" t="s">
        <v>21</v>
      </c>
      <c r="F1394" s="269" t="s">
        <v>1667</v>
      </c>
      <c r="G1394" s="266"/>
      <c r="H1394" s="270">
        <v>135.27</v>
      </c>
      <c r="I1394" s="271"/>
      <c r="J1394" s="266"/>
      <c r="K1394" s="266"/>
      <c r="L1394" s="272"/>
      <c r="M1394" s="273"/>
      <c r="N1394" s="274"/>
      <c r="O1394" s="274"/>
      <c r="P1394" s="274"/>
      <c r="Q1394" s="274"/>
      <c r="R1394" s="274"/>
      <c r="S1394" s="274"/>
      <c r="T1394" s="275"/>
      <c r="AT1394" s="276" t="s">
        <v>592</v>
      </c>
      <c r="AU1394" s="276" t="s">
        <v>85</v>
      </c>
      <c r="AV1394" s="12" t="s">
        <v>85</v>
      </c>
      <c r="AW1394" s="12" t="s">
        <v>39</v>
      </c>
      <c r="AX1394" s="12" t="s">
        <v>76</v>
      </c>
      <c r="AY1394" s="276" t="s">
        <v>203</v>
      </c>
    </row>
    <row r="1395" spans="2:51" s="12" customFormat="1" ht="13.5">
      <c r="B1395" s="265"/>
      <c r="C1395" s="266"/>
      <c r="D1395" s="267" t="s">
        <v>592</v>
      </c>
      <c r="E1395" s="268" t="s">
        <v>21</v>
      </c>
      <c r="F1395" s="269" t="s">
        <v>1668</v>
      </c>
      <c r="G1395" s="266"/>
      <c r="H1395" s="270">
        <v>134.258</v>
      </c>
      <c r="I1395" s="271"/>
      <c r="J1395" s="266"/>
      <c r="K1395" s="266"/>
      <c r="L1395" s="272"/>
      <c r="M1395" s="273"/>
      <c r="N1395" s="274"/>
      <c r="O1395" s="274"/>
      <c r="P1395" s="274"/>
      <c r="Q1395" s="274"/>
      <c r="R1395" s="274"/>
      <c r="S1395" s="274"/>
      <c r="T1395" s="275"/>
      <c r="AT1395" s="276" t="s">
        <v>592</v>
      </c>
      <c r="AU1395" s="276" t="s">
        <v>85</v>
      </c>
      <c r="AV1395" s="12" t="s">
        <v>85</v>
      </c>
      <c r="AW1395" s="12" t="s">
        <v>39</v>
      </c>
      <c r="AX1395" s="12" t="s">
        <v>76</v>
      </c>
      <c r="AY1395" s="276" t="s">
        <v>203</v>
      </c>
    </row>
    <row r="1396" spans="2:51" s="12" customFormat="1" ht="13.5">
      <c r="B1396" s="265"/>
      <c r="C1396" s="266"/>
      <c r="D1396" s="267" t="s">
        <v>592</v>
      </c>
      <c r="E1396" s="268" t="s">
        <v>21</v>
      </c>
      <c r="F1396" s="269" t="s">
        <v>1669</v>
      </c>
      <c r="G1396" s="266"/>
      <c r="H1396" s="270">
        <v>136.2</v>
      </c>
      <c r="I1396" s="271"/>
      <c r="J1396" s="266"/>
      <c r="K1396" s="266"/>
      <c r="L1396" s="272"/>
      <c r="M1396" s="273"/>
      <c r="N1396" s="274"/>
      <c r="O1396" s="274"/>
      <c r="P1396" s="274"/>
      <c r="Q1396" s="274"/>
      <c r="R1396" s="274"/>
      <c r="S1396" s="274"/>
      <c r="T1396" s="275"/>
      <c r="AT1396" s="276" t="s">
        <v>592</v>
      </c>
      <c r="AU1396" s="276" t="s">
        <v>85</v>
      </c>
      <c r="AV1396" s="12" t="s">
        <v>85</v>
      </c>
      <c r="AW1396" s="12" t="s">
        <v>39</v>
      </c>
      <c r="AX1396" s="12" t="s">
        <v>76</v>
      </c>
      <c r="AY1396" s="276" t="s">
        <v>203</v>
      </c>
    </row>
    <row r="1397" spans="2:51" s="12" customFormat="1" ht="13.5">
      <c r="B1397" s="265"/>
      <c r="C1397" s="266"/>
      <c r="D1397" s="267" t="s">
        <v>592</v>
      </c>
      <c r="E1397" s="268" t="s">
        <v>21</v>
      </c>
      <c r="F1397" s="269" t="s">
        <v>1670</v>
      </c>
      <c r="G1397" s="266"/>
      <c r="H1397" s="270">
        <v>57.42</v>
      </c>
      <c r="I1397" s="271"/>
      <c r="J1397" s="266"/>
      <c r="K1397" s="266"/>
      <c r="L1397" s="272"/>
      <c r="M1397" s="273"/>
      <c r="N1397" s="274"/>
      <c r="O1397" s="274"/>
      <c r="P1397" s="274"/>
      <c r="Q1397" s="274"/>
      <c r="R1397" s="274"/>
      <c r="S1397" s="274"/>
      <c r="T1397" s="275"/>
      <c r="AT1397" s="276" t="s">
        <v>592</v>
      </c>
      <c r="AU1397" s="276" t="s">
        <v>85</v>
      </c>
      <c r="AV1397" s="12" t="s">
        <v>85</v>
      </c>
      <c r="AW1397" s="12" t="s">
        <v>39</v>
      </c>
      <c r="AX1397" s="12" t="s">
        <v>76</v>
      </c>
      <c r="AY1397" s="276" t="s">
        <v>203</v>
      </c>
    </row>
    <row r="1398" spans="2:51" s="12" customFormat="1" ht="13.5">
      <c r="B1398" s="265"/>
      <c r="C1398" s="266"/>
      <c r="D1398" s="267" t="s">
        <v>592</v>
      </c>
      <c r="E1398" s="268" t="s">
        <v>21</v>
      </c>
      <c r="F1398" s="269" t="s">
        <v>1671</v>
      </c>
      <c r="G1398" s="266"/>
      <c r="H1398" s="270">
        <v>48.38</v>
      </c>
      <c r="I1398" s="271"/>
      <c r="J1398" s="266"/>
      <c r="K1398" s="266"/>
      <c r="L1398" s="272"/>
      <c r="M1398" s="273"/>
      <c r="N1398" s="274"/>
      <c r="O1398" s="274"/>
      <c r="P1398" s="274"/>
      <c r="Q1398" s="274"/>
      <c r="R1398" s="274"/>
      <c r="S1398" s="274"/>
      <c r="T1398" s="275"/>
      <c r="AT1398" s="276" t="s">
        <v>592</v>
      </c>
      <c r="AU1398" s="276" t="s">
        <v>85</v>
      </c>
      <c r="AV1398" s="12" t="s">
        <v>85</v>
      </c>
      <c r="AW1398" s="12" t="s">
        <v>39</v>
      </c>
      <c r="AX1398" s="12" t="s">
        <v>76</v>
      </c>
      <c r="AY1398" s="276" t="s">
        <v>203</v>
      </c>
    </row>
    <row r="1399" spans="2:51" s="12" customFormat="1" ht="13.5">
      <c r="B1399" s="265"/>
      <c r="C1399" s="266"/>
      <c r="D1399" s="267" t="s">
        <v>592</v>
      </c>
      <c r="E1399" s="268" t="s">
        <v>21</v>
      </c>
      <c r="F1399" s="269" t="s">
        <v>1672</v>
      </c>
      <c r="G1399" s="266"/>
      <c r="H1399" s="270">
        <v>33.528</v>
      </c>
      <c r="I1399" s="271"/>
      <c r="J1399" s="266"/>
      <c r="K1399" s="266"/>
      <c r="L1399" s="272"/>
      <c r="M1399" s="273"/>
      <c r="N1399" s="274"/>
      <c r="O1399" s="274"/>
      <c r="P1399" s="274"/>
      <c r="Q1399" s="274"/>
      <c r="R1399" s="274"/>
      <c r="S1399" s="274"/>
      <c r="T1399" s="275"/>
      <c r="AT1399" s="276" t="s">
        <v>592</v>
      </c>
      <c r="AU1399" s="276" t="s">
        <v>85</v>
      </c>
      <c r="AV1399" s="12" t="s">
        <v>85</v>
      </c>
      <c r="AW1399" s="12" t="s">
        <v>39</v>
      </c>
      <c r="AX1399" s="12" t="s">
        <v>76</v>
      </c>
      <c r="AY1399" s="276" t="s">
        <v>203</v>
      </c>
    </row>
    <row r="1400" spans="2:51" s="12" customFormat="1" ht="13.5">
      <c r="B1400" s="265"/>
      <c r="C1400" s="266"/>
      <c r="D1400" s="267" t="s">
        <v>592</v>
      </c>
      <c r="E1400" s="268" t="s">
        <v>21</v>
      </c>
      <c r="F1400" s="269" t="s">
        <v>1673</v>
      </c>
      <c r="G1400" s="266"/>
      <c r="H1400" s="270">
        <v>83.555</v>
      </c>
      <c r="I1400" s="271"/>
      <c r="J1400" s="266"/>
      <c r="K1400" s="266"/>
      <c r="L1400" s="272"/>
      <c r="M1400" s="273"/>
      <c r="N1400" s="274"/>
      <c r="O1400" s="274"/>
      <c r="P1400" s="274"/>
      <c r="Q1400" s="274"/>
      <c r="R1400" s="274"/>
      <c r="S1400" s="274"/>
      <c r="T1400" s="275"/>
      <c r="AT1400" s="276" t="s">
        <v>592</v>
      </c>
      <c r="AU1400" s="276" t="s">
        <v>85</v>
      </c>
      <c r="AV1400" s="12" t="s">
        <v>85</v>
      </c>
      <c r="AW1400" s="12" t="s">
        <v>39</v>
      </c>
      <c r="AX1400" s="12" t="s">
        <v>76</v>
      </c>
      <c r="AY1400" s="276" t="s">
        <v>203</v>
      </c>
    </row>
    <row r="1401" spans="2:51" s="12" customFormat="1" ht="13.5">
      <c r="B1401" s="265"/>
      <c r="C1401" s="266"/>
      <c r="D1401" s="267" t="s">
        <v>592</v>
      </c>
      <c r="E1401" s="268" t="s">
        <v>21</v>
      </c>
      <c r="F1401" s="269" t="s">
        <v>1674</v>
      </c>
      <c r="G1401" s="266"/>
      <c r="H1401" s="270">
        <v>75.04</v>
      </c>
      <c r="I1401" s="271"/>
      <c r="J1401" s="266"/>
      <c r="K1401" s="266"/>
      <c r="L1401" s="272"/>
      <c r="M1401" s="273"/>
      <c r="N1401" s="274"/>
      <c r="O1401" s="274"/>
      <c r="P1401" s="274"/>
      <c r="Q1401" s="274"/>
      <c r="R1401" s="274"/>
      <c r="S1401" s="274"/>
      <c r="T1401" s="275"/>
      <c r="AT1401" s="276" t="s">
        <v>592</v>
      </c>
      <c r="AU1401" s="276" t="s">
        <v>85</v>
      </c>
      <c r="AV1401" s="12" t="s">
        <v>85</v>
      </c>
      <c r="AW1401" s="12" t="s">
        <v>39</v>
      </c>
      <c r="AX1401" s="12" t="s">
        <v>76</v>
      </c>
      <c r="AY1401" s="276" t="s">
        <v>203</v>
      </c>
    </row>
    <row r="1402" spans="2:51" s="12" customFormat="1" ht="13.5">
      <c r="B1402" s="265"/>
      <c r="C1402" s="266"/>
      <c r="D1402" s="267" t="s">
        <v>592</v>
      </c>
      <c r="E1402" s="268" t="s">
        <v>21</v>
      </c>
      <c r="F1402" s="269" t="s">
        <v>1675</v>
      </c>
      <c r="G1402" s="266"/>
      <c r="H1402" s="270">
        <v>72.45</v>
      </c>
      <c r="I1402" s="271"/>
      <c r="J1402" s="266"/>
      <c r="K1402" s="266"/>
      <c r="L1402" s="272"/>
      <c r="M1402" s="273"/>
      <c r="N1402" s="274"/>
      <c r="O1402" s="274"/>
      <c r="P1402" s="274"/>
      <c r="Q1402" s="274"/>
      <c r="R1402" s="274"/>
      <c r="S1402" s="274"/>
      <c r="T1402" s="275"/>
      <c r="AT1402" s="276" t="s">
        <v>592</v>
      </c>
      <c r="AU1402" s="276" t="s">
        <v>85</v>
      </c>
      <c r="AV1402" s="12" t="s">
        <v>85</v>
      </c>
      <c r="AW1402" s="12" t="s">
        <v>39</v>
      </c>
      <c r="AX1402" s="12" t="s">
        <v>76</v>
      </c>
      <c r="AY1402" s="276" t="s">
        <v>203</v>
      </c>
    </row>
    <row r="1403" spans="2:65" s="1" customFormat="1" ht="25.5" customHeight="1">
      <c r="B1403" s="47"/>
      <c r="C1403" s="238" t="s">
        <v>2910</v>
      </c>
      <c r="D1403" s="238" t="s">
        <v>206</v>
      </c>
      <c r="E1403" s="239" t="s">
        <v>2911</v>
      </c>
      <c r="F1403" s="240" t="s">
        <v>2912</v>
      </c>
      <c r="G1403" s="241" t="s">
        <v>463</v>
      </c>
      <c r="H1403" s="242">
        <v>7141.865</v>
      </c>
      <c r="I1403" s="243"/>
      <c r="J1403" s="244">
        <f>ROUND(I1403*H1403,2)</f>
        <v>0</v>
      </c>
      <c r="K1403" s="240" t="s">
        <v>761</v>
      </c>
      <c r="L1403" s="73"/>
      <c r="M1403" s="245" t="s">
        <v>21</v>
      </c>
      <c r="N1403" s="246" t="s">
        <v>47</v>
      </c>
      <c r="O1403" s="48"/>
      <c r="P1403" s="247">
        <f>O1403*H1403</f>
        <v>0</v>
      </c>
      <c r="Q1403" s="247">
        <v>0.00027</v>
      </c>
      <c r="R1403" s="247">
        <f>Q1403*H1403</f>
        <v>1.9283035499999999</v>
      </c>
      <c r="S1403" s="247">
        <v>0</v>
      </c>
      <c r="T1403" s="248">
        <f>S1403*H1403</f>
        <v>0</v>
      </c>
      <c r="AR1403" s="25" t="s">
        <v>211</v>
      </c>
      <c r="AT1403" s="25" t="s">
        <v>206</v>
      </c>
      <c r="AU1403" s="25" t="s">
        <v>85</v>
      </c>
      <c r="AY1403" s="25" t="s">
        <v>203</v>
      </c>
      <c r="BE1403" s="249">
        <f>IF(N1403="základní",J1403,0)</f>
        <v>0</v>
      </c>
      <c r="BF1403" s="249">
        <f>IF(N1403="snížená",J1403,0)</f>
        <v>0</v>
      </c>
      <c r="BG1403" s="249">
        <f>IF(N1403="zákl. přenesená",J1403,0)</f>
        <v>0</v>
      </c>
      <c r="BH1403" s="249">
        <f>IF(N1403="sníž. přenesená",J1403,0)</f>
        <v>0</v>
      </c>
      <c r="BI1403" s="249">
        <f>IF(N1403="nulová",J1403,0)</f>
        <v>0</v>
      </c>
      <c r="BJ1403" s="25" t="s">
        <v>83</v>
      </c>
      <c r="BK1403" s="249">
        <f>ROUND(I1403*H1403,2)</f>
        <v>0</v>
      </c>
      <c r="BL1403" s="25" t="s">
        <v>211</v>
      </c>
      <c r="BM1403" s="25" t="s">
        <v>2913</v>
      </c>
    </row>
    <row r="1404" spans="2:51" s="12" customFormat="1" ht="13.5">
      <c r="B1404" s="265"/>
      <c r="C1404" s="266"/>
      <c r="D1404" s="267" t="s">
        <v>592</v>
      </c>
      <c r="E1404" s="268" t="s">
        <v>21</v>
      </c>
      <c r="F1404" s="269" t="s">
        <v>2914</v>
      </c>
      <c r="G1404" s="266"/>
      <c r="H1404" s="270">
        <v>1633.85</v>
      </c>
      <c r="I1404" s="271"/>
      <c r="J1404" s="266"/>
      <c r="K1404" s="266"/>
      <c r="L1404" s="272"/>
      <c r="M1404" s="273"/>
      <c r="N1404" s="274"/>
      <c r="O1404" s="274"/>
      <c r="P1404" s="274"/>
      <c r="Q1404" s="274"/>
      <c r="R1404" s="274"/>
      <c r="S1404" s="274"/>
      <c r="T1404" s="275"/>
      <c r="AT1404" s="276" t="s">
        <v>592</v>
      </c>
      <c r="AU1404" s="276" t="s">
        <v>85</v>
      </c>
      <c r="AV1404" s="12" t="s">
        <v>85</v>
      </c>
      <c r="AW1404" s="12" t="s">
        <v>39</v>
      </c>
      <c r="AX1404" s="12" t="s">
        <v>76</v>
      </c>
      <c r="AY1404" s="276" t="s">
        <v>203</v>
      </c>
    </row>
    <row r="1405" spans="2:51" s="12" customFormat="1" ht="13.5">
      <c r="B1405" s="265"/>
      <c r="C1405" s="266"/>
      <c r="D1405" s="267" t="s">
        <v>592</v>
      </c>
      <c r="E1405" s="268" t="s">
        <v>21</v>
      </c>
      <c r="F1405" s="269" t="s">
        <v>2915</v>
      </c>
      <c r="G1405" s="266"/>
      <c r="H1405" s="270">
        <v>2035.597</v>
      </c>
      <c r="I1405" s="271"/>
      <c r="J1405" s="266"/>
      <c r="K1405" s="266"/>
      <c r="L1405" s="272"/>
      <c r="M1405" s="273"/>
      <c r="N1405" s="274"/>
      <c r="O1405" s="274"/>
      <c r="P1405" s="274"/>
      <c r="Q1405" s="274"/>
      <c r="R1405" s="274"/>
      <c r="S1405" s="274"/>
      <c r="T1405" s="275"/>
      <c r="AT1405" s="276" t="s">
        <v>592</v>
      </c>
      <c r="AU1405" s="276" t="s">
        <v>85</v>
      </c>
      <c r="AV1405" s="12" t="s">
        <v>85</v>
      </c>
      <c r="AW1405" s="12" t="s">
        <v>39</v>
      </c>
      <c r="AX1405" s="12" t="s">
        <v>76</v>
      </c>
      <c r="AY1405" s="276" t="s">
        <v>203</v>
      </c>
    </row>
    <row r="1406" spans="2:51" s="12" customFormat="1" ht="13.5">
      <c r="B1406" s="265"/>
      <c r="C1406" s="266"/>
      <c r="D1406" s="267" t="s">
        <v>592</v>
      </c>
      <c r="E1406" s="268" t="s">
        <v>21</v>
      </c>
      <c r="F1406" s="269" t="s">
        <v>1676</v>
      </c>
      <c r="G1406" s="266"/>
      <c r="H1406" s="270">
        <v>245</v>
      </c>
      <c r="I1406" s="271"/>
      <c r="J1406" s="266"/>
      <c r="K1406" s="266"/>
      <c r="L1406" s="272"/>
      <c r="M1406" s="273"/>
      <c r="N1406" s="274"/>
      <c r="O1406" s="274"/>
      <c r="P1406" s="274"/>
      <c r="Q1406" s="274"/>
      <c r="R1406" s="274"/>
      <c r="S1406" s="274"/>
      <c r="T1406" s="275"/>
      <c r="AT1406" s="276" t="s">
        <v>592</v>
      </c>
      <c r="AU1406" s="276" t="s">
        <v>85</v>
      </c>
      <c r="AV1406" s="12" t="s">
        <v>85</v>
      </c>
      <c r="AW1406" s="12" t="s">
        <v>39</v>
      </c>
      <c r="AX1406" s="12" t="s">
        <v>76</v>
      </c>
      <c r="AY1406" s="276" t="s">
        <v>203</v>
      </c>
    </row>
    <row r="1407" spans="2:51" s="12" customFormat="1" ht="13.5">
      <c r="B1407" s="265"/>
      <c r="C1407" s="266"/>
      <c r="D1407" s="267" t="s">
        <v>592</v>
      </c>
      <c r="E1407" s="268" t="s">
        <v>21</v>
      </c>
      <c r="F1407" s="269" t="s">
        <v>1677</v>
      </c>
      <c r="G1407" s="266"/>
      <c r="H1407" s="270">
        <v>63.84</v>
      </c>
      <c r="I1407" s="271"/>
      <c r="J1407" s="266"/>
      <c r="K1407" s="266"/>
      <c r="L1407" s="272"/>
      <c r="M1407" s="273"/>
      <c r="N1407" s="274"/>
      <c r="O1407" s="274"/>
      <c r="P1407" s="274"/>
      <c r="Q1407" s="274"/>
      <c r="R1407" s="274"/>
      <c r="S1407" s="274"/>
      <c r="T1407" s="275"/>
      <c r="AT1407" s="276" t="s">
        <v>592</v>
      </c>
      <c r="AU1407" s="276" t="s">
        <v>85</v>
      </c>
      <c r="AV1407" s="12" t="s">
        <v>85</v>
      </c>
      <c r="AW1407" s="12" t="s">
        <v>39</v>
      </c>
      <c r="AX1407" s="12" t="s">
        <v>76</v>
      </c>
      <c r="AY1407" s="276" t="s">
        <v>203</v>
      </c>
    </row>
    <row r="1408" spans="2:51" s="12" customFormat="1" ht="13.5">
      <c r="B1408" s="265"/>
      <c r="C1408" s="266"/>
      <c r="D1408" s="267" t="s">
        <v>592</v>
      </c>
      <c r="E1408" s="268" t="s">
        <v>21</v>
      </c>
      <c r="F1408" s="269" t="s">
        <v>1678</v>
      </c>
      <c r="G1408" s="266"/>
      <c r="H1408" s="270">
        <v>71.995</v>
      </c>
      <c r="I1408" s="271"/>
      <c r="J1408" s="266"/>
      <c r="K1408" s="266"/>
      <c r="L1408" s="272"/>
      <c r="M1408" s="273"/>
      <c r="N1408" s="274"/>
      <c r="O1408" s="274"/>
      <c r="P1408" s="274"/>
      <c r="Q1408" s="274"/>
      <c r="R1408" s="274"/>
      <c r="S1408" s="274"/>
      <c r="T1408" s="275"/>
      <c r="AT1408" s="276" t="s">
        <v>592</v>
      </c>
      <c r="AU1408" s="276" t="s">
        <v>85</v>
      </c>
      <c r="AV1408" s="12" t="s">
        <v>85</v>
      </c>
      <c r="AW1408" s="12" t="s">
        <v>39</v>
      </c>
      <c r="AX1408" s="12" t="s">
        <v>76</v>
      </c>
      <c r="AY1408" s="276" t="s">
        <v>203</v>
      </c>
    </row>
    <row r="1409" spans="2:51" s="12" customFormat="1" ht="13.5">
      <c r="B1409" s="265"/>
      <c r="C1409" s="266"/>
      <c r="D1409" s="267" t="s">
        <v>592</v>
      </c>
      <c r="E1409" s="268" t="s">
        <v>21</v>
      </c>
      <c r="F1409" s="269" t="s">
        <v>1679</v>
      </c>
      <c r="G1409" s="266"/>
      <c r="H1409" s="270">
        <v>70.14</v>
      </c>
      <c r="I1409" s="271"/>
      <c r="J1409" s="266"/>
      <c r="K1409" s="266"/>
      <c r="L1409" s="272"/>
      <c r="M1409" s="273"/>
      <c r="N1409" s="274"/>
      <c r="O1409" s="274"/>
      <c r="P1409" s="274"/>
      <c r="Q1409" s="274"/>
      <c r="R1409" s="274"/>
      <c r="S1409" s="274"/>
      <c r="T1409" s="275"/>
      <c r="AT1409" s="276" t="s">
        <v>592</v>
      </c>
      <c r="AU1409" s="276" t="s">
        <v>85</v>
      </c>
      <c r="AV1409" s="12" t="s">
        <v>85</v>
      </c>
      <c r="AW1409" s="12" t="s">
        <v>39</v>
      </c>
      <c r="AX1409" s="12" t="s">
        <v>76</v>
      </c>
      <c r="AY1409" s="276" t="s">
        <v>203</v>
      </c>
    </row>
    <row r="1410" spans="2:51" s="12" customFormat="1" ht="13.5">
      <c r="B1410" s="265"/>
      <c r="C1410" s="266"/>
      <c r="D1410" s="267" t="s">
        <v>592</v>
      </c>
      <c r="E1410" s="268" t="s">
        <v>21</v>
      </c>
      <c r="F1410" s="269" t="s">
        <v>1680</v>
      </c>
      <c r="G1410" s="266"/>
      <c r="H1410" s="270">
        <v>178.465</v>
      </c>
      <c r="I1410" s="271"/>
      <c r="J1410" s="266"/>
      <c r="K1410" s="266"/>
      <c r="L1410" s="272"/>
      <c r="M1410" s="273"/>
      <c r="N1410" s="274"/>
      <c r="O1410" s="274"/>
      <c r="P1410" s="274"/>
      <c r="Q1410" s="274"/>
      <c r="R1410" s="274"/>
      <c r="S1410" s="274"/>
      <c r="T1410" s="275"/>
      <c r="AT1410" s="276" t="s">
        <v>592</v>
      </c>
      <c r="AU1410" s="276" t="s">
        <v>85</v>
      </c>
      <c r="AV1410" s="12" t="s">
        <v>85</v>
      </c>
      <c r="AW1410" s="12" t="s">
        <v>39</v>
      </c>
      <c r="AX1410" s="12" t="s">
        <v>76</v>
      </c>
      <c r="AY1410" s="276" t="s">
        <v>203</v>
      </c>
    </row>
    <row r="1411" spans="2:51" s="12" customFormat="1" ht="13.5">
      <c r="B1411" s="265"/>
      <c r="C1411" s="266"/>
      <c r="D1411" s="267" t="s">
        <v>592</v>
      </c>
      <c r="E1411" s="268" t="s">
        <v>21</v>
      </c>
      <c r="F1411" s="269" t="s">
        <v>1681</v>
      </c>
      <c r="G1411" s="266"/>
      <c r="H1411" s="270">
        <v>110.528</v>
      </c>
      <c r="I1411" s="271"/>
      <c r="J1411" s="266"/>
      <c r="K1411" s="266"/>
      <c r="L1411" s="272"/>
      <c r="M1411" s="273"/>
      <c r="N1411" s="274"/>
      <c r="O1411" s="274"/>
      <c r="P1411" s="274"/>
      <c r="Q1411" s="274"/>
      <c r="R1411" s="274"/>
      <c r="S1411" s="274"/>
      <c r="T1411" s="275"/>
      <c r="AT1411" s="276" t="s">
        <v>592</v>
      </c>
      <c r="AU1411" s="276" t="s">
        <v>85</v>
      </c>
      <c r="AV1411" s="12" t="s">
        <v>85</v>
      </c>
      <c r="AW1411" s="12" t="s">
        <v>39</v>
      </c>
      <c r="AX1411" s="12" t="s">
        <v>76</v>
      </c>
      <c r="AY1411" s="276" t="s">
        <v>203</v>
      </c>
    </row>
    <row r="1412" spans="2:51" s="12" customFormat="1" ht="13.5">
      <c r="B1412" s="265"/>
      <c r="C1412" s="266"/>
      <c r="D1412" s="267" t="s">
        <v>592</v>
      </c>
      <c r="E1412" s="268" t="s">
        <v>21</v>
      </c>
      <c r="F1412" s="269" t="s">
        <v>1682</v>
      </c>
      <c r="G1412" s="266"/>
      <c r="H1412" s="270">
        <v>97.475</v>
      </c>
      <c r="I1412" s="271"/>
      <c r="J1412" s="266"/>
      <c r="K1412" s="266"/>
      <c r="L1412" s="272"/>
      <c r="M1412" s="273"/>
      <c r="N1412" s="274"/>
      <c r="O1412" s="274"/>
      <c r="P1412" s="274"/>
      <c r="Q1412" s="274"/>
      <c r="R1412" s="274"/>
      <c r="S1412" s="274"/>
      <c r="T1412" s="275"/>
      <c r="AT1412" s="276" t="s">
        <v>592</v>
      </c>
      <c r="AU1412" s="276" t="s">
        <v>85</v>
      </c>
      <c r="AV1412" s="12" t="s">
        <v>85</v>
      </c>
      <c r="AW1412" s="12" t="s">
        <v>39</v>
      </c>
      <c r="AX1412" s="12" t="s">
        <v>76</v>
      </c>
      <c r="AY1412" s="276" t="s">
        <v>203</v>
      </c>
    </row>
    <row r="1413" spans="2:51" s="12" customFormat="1" ht="13.5">
      <c r="B1413" s="265"/>
      <c r="C1413" s="266"/>
      <c r="D1413" s="267" t="s">
        <v>592</v>
      </c>
      <c r="E1413" s="268" t="s">
        <v>21</v>
      </c>
      <c r="F1413" s="269" t="s">
        <v>1683</v>
      </c>
      <c r="G1413" s="266"/>
      <c r="H1413" s="270">
        <v>72.1</v>
      </c>
      <c r="I1413" s="271"/>
      <c r="J1413" s="266"/>
      <c r="K1413" s="266"/>
      <c r="L1413" s="272"/>
      <c r="M1413" s="273"/>
      <c r="N1413" s="274"/>
      <c r="O1413" s="274"/>
      <c r="P1413" s="274"/>
      <c r="Q1413" s="274"/>
      <c r="R1413" s="274"/>
      <c r="S1413" s="274"/>
      <c r="T1413" s="275"/>
      <c r="AT1413" s="276" t="s">
        <v>592</v>
      </c>
      <c r="AU1413" s="276" t="s">
        <v>85</v>
      </c>
      <c r="AV1413" s="12" t="s">
        <v>85</v>
      </c>
      <c r="AW1413" s="12" t="s">
        <v>39</v>
      </c>
      <c r="AX1413" s="12" t="s">
        <v>76</v>
      </c>
      <c r="AY1413" s="276" t="s">
        <v>203</v>
      </c>
    </row>
    <row r="1414" spans="2:51" s="12" customFormat="1" ht="13.5">
      <c r="B1414" s="265"/>
      <c r="C1414" s="266"/>
      <c r="D1414" s="267" t="s">
        <v>592</v>
      </c>
      <c r="E1414" s="268" t="s">
        <v>21</v>
      </c>
      <c r="F1414" s="269" t="s">
        <v>1684</v>
      </c>
      <c r="G1414" s="266"/>
      <c r="H1414" s="270">
        <v>98.49</v>
      </c>
      <c r="I1414" s="271"/>
      <c r="J1414" s="266"/>
      <c r="K1414" s="266"/>
      <c r="L1414" s="272"/>
      <c r="M1414" s="273"/>
      <c r="N1414" s="274"/>
      <c r="O1414" s="274"/>
      <c r="P1414" s="274"/>
      <c r="Q1414" s="274"/>
      <c r="R1414" s="274"/>
      <c r="S1414" s="274"/>
      <c r="T1414" s="275"/>
      <c r="AT1414" s="276" t="s">
        <v>592</v>
      </c>
      <c r="AU1414" s="276" t="s">
        <v>85</v>
      </c>
      <c r="AV1414" s="12" t="s">
        <v>85</v>
      </c>
      <c r="AW1414" s="12" t="s">
        <v>39</v>
      </c>
      <c r="AX1414" s="12" t="s">
        <v>76</v>
      </c>
      <c r="AY1414" s="276" t="s">
        <v>203</v>
      </c>
    </row>
    <row r="1415" spans="2:51" s="12" customFormat="1" ht="13.5">
      <c r="B1415" s="265"/>
      <c r="C1415" s="266"/>
      <c r="D1415" s="267" t="s">
        <v>592</v>
      </c>
      <c r="E1415" s="268" t="s">
        <v>21</v>
      </c>
      <c r="F1415" s="269" t="s">
        <v>1685</v>
      </c>
      <c r="G1415" s="266"/>
      <c r="H1415" s="270">
        <v>172.41</v>
      </c>
      <c r="I1415" s="271"/>
      <c r="J1415" s="266"/>
      <c r="K1415" s="266"/>
      <c r="L1415" s="272"/>
      <c r="M1415" s="273"/>
      <c r="N1415" s="274"/>
      <c r="O1415" s="274"/>
      <c r="P1415" s="274"/>
      <c r="Q1415" s="274"/>
      <c r="R1415" s="274"/>
      <c r="S1415" s="274"/>
      <c r="T1415" s="275"/>
      <c r="AT1415" s="276" t="s">
        <v>592</v>
      </c>
      <c r="AU1415" s="276" t="s">
        <v>85</v>
      </c>
      <c r="AV1415" s="12" t="s">
        <v>85</v>
      </c>
      <c r="AW1415" s="12" t="s">
        <v>39</v>
      </c>
      <c r="AX1415" s="12" t="s">
        <v>76</v>
      </c>
      <c r="AY1415" s="276" t="s">
        <v>203</v>
      </c>
    </row>
    <row r="1416" spans="2:51" s="12" customFormat="1" ht="13.5">
      <c r="B1416" s="265"/>
      <c r="C1416" s="266"/>
      <c r="D1416" s="267" t="s">
        <v>592</v>
      </c>
      <c r="E1416" s="268" t="s">
        <v>21</v>
      </c>
      <c r="F1416" s="269" t="s">
        <v>1686</v>
      </c>
      <c r="G1416" s="266"/>
      <c r="H1416" s="270">
        <v>274.911</v>
      </c>
      <c r="I1416" s="271"/>
      <c r="J1416" s="266"/>
      <c r="K1416" s="266"/>
      <c r="L1416" s="272"/>
      <c r="M1416" s="273"/>
      <c r="N1416" s="274"/>
      <c r="O1416" s="274"/>
      <c r="P1416" s="274"/>
      <c r="Q1416" s="274"/>
      <c r="R1416" s="274"/>
      <c r="S1416" s="274"/>
      <c r="T1416" s="275"/>
      <c r="AT1416" s="276" t="s">
        <v>592</v>
      </c>
      <c r="AU1416" s="276" t="s">
        <v>85</v>
      </c>
      <c r="AV1416" s="12" t="s">
        <v>85</v>
      </c>
      <c r="AW1416" s="12" t="s">
        <v>39</v>
      </c>
      <c r="AX1416" s="12" t="s">
        <v>76</v>
      </c>
      <c r="AY1416" s="276" t="s">
        <v>203</v>
      </c>
    </row>
    <row r="1417" spans="2:51" s="12" customFormat="1" ht="13.5">
      <c r="B1417" s="265"/>
      <c r="C1417" s="266"/>
      <c r="D1417" s="267" t="s">
        <v>592</v>
      </c>
      <c r="E1417" s="268" t="s">
        <v>21</v>
      </c>
      <c r="F1417" s="269" t="s">
        <v>1687</v>
      </c>
      <c r="G1417" s="266"/>
      <c r="H1417" s="270">
        <v>256.34</v>
      </c>
      <c r="I1417" s="271"/>
      <c r="J1417" s="266"/>
      <c r="K1417" s="266"/>
      <c r="L1417" s="272"/>
      <c r="M1417" s="273"/>
      <c r="N1417" s="274"/>
      <c r="O1417" s="274"/>
      <c r="P1417" s="274"/>
      <c r="Q1417" s="274"/>
      <c r="R1417" s="274"/>
      <c r="S1417" s="274"/>
      <c r="T1417" s="275"/>
      <c r="AT1417" s="276" t="s">
        <v>592</v>
      </c>
      <c r="AU1417" s="276" t="s">
        <v>85</v>
      </c>
      <c r="AV1417" s="12" t="s">
        <v>85</v>
      </c>
      <c r="AW1417" s="12" t="s">
        <v>39</v>
      </c>
      <c r="AX1417" s="12" t="s">
        <v>76</v>
      </c>
      <c r="AY1417" s="276" t="s">
        <v>203</v>
      </c>
    </row>
    <row r="1418" spans="2:51" s="12" customFormat="1" ht="13.5">
      <c r="B1418" s="265"/>
      <c r="C1418" s="266"/>
      <c r="D1418" s="267" t="s">
        <v>592</v>
      </c>
      <c r="E1418" s="268" t="s">
        <v>21</v>
      </c>
      <c r="F1418" s="269" t="s">
        <v>1688</v>
      </c>
      <c r="G1418" s="266"/>
      <c r="H1418" s="270">
        <v>134.203</v>
      </c>
      <c r="I1418" s="271"/>
      <c r="J1418" s="266"/>
      <c r="K1418" s="266"/>
      <c r="L1418" s="272"/>
      <c r="M1418" s="273"/>
      <c r="N1418" s="274"/>
      <c r="O1418" s="274"/>
      <c r="P1418" s="274"/>
      <c r="Q1418" s="274"/>
      <c r="R1418" s="274"/>
      <c r="S1418" s="274"/>
      <c r="T1418" s="275"/>
      <c r="AT1418" s="276" t="s">
        <v>592</v>
      </c>
      <c r="AU1418" s="276" t="s">
        <v>85</v>
      </c>
      <c r="AV1418" s="12" t="s">
        <v>85</v>
      </c>
      <c r="AW1418" s="12" t="s">
        <v>39</v>
      </c>
      <c r="AX1418" s="12" t="s">
        <v>76</v>
      </c>
      <c r="AY1418" s="276" t="s">
        <v>203</v>
      </c>
    </row>
    <row r="1419" spans="2:51" s="12" customFormat="1" ht="13.5">
      <c r="B1419" s="265"/>
      <c r="C1419" s="266"/>
      <c r="D1419" s="267" t="s">
        <v>592</v>
      </c>
      <c r="E1419" s="268" t="s">
        <v>21</v>
      </c>
      <c r="F1419" s="269" t="s">
        <v>1689</v>
      </c>
      <c r="G1419" s="266"/>
      <c r="H1419" s="270">
        <v>222.554</v>
      </c>
      <c r="I1419" s="271"/>
      <c r="J1419" s="266"/>
      <c r="K1419" s="266"/>
      <c r="L1419" s="272"/>
      <c r="M1419" s="273"/>
      <c r="N1419" s="274"/>
      <c r="O1419" s="274"/>
      <c r="P1419" s="274"/>
      <c r="Q1419" s="274"/>
      <c r="R1419" s="274"/>
      <c r="S1419" s="274"/>
      <c r="T1419" s="275"/>
      <c r="AT1419" s="276" t="s">
        <v>592</v>
      </c>
      <c r="AU1419" s="276" t="s">
        <v>85</v>
      </c>
      <c r="AV1419" s="12" t="s">
        <v>85</v>
      </c>
      <c r="AW1419" s="12" t="s">
        <v>39</v>
      </c>
      <c r="AX1419" s="12" t="s">
        <v>76</v>
      </c>
      <c r="AY1419" s="276" t="s">
        <v>203</v>
      </c>
    </row>
    <row r="1420" spans="2:51" s="12" customFormat="1" ht="13.5">
      <c r="B1420" s="265"/>
      <c r="C1420" s="266"/>
      <c r="D1420" s="267" t="s">
        <v>592</v>
      </c>
      <c r="E1420" s="268" t="s">
        <v>21</v>
      </c>
      <c r="F1420" s="269" t="s">
        <v>1690</v>
      </c>
      <c r="G1420" s="266"/>
      <c r="H1420" s="270">
        <v>288.288</v>
      </c>
      <c r="I1420" s="271"/>
      <c r="J1420" s="266"/>
      <c r="K1420" s="266"/>
      <c r="L1420" s="272"/>
      <c r="M1420" s="273"/>
      <c r="N1420" s="274"/>
      <c r="O1420" s="274"/>
      <c r="P1420" s="274"/>
      <c r="Q1420" s="274"/>
      <c r="R1420" s="274"/>
      <c r="S1420" s="274"/>
      <c r="T1420" s="275"/>
      <c r="AT1420" s="276" t="s">
        <v>592</v>
      </c>
      <c r="AU1420" s="276" t="s">
        <v>85</v>
      </c>
      <c r="AV1420" s="12" t="s">
        <v>85</v>
      </c>
      <c r="AW1420" s="12" t="s">
        <v>39</v>
      </c>
      <c r="AX1420" s="12" t="s">
        <v>76</v>
      </c>
      <c r="AY1420" s="276" t="s">
        <v>203</v>
      </c>
    </row>
    <row r="1421" spans="2:51" s="12" customFormat="1" ht="13.5">
      <c r="B1421" s="265"/>
      <c r="C1421" s="266"/>
      <c r="D1421" s="267" t="s">
        <v>592</v>
      </c>
      <c r="E1421" s="268" t="s">
        <v>21</v>
      </c>
      <c r="F1421" s="269" t="s">
        <v>1691</v>
      </c>
      <c r="G1421" s="266"/>
      <c r="H1421" s="270">
        <v>89.445</v>
      </c>
      <c r="I1421" s="271"/>
      <c r="J1421" s="266"/>
      <c r="K1421" s="266"/>
      <c r="L1421" s="272"/>
      <c r="M1421" s="273"/>
      <c r="N1421" s="274"/>
      <c r="O1421" s="274"/>
      <c r="P1421" s="274"/>
      <c r="Q1421" s="274"/>
      <c r="R1421" s="274"/>
      <c r="S1421" s="274"/>
      <c r="T1421" s="275"/>
      <c r="AT1421" s="276" t="s">
        <v>592</v>
      </c>
      <c r="AU1421" s="276" t="s">
        <v>85</v>
      </c>
      <c r="AV1421" s="12" t="s">
        <v>85</v>
      </c>
      <c r="AW1421" s="12" t="s">
        <v>39</v>
      </c>
      <c r="AX1421" s="12" t="s">
        <v>76</v>
      </c>
      <c r="AY1421" s="276" t="s">
        <v>203</v>
      </c>
    </row>
    <row r="1422" spans="2:51" s="12" customFormat="1" ht="13.5">
      <c r="B1422" s="265"/>
      <c r="C1422" s="266"/>
      <c r="D1422" s="267" t="s">
        <v>592</v>
      </c>
      <c r="E1422" s="268" t="s">
        <v>21</v>
      </c>
      <c r="F1422" s="269" t="s">
        <v>1692</v>
      </c>
      <c r="G1422" s="266"/>
      <c r="H1422" s="270">
        <v>278.835</v>
      </c>
      <c r="I1422" s="271"/>
      <c r="J1422" s="266"/>
      <c r="K1422" s="266"/>
      <c r="L1422" s="272"/>
      <c r="M1422" s="273"/>
      <c r="N1422" s="274"/>
      <c r="O1422" s="274"/>
      <c r="P1422" s="274"/>
      <c r="Q1422" s="274"/>
      <c r="R1422" s="274"/>
      <c r="S1422" s="274"/>
      <c r="T1422" s="275"/>
      <c r="AT1422" s="276" t="s">
        <v>592</v>
      </c>
      <c r="AU1422" s="276" t="s">
        <v>85</v>
      </c>
      <c r="AV1422" s="12" t="s">
        <v>85</v>
      </c>
      <c r="AW1422" s="12" t="s">
        <v>39</v>
      </c>
      <c r="AX1422" s="12" t="s">
        <v>76</v>
      </c>
      <c r="AY1422" s="276" t="s">
        <v>203</v>
      </c>
    </row>
    <row r="1423" spans="2:51" s="12" customFormat="1" ht="13.5">
      <c r="B1423" s="265"/>
      <c r="C1423" s="266"/>
      <c r="D1423" s="267" t="s">
        <v>592</v>
      </c>
      <c r="E1423" s="268" t="s">
        <v>21</v>
      </c>
      <c r="F1423" s="269" t="s">
        <v>1693</v>
      </c>
      <c r="G1423" s="266"/>
      <c r="H1423" s="270">
        <v>251.343</v>
      </c>
      <c r="I1423" s="271"/>
      <c r="J1423" s="266"/>
      <c r="K1423" s="266"/>
      <c r="L1423" s="272"/>
      <c r="M1423" s="273"/>
      <c r="N1423" s="274"/>
      <c r="O1423" s="274"/>
      <c r="P1423" s="274"/>
      <c r="Q1423" s="274"/>
      <c r="R1423" s="274"/>
      <c r="S1423" s="274"/>
      <c r="T1423" s="275"/>
      <c r="AT1423" s="276" t="s">
        <v>592</v>
      </c>
      <c r="AU1423" s="276" t="s">
        <v>85</v>
      </c>
      <c r="AV1423" s="12" t="s">
        <v>85</v>
      </c>
      <c r="AW1423" s="12" t="s">
        <v>39</v>
      </c>
      <c r="AX1423" s="12" t="s">
        <v>76</v>
      </c>
      <c r="AY1423" s="276" t="s">
        <v>203</v>
      </c>
    </row>
    <row r="1424" spans="2:51" s="12" customFormat="1" ht="13.5">
      <c r="B1424" s="265"/>
      <c r="C1424" s="266"/>
      <c r="D1424" s="267" t="s">
        <v>592</v>
      </c>
      <c r="E1424" s="268" t="s">
        <v>21</v>
      </c>
      <c r="F1424" s="269" t="s">
        <v>1694</v>
      </c>
      <c r="G1424" s="266"/>
      <c r="H1424" s="270">
        <v>226.644</v>
      </c>
      <c r="I1424" s="271"/>
      <c r="J1424" s="266"/>
      <c r="K1424" s="266"/>
      <c r="L1424" s="272"/>
      <c r="M1424" s="273"/>
      <c r="N1424" s="274"/>
      <c r="O1424" s="274"/>
      <c r="P1424" s="274"/>
      <c r="Q1424" s="274"/>
      <c r="R1424" s="274"/>
      <c r="S1424" s="274"/>
      <c r="T1424" s="275"/>
      <c r="AT1424" s="276" t="s">
        <v>592</v>
      </c>
      <c r="AU1424" s="276" t="s">
        <v>85</v>
      </c>
      <c r="AV1424" s="12" t="s">
        <v>85</v>
      </c>
      <c r="AW1424" s="12" t="s">
        <v>39</v>
      </c>
      <c r="AX1424" s="12" t="s">
        <v>76</v>
      </c>
      <c r="AY1424" s="276" t="s">
        <v>203</v>
      </c>
    </row>
    <row r="1425" spans="2:51" s="12" customFormat="1" ht="13.5">
      <c r="B1425" s="265"/>
      <c r="C1425" s="266"/>
      <c r="D1425" s="267" t="s">
        <v>592</v>
      </c>
      <c r="E1425" s="268" t="s">
        <v>21</v>
      </c>
      <c r="F1425" s="269" t="s">
        <v>1695</v>
      </c>
      <c r="G1425" s="266"/>
      <c r="H1425" s="270">
        <v>155.496</v>
      </c>
      <c r="I1425" s="271"/>
      <c r="J1425" s="266"/>
      <c r="K1425" s="266"/>
      <c r="L1425" s="272"/>
      <c r="M1425" s="273"/>
      <c r="N1425" s="274"/>
      <c r="O1425" s="274"/>
      <c r="P1425" s="274"/>
      <c r="Q1425" s="274"/>
      <c r="R1425" s="274"/>
      <c r="S1425" s="274"/>
      <c r="T1425" s="275"/>
      <c r="AT1425" s="276" t="s">
        <v>592</v>
      </c>
      <c r="AU1425" s="276" t="s">
        <v>85</v>
      </c>
      <c r="AV1425" s="12" t="s">
        <v>85</v>
      </c>
      <c r="AW1425" s="12" t="s">
        <v>39</v>
      </c>
      <c r="AX1425" s="12" t="s">
        <v>76</v>
      </c>
      <c r="AY1425" s="276" t="s">
        <v>203</v>
      </c>
    </row>
    <row r="1426" spans="2:51" s="12" customFormat="1" ht="13.5">
      <c r="B1426" s="265"/>
      <c r="C1426" s="266"/>
      <c r="D1426" s="267" t="s">
        <v>592</v>
      </c>
      <c r="E1426" s="268" t="s">
        <v>21</v>
      </c>
      <c r="F1426" s="269" t="s">
        <v>1696</v>
      </c>
      <c r="G1426" s="266"/>
      <c r="H1426" s="270">
        <v>113.916</v>
      </c>
      <c r="I1426" s="271"/>
      <c r="J1426" s="266"/>
      <c r="K1426" s="266"/>
      <c r="L1426" s="272"/>
      <c r="M1426" s="273"/>
      <c r="N1426" s="274"/>
      <c r="O1426" s="274"/>
      <c r="P1426" s="274"/>
      <c r="Q1426" s="274"/>
      <c r="R1426" s="274"/>
      <c r="S1426" s="274"/>
      <c r="T1426" s="275"/>
      <c r="AT1426" s="276" t="s">
        <v>592</v>
      </c>
      <c r="AU1426" s="276" t="s">
        <v>85</v>
      </c>
      <c r="AV1426" s="12" t="s">
        <v>85</v>
      </c>
      <c r="AW1426" s="12" t="s">
        <v>39</v>
      </c>
      <c r="AX1426" s="12" t="s">
        <v>76</v>
      </c>
      <c r="AY1426" s="276" t="s">
        <v>203</v>
      </c>
    </row>
    <row r="1427" spans="2:65" s="1" customFormat="1" ht="38.25" customHeight="1">
      <c r="B1427" s="47"/>
      <c r="C1427" s="238" t="s">
        <v>2916</v>
      </c>
      <c r="D1427" s="238" t="s">
        <v>206</v>
      </c>
      <c r="E1427" s="239" t="s">
        <v>2917</v>
      </c>
      <c r="F1427" s="240" t="s">
        <v>2918</v>
      </c>
      <c r="G1427" s="241" t="s">
        <v>463</v>
      </c>
      <c r="H1427" s="242">
        <v>7141.865</v>
      </c>
      <c r="I1427" s="243"/>
      <c r="J1427" s="244">
        <f>ROUND(I1427*H1427,2)</f>
        <v>0</v>
      </c>
      <c r="K1427" s="240" t="s">
        <v>761</v>
      </c>
      <c r="L1427" s="73"/>
      <c r="M1427" s="245" t="s">
        <v>21</v>
      </c>
      <c r="N1427" s="246" t="s">
        <v>47</v>
      </c>
      <c r="O1427" s="48"/>
      <c r="P1427" s="247">
        <f>O1427*H1427</f>
        <v>0</v>
      </c>
      <c r="Q1427" s="247">
        <v>3E-05</v>
      </c>
      <c r="R1427" s="247">
        <f>Q1427*H1427</f>
        <v>0.21425595</v>
      </c>
      <c r="S1427" s="247">
        <v>0</v>
      </c>
      <c r="T1427" s="248">
        <f>S1427*H1427</f>
        <v>0</v>
      </c>
      <c r="AR1427" s="25" t="s">
        <v>211</v>
      </c>
      <c r="AT1427" s="25" t="s">
        <v>206</v>
      </c>
      <c r="AU1427" s="25" t="s">
        <v>85</v>
      </c>
      <c r="AY1427" s="25" t="s">
        <v>203</v>
      </c>
      <c r="BE1427" s="249">
        <f>IF(N1427="základní",J1427,0)</f>
        <v>0</v>
      </c>
      <c r="BF1427" s="249">
        <f>IF(N1427="snížená",J1427,0)</f>
        <v>0</v>
      </c>
      <c r="BG1427" s="249">
        <f>IF(N1427="zákl. přenesená",J1427,0)</f>
        <v>0</v>
      </c>
      <c r="BH1427" s="249">
        <f>IF(N1427="sníž. přenesená",J1427,0)</f>
        <v>0</v>
      </c>
      <c r="BI1427" s="249">
        <f>IF(N1427="nulová",J1427,0)</f>
        <v>0</v>
      </c>
      <c r="BJ1427" s="25" t="s">
        <v>83</v>
      </c>
      <c r="BK1427" s="249">
        <f>ROUND(I1427*H1427,2)</f>
        <v>0</v>
      </c>
      <c r="BL1427" s="25" t="s">
        <v>211</v>
      </c>
      <c r="BM1427" s="25" t="s">
        <v>2919</v>
      </c>
    </row>
    <row r="1428" spans="2:65" s="1" customFormat="1" ht="25.5" customHeight="1">
      <c r="B1428" s="47"/>
      <c r="C1428" s="238" t="s">
        <v>2920</v>
      </c>
      <c r="D1428" s="238" t="s">
        <v>206</v>
      </c>
      <c r="E1428" s="239" t="s">
        <v>2921</v>
      </c>
      <c r="F1428" s="240" t="s">
        <v>2922</v>
      </c>
      <c r="G1428" s="241" t="s">
        <v>463</v>
      </c>
      <c r="H1428" s="242">
        <v>973.054</v>
      </c>
      <c r="I1428" s="243"/>
      <c r="J1428" s="244">
        <f>ROUND(I1428*H1428,2)</f>
        <v>0</v>
      </c>
      <c r="K1428" s="240" t="s">
        <v>761</v>
      </c>
      <c r="L1428" s="73"/>
      <c r="M1428" s="245" t="s">
        <v>21</v>
      </c>
      <c r="N1428" s="246" t="s">
        <v>47</v>
      </c>
      <c r="O1428" s="48"/>
      <c r="P1428" s="247">
        <f>O1428*H1428</f>
        <v>0</v>
      </c>
      <c r="Q1428" s="247">
        <v>0.00029</v>
      </c>
      <c r="R1428" s="247">
        <f>Q1428*H1428</f>
        <v>0.28218566</v>
      </c>
      <c r="S1428" s="247">
        <v>0</v>
      </c>
      <c r="T1428" s="248">
        <f>S1428*H1428</f>
        <v>0</v>
      </c>
      <c r="AR1428" s="25" t="s">
        <v>211</v>
      </c>
      <c r="AT1428" s="25" t="s">
        <v>206</v>
      </c>
      <c r="AU1428" s="25" t="s">
        <v>85</v>
      </c>
      <c r="AY1428" s="25" t="s">
        <v>203</v>
      </c>
      <c r="BE1428" s="249">
        <f>IF(N1428="základní",J1428,0)</f>
        <v>0</v>
      </c>
      <c r="BF1428" s="249">
        <f>IF(N1428="snížená",J1428,0)</f>
        <v>0</v>
      </c>
      <c r="BG1428" s="249">
        <f>IF(N1428="zákl. přenesená",J1428,0)</f>
        <v>0</v>
      </c>
      <c r="BH1428" s="249">
        <f>IF(N1428="sníž. přenesená",J1428,0)</f>
        <v>0</v>
      </c>
      <c r="BI1428" s="249">
        <f>IF(N1428="nulová",J1428,0)</f>
        <v>0</v>
      </c>
      <c r="BJ1428" s="25" t="s">
        <v>83</v>
      </c>
      <c r="BK1428" s="249">
        <f>ROUND(I1428*H1428,2)</f>
        <v>0</v>
      </c>
      <c r="BL1428" s="25" t="s">
        <v>211</v>
      </c>
      <c r="BM1428" s="25" t="s">
        <v>2923</v>
      </c>
    </row>
    <row r="1429" spans="2:51" s="14" customFormat="1" ht="13.5">
      <c r="B1429" s="288"/>
      <c r="C1429" s="289"/>
      <c r="D1429" s="267" t="s">
        <v>592</v>
      </c>
      <c r="E1429" s="290" t="s">
        <v>21</v>
      </c>
      <c r="F1429" s="291" t="s">
        <v>2924</v>
      </c>
      <c r="G1429" s="289"/>
      <c r="H1429" s="290" t="s">
        <v>21</v>
      </c>
      <c r="I1429" s="292"/>
      <c r="J1429" s="289"/>
      <c r="K1429" s="289"/>
      <c r="L1429" s="293"/>
      <c r="M1429" s="294"/>
      <c r="N1429" s="295"/>
      <c r="O1429" s="295"/>
      <c r="P1429" s="295"/>
      <c r="Q1429" s="295"/>
      <c r="R1429" s="295"/>
      <c r="S1429" s="295"/>
      <c r="T1429" s="296"/>
      <c r="AT1429" s="297" t="s">
        <v>592</v>
      </c>
      <c r="AU1429" s="297" t="s">
        <v>85</v>
      </c>
      <c r="AV1429" s="14" t="s">
        <v>83</v>
      </c>
      <c r="AW1429" s="14" t="s">
        <v>39</v>
      </c>
      <c r="AX1429" s="14" t="s">
        <v>76</v>
      </c>
      <c r="AY1429" s="297" t="s">
        <v>203</v>
      </c>
    </row>
    <row r="1430" spans="2:51" s="12" customFormat="1" ht="13.5">
      <c r="B1430" s="265"/>
      <c r="C1430" s="266"/>
      <c r="D1430" s="267" t="s">
        <v>592</v>
      </c>
      <c r="E1430" s="268" t="s">
        <v>21</v>
      </c>
      <c r="F1430" s="269" t="s">
        <v>2317</v>
      </c>
      <c r="G1430" s="266"/>
      <c r="H1430" s="270">
        <v>38.4</v>
      </c>
      <c r="I1430" s="271"/>
      <c r="J1430" s="266"/>
      <c r="K1430" s="266"/>
      <c r="L1430" s="272"/>
      <c r="M1430" s="273"/>
      <c r="N1430" s="274"/>
      <c r="O1430" s="274"/>
      <c r="P1430" s="274"/>
      <c r="Q1430" s="274"/>
      <c r="R1430" s="274"/>
      <c r="S1430" s="274"/>
      <c r="T1430" s="275"/>
      <c r="AT1430" s="276" t="s">
        <v>592</v>
      </c>
      <c r="AU1430" s="276" t="s">
        <v>85</v>
      </c>
      <c r="AV1430" s="12" t="s">
        <v>85</v>
      </c>
      <c r="AW1430" s="12" t="s">
        <v>39</v>
      </c>
      <c r="AX1430" s="12" t="s">
        <v>76</v>
      </c>
      <c r="AY1430" s="276" t="s">
        <v>203</v>
      </c>
    </row>
    <row r="1431" spans="2:51" s="14" customFormat="1" ht="13.5">
      <c r="B1431" s="288"/>
      <c r="C1431" s="289"/>
      <c r="D1431" s="267" t="s">
        <v>592</v>
      </c>
      <c r="E1431" s="290" t="s">
        <v>21</v>
      </c>
      <c r="F1431" s="291" t="s">
        <v>1826</v>
      </c>
      <c r="G1431" s="289"/>
      <c r="H1431" s="290" t="s">
        <v>21</v>
      </c>
      <c r="I1431" s="292"/>
      <c r="J1431" s="289"/>
      <c r="K1431" s="289"/>
      <c r="L1431" s="293"/>
      <c r="M1431" s="294"/>
      <c r="N1431" s="295"/>
      <c r="O1431" s="295"/>
      <c r="P1431" s="295"/>
      <c r="Q1431" s="295"/>
      <c r="R1431" s="295"/>
      <c r="S1431" s="295"/>
      <c r="T1431" s="296"/>
      <c r="AT1431" s="297" t="s">
        <v>592</v>
      </c>
      <c r="AU1431" s="297" t="s">
        <v>85</v>
      </c>
      <c r="AV1431" s="14" t="s">
        <v>83</v>
      </c>
      <c r="AW1431" s="14" t="s">
        <v>39</v>
      </c>
      <c r="AX1431" s="14" t="s">
        <v>76</v>
      </c>
      <c r="AY1431" s="297" t="s">
        <v>203</v>
      </c>
    </row>
    <row r="1432" spans="2:51" s="12" customFormat="1" ht="13.5">
      <c r="B1432" s="265"/>
      <c r="C1432" s="266"/>
      <c r="D1432" s="267" t="s">
        <v>592</v>
      </c>
      <c r="E1432" s="268" t="s">
        <v>21</v>
      </c>
      <c r="F1432" s="269" t="s">
        <v>2318</v>
      </c>
      <c r="G1432" s="266"/>
      <c r="H1432" s="270">
        <v>22.356</v>
      </c>
      <c r="I1432" s="271"/>
      <c r="J1432" s="266"/>
      <c r="K1432" s="266"/>
      <c r="L1432" s="272"/>
      <c r="M1432" s="273"/>
      <c r="N1432" s="274"/>
      <c r="O1432" s="274"/>
      <c r="P1432" s="274"/>
      <c r="Q1432" s="274"/>
      <c r="R1432" s="274"/>
      <c r="S1432" s="274"/>
      <c r="T1432" s="275"/>
      <c r="AT1432" s="276" t="s">
        <v>592</v>
      </c>
      <c r="AU1432" s="276" t="s">
        <v>85</v>
      </c>
      <c r="AV1432" s="12" t="s">
        <v>85</v>
      </c>
      <c r="AW1432" s="12" t="s">
        <v>39</v>
      </c>
      <c r="AX1432" s="12" t="s">
        <v>76</v>
      </c>
      <c r="AY1432" s="276" t="s">
        <v>203</v>
      </c>
    </row>
    <row r="1433" spans="2:51" s="12" customFormat="1" ht="13.5">
      <c r="B1433" s="265"/>
      <c r="C1433" s="266"/>
      <c r="D1433" s="267" t="s">
        <v>592</v>
      </c>
      <c r="E1433" s="268" t="s">
        <v>21</v>
      </c>
      <c r="F1433" s="269" t="s">
        <v>2316</v>
      </c>
      <c r="G1433" s="266"/>
      <c r="H1433" s="270">
        <v>69.336</v>
      </c>
      <c r="I1433" s="271"/>
      <c r="J1433" s="266"/>
      <c r="K1433" s="266"/>
      <c r="L1433" s="272"/>
      <c r="M1433" s="273"/>
      <c r="N1433" s="274"/>
      <c r="O1433" s="274"/>
      <c r="P1433" s="274"/>
      <c r="Q1433" s="274"/>
      <c r="R1433" s="274"/>
      <c r="S1433" s="274"/>
      <c r="T1433" s="275"/>
      <c r="AT1433" s="276" t="s">
        <v>592</v>
      </c>
      <c r="AU1433" s="276" t="s">
        <v>85</v>
      </c>
      <c r="AV1433" s="12" t="s">
        <v>85</v>
      </c>
      <c r="AW1433" s="12" t="s">
        <v>39</v>
      </c>
      <c r="AX1433" s="12" t="s">
        <v>76</v>
      </c>
      <c r="AY1433" s="276" t="s">
        <v>203</v>
      </c>
    </row>
    <row r="1434" spans="2:51" s="12" customFormat="1" ht="13.5">
      <c r="B1434" s="265"/>
      <c r="C1434" s="266"/>
      <c r="D1434" s="267" t="s">
        <v>592</v>
      </c>
      <c r="E1434" s="268" t="s">
        <v>21</v>
      </c>
      <c r="F1434" s="269" t="s">
        <v>2925</v>
      </c>
      <c r="G1434" s="266"/>
      <c r="H1434" s="270">
        <v>116.91</v>
      </c>
      <c r="I1434" s="271"/>
      <c r="J1434" s="266"/>
      <c r="K1434" s="266"/>
      <c r="L1434" s="272"/>
      <c r="M1434" s="273"/>
      <c r="N1434" s="274"/>
      <c r="O1434" s="274"/>
      <c r="P1434" s="274"/>
      <c r="Q1434" s="274"/>
      <c r="R1434" s="274"/>
      <c r="S1434" s="274"/>
      <c r="T1434" s="275"/>
      <c r="AT1434" s="276" t="s">
        <v>592</v>
      </c>
      <c r="AU1434" s="276" t="s">
        <v>85</v>
      </c>
      <c r="AV1434" s="12" t="s">
        <v>85</v>
      </c>
      <c r="AW1434" s="12" t="s">
        <v>39</v>
      </c>
      <c r="AX1434" s="12" t="s">
        <v>76</v>
      </c>
      <c r="AY1434" s="276" t="s">
        <v>203</v>
      </c>
    </row>
    <row r="1435" spans="2:51" s="12" customFormat="1" ht="13.5">
      <c r="B1435" s="265"/>
      <c r="C1435" s="266"/>
      <c r="D1435" s="267" t="s">
        <v>592</v>
      </c>
      <c r="E1435" s="268" t="s">
        <v>21</v>
      </c>
      <c r="F1435" s="269" t="s">
        <v>2926</v>
      </c>
      <c r="G1435" s="266"/>
      <c r="H1435" s="270">
        <v>68.81</v>
      </c>
      <c r="I1435" s="271"/>
      <c r="J1435" s="266"/>
      <c r="K1435" s="266"/>
      <c r="L1435" s="272"/>
      <c r="M1435" s="273"/>
      <c r="N1435" s="274"/>
      <c r="O1435" s="274"/>
      <c r="P1435" s="274"/>
      <c r="Q1435" s="274"/>
      <c r="R1435" s="274"/>
      <c r="S1435" s="274"/>
      <c r="T1435" s="275"/>
      <c r="AT1435" s="276" t="s">
        <v>592</v>
      </c>
      <c r="AU1435" s="276" t="s">
        <v>85</v>
      </c>
      <c r="AV1435" s="12" t="s">
        <v>85</v>
      </c>
      <c r="AW1435" s="12" t="s">
        <v>39</v>
      </c>
      <c r="AX1435" s="12" t="s">
        <v>76</v>
      </c>
      <c r="AY1435" s="276" t="s">
        <v>203</v>
      </c>
    </row>
    <row r="1436" spans="2:51" s="12" customFormat="1" ht="13.5">
      <c r="B1436" s="265"/>
      <c r="C1436" s="266"/>
      <c r="D1436" s="267" t="s">
        <v>592</v>
      </c>
      <c r="E1436" s="268" t="s">
        <v>21</v>
      </c>
      <c r="F1436" s="269" t="s">
        <v>2927</v>
      </c>
      <c r="G1436" s="266"/>
      <c r="H1436" s="270">
        <v>318.222</v>
      </c>
      <c r="I1436" s="271"/>
      <c r="J1436" s="266"/>
      <c r="K1436" s="266"/>
      <c r="L1436" s="272"/>
      <c r="M1436" s="273"/>
      <c r="N1436" s="274"/>
      <c r="O1436" s="274"/>
      <c r="P1436" s="274"/>
      <c r="Q1436" s="274"/>
      <c r="R1436" s="274"/>
      <c r="S1436" s="274"/>
      <c r="T1436" s="275"/>
      <c r="AT1436" s="276" t="s">
        <v>592</v>
      </c>
      <c r="AU1436" s="276" t="s">
        <v>85</v>
      </c>
      <c r="AV1436" s="12" t="s">
        <v>85</v>
      </c>
      <c r="AW1436" s="12" t="s">
        <v>39</v>
      </c>
      <c r="AX1436" s="12" t="s">
        <v>76</v>
      </c>
      <c r="AY1436" s="276" t="s">
        <v>203</v>
      </c>
    </row>
    <row r="1437" spans="2:51" s="12" customFormat="1" ht="13.5">
      <c r="B1437" s="265"/>
      <c r="C1437" s="266"/>
      <c r="D1437" s="267" t="s">
        <v>592</v>
      </c>
      <c r="E1437" s="268" t="s">
        <v>21</v>
      </c>
      <c r="F1437" s="269" t="s">
        <v>2346</v>
      </c>
      <c r="G1437" s="266"/>
      <c r="H1437" s="270">
        <v>24.4</v>
      </c>
      <c r="I1437" s="271"/>
      <c r="J1437" s="266"/>
      <c r="K1437" s="266"/>
      <c r="L1437" s="272"/>
      <c r="M1437" s="273"/>
      <c r="N1437" s="274"/>
      <c r="O1437" s="274"/>
      <c r="P1437" s="274"/>
      <c r="Q1437" s="274"/>
      <c r="R1437" s="274"/>
      <c r="S1437" s="274"/>
      <c r="T1437" s="275"/>
      <c r="AT1437" s="276" t="s">
        <v>592</v>
      </c>
      <c r="AU1437" s="276" t="s">
        <v>85</v>
      </c>
      <c r="AV1437" s="12" t="s">
        <v>85</v>
      </c>
      <c r="AW1437" s="12" t="s">
        <v>39</v>
      </c>
      <c r="AX1437" s="12" t="s">
        <v>76</v>
      </c>
      <c r="AY1437" s="276" t="s">
        <v>203</v>
      </c>
    </row>
    <row r="1438" spans="2:51" s="12" customFormat="1" ht="13.5">
      <c r="B1438" s="265"/>
      <c r="C1438" s="266"/>
      <c r="D1438" s="267" t="s">
        <v>592</v>
      </c>
      <c r="E1438" s="268" t="s">
        <v>21</v>
      </c>
      <c r="F1438" s="269" t="s">
        <v>2347</v>
      </c>
      <c r="G1438" s="266"/>
      <c r="H1438" s="270">
        <v>16.97</v>
      </c>
      <c r="I1438" s="271"/>
      <c r="J1438" s="266"/>
      <c r="K1438" s="266"/>
      <c r="L1438" s="272"/>
      <c r="M1438" s="273"/>
      <c r="N1438" s="274"/>
      <c r="O1438" s="274"/>
      <c r="P1438" s="274"/>
      <c r="Q1438" s="274"/>
      <c r="R1438" s="274"/>
      <c r="S1438" s="274"/>
      <c r="T1438" s="275"/>
      <c r="AT1438" s="276" t="s">
        <v>592</v>
      </c>
      <c r="AU1438" s="276" t="s">
        <v>85</v>
      </c>
      <c r="AV1438" s="12" t="s">
        <v>85</v>
      </c>
      <c r="AW1438" s="12" t="s">
        <v>39</v>
      </c>
      <c r="AX1438" s="12" t="s">
        <v>76</v>
      </c>
      <c r="AY1438" s="276" t="s">
        <v>203</v>
      </c>
    </row>
    <row r="1439" spans="2:51" s="12" customFormat="1" ht="13.5">
      <c r="B1439" s="265"/>
      <c r="C1439" s="266"/>
      <c r="D1439" s="267" t="s">
        <v>592</v>
      </c>
      <c r="E1439" s="268" t="s">
        <v>21</v>
      </c>
      <c r="F1439" s="269" t="s">
        <v>2348</v>
      </c>
      <c r="G1439" s="266"/>
      <c r="H1439" s="270">
        <v>106.9</v>
      </c>
      <c r="I1439" s="271"/>
      <c r="J1439" s="266"/>
      <c r="K1439" s="266"/>
      <c r="L1439" s="272"/>
      <c r="M1439" s="273"/>
      <c r="N1439" s="274"/>
      <c r="O1439" s="274"/>
      <c r="P1439" s="274"/>
      <c r="Q1439" s="274"/>
      <c r="R1439" s="274"/>
      <c r="S1439" s="274"/>
      <c r="T1439" s="275"/>
      <c r="AT1439" s="276" t="s">
        <v>592</v>
      </c>
      <c r="AU1439" s="276" t="s">
        <v>85</v>
      </c>
      <c r="AV1439" s="12" t="s">
        <v>85</v>
      </c>
      <c r="AW1439" s="12" t="s">
        <v>39</v>
      </c>
      <c r="AX1439" s="12" t="s">
        <v>76</v>
      </c>
      <c r="AY1439" s="276" t="s">
        <v>203</v>
      </c>
    </row>
    <row r="1440" spans="2:51" s="12" customFormat="1" ht="13.5">
      <c r="B1440" s="265"/>
      <c r="C1440" s="266"/>
      <c r="D1440" s="267" t="s">
        <v>592</v>
      </c>
      <c r="E1440" s="268" t="s">
        <v>21</v>
      </c>
      <c r="F1440" s="269" t="s">
        <v>2349</v>
      </c>
      <c r="G1440" s="266"/>
      <c r="H1440" s="270">
        <v>84.8</v>
      </c>
      <c r="I1440" s="271"/>
      <c r="J1440" s="266"/>
      <c r="K1440" s="266"/>
      <c r="L1440" s="272"/>
      <c r="M1440" s="273"/>
      <c r="N1440" s="274"/>
      <c r="O1440" s="274"/>
      <c r="P1440" s="274"/>
      <c r="Q1440" s="274"/>
      <c r="R1440" s="274"/>
      <c r="S1440" s="274"/>
      <c r="T1440" s="275"/>
      <c r="AT1440" s="276" t="s">
        <v>592</v>
      </c>
      <c r="AU1440" s="276" t="s">
        <v>85</v>
      </c>
      <c r="AV1440" s="12" t="s">
        <v>85</v>
      </c>
      <c r="AW1440" s="12" t="s">
        <v>39</v>
      </c>
      <c r="AX1440" s="12" t="s">
        <v>76</v>
      </c>
      <c r="AY1440" s="276" t="s">
        <v>203</v>
      </c>
    </row>
    <row r="1441" spans="2:51" s="12" customFormat="1" ht="13.5">
      <c r="B1441" s="265"/>
      <c r="C1441" s="266"/>
      <c r="D1441" s="267" t="s">
        <v>592</v>
      </c>
      <c r="E1441" s="268" t="s">
        <v>21</v>
      </c>
      <c r="F1441" s="269" t="s">
        <v>2350</v>
      </c>
      <c r="G1441" s="266"/>
      <c r="H1441" s="270">
        <v>20.65</v>
      </c>
      <c r="I1441" s="271"/>
      <c r="J1441" s="266"/>
      <c r="K1441" s="266"/>
      <c r="L1441" s="272"/>
      <c r="M1441" s="273"/>
      <c r="N1441" s="274"/>
      <c r="O1441" s="274"/>
      <c r="P1441" s="274"/>
      <c r="Q1441" s="274"/>
      <c r="R1441" s="274"/>
      <c r="S1441" s="274"/>
      <c r="T1441" s="275"/>
      <c r="AT1441" s="276" t="s">
        <v>592</v>
      </c>
      <c r="AU1441" s="276" t="s">
        <v>85</v>
      </c>
      <c r="AV1441" s="12" t="s">
        <v>85</v>
      </c>
      <c r="AW1441" s="12" t="s">
        <v>39</v>
      </c>
      <c r="AX1441" s="12" t="s">
        <v>76</v>
      </c>
      <c r="AY1441" s="276" t="s">
        <v>203</v>
      </c>
    </row>
    <row r="1442" spans="2:51" s="12" customFormat="1" ht="13.5">
      <c r="B1442" s="265"/>
      <c r="C1442" s="266"/>
      <c r="D1442" s="267" t="s">
        <v>592</v>
      </c>
      <c r="E1442" s="268" t="s">
        <v>21</v>
      </c>
      <c r="F1442" s="269" t="s">
        <v>2351</v>
      </c>
      <c r="G1442" s="266"/>
      <c r="H1442" s="270">
        <v>75.3</v>
      </c>
      <c r="I1442" s="271"/>
      <c r="J1442" s="266"/>
      <c r="K1442" s="266"/>
      <c r="L1442" s="272"/>
      <c r="M1442" s="273"/>
      <c r="N1442" s="274"/>
      <c r="O1442" s="274"/>
      <c r="P1442" s="274"/>
      <c r="Q1442" s="274"/>
      <c r="R1442" s="274"/>
      <c r="S1442" s="274"/>
      <c r="T1442" s="275"/>
      <c r="AT1442" s="276" t="s">
        <v>592</v>
      </c>
      <c r="AU1442" s="276" t="s">
        <v>85</v>
      </c>
      <c r="AV1442" s="12" t="s">
        <v>85</v>
      </c>
      <c r="AW1442" s="12" t="s">
        <v>39</v>
      </c>
      <c r="AX1442" s="12" t="s">
        <v>76</v>
      </c>
      <c r="AY1442" s="276" t="s">
        <v>203</v>
      </c>
    </row>
    <row r="1443" spans="2:51" s="12" customFormat="1" ht="13.5">
      <c r="B1443" s="265"/>
      <c r="C1443" s="266"/>
      <c r="D1443" s="267" t="s">
        <v>592</v>
      </c>
      <c r="E1443" s="268" t="s">
        <v>21</v>
      </c>
      <c r="F1443" s="269" t="s">
        <v>2928</v>
      </c>
      <c r="G1443" s="266"/>
      <c r="H1443" s="270">
        <v>10</v>
      </c>
      <c r="I1443" s="271"/>
      <c r="J1443" s="266"/>
      <c r="K1443" s="266"/>
      <c r="L1443" s="272"/>
      <c r="M1443" s="273"/>
      <c r="N1443" s="274"/>
      <c r="O1443" s="274"/>
      <c r="P1443" s="274"/>
      <c r="Q1443" s="274"/>
      <c r="R1443" s="274"/>
      <c r="S1443" s="274"/>
      <c r="T1443" s="275"/>
      <c r="AT1443" s="276" t="s">
        <v>592</v>
      </c>
      <c r="AU1443" s="276" t="s">
        <v>85</v>
      </c>
      <c r="AV1443" s="12" t="s">
        <v>85</v>
      </c>
      <c r="AW1443" s="12" t="s">
        <v>39</v>
      </c>
      <c r="AX1443" s="12" t="s">
        <v>76</v>
      </c>
      <c r="AY1443" s="276" t="s">
        <v>203</v>
      </c>
    </row>
    <row r="1444" spans="2:51" s="13" customFormat="1" ht="13.5">
      <c r="B1444" s="277"/>
      <c r="C1444" s="278"/>
      <c r="D1444" s="267" t="s">
        <v>592</v>
      </c>
      <c r="E1444" s="279" t="s">
        <v>21</v>
      </c>
      <c r="F1444" s="280" t="s">
        <v>618</v>
      </c>
      <c r="G1444" s="278"/>
      <c r="H1444" s="281">
        <v>973.054</v>
      </c>
      <c r="I1444" s="282"/>
      <c r="J1444" s="278"/>
      <c r="K1444" s="278"/>
      <c r="L1444" s="283"/>
      <c r="M1444" s="284"/>
      <c r="N1444" s="285"/>
      <c r="O1444" s="285"/>
      <c r="P1444" s="285"/>
      <c r="Q1444" s="285"/>
      <c r="R1444" s="285"/>
      <c r="S1444" s="285"/>
      <c r="T1444" s="286"/>
      <c r="AT1444" s="287" t="s">
        <v>592</v>
      </c>
      <c r="AU1444" s="287" t="s">
        <v>85</v>
      </c>
      <c r="AV1444" s="13" t="s">
        <v>98</v>
      </c>
      <c r="AW1444" s="13" t="s">
        <v>39</v>
      </c>
      <c r="AX1444" s="13" t="s">
        <v>83</v>
      </c>
      <c r="AY1444" s="287" t="s">
        <v>203</v>
      </c>
    </row>
    <row r="1445" spans="2:65" s="1" customFormat="1" ht="25.5" customHeight="1">
      <c r="B1445" s="47"/>
      <c r="C1445" s="238" t="s">
        <v>2929</v>
      </c>
      <c r="D1445" s="238" t="s">
        <v>206</v>
      </c>
      <c r="E1445" s="239" t="s">
        <v>2930</v>
      </c>
      <c r="F1445" s="240" t="s">
        <v>2922</v>
      </c>
      <c r="G1445" s="241" t="s">
        <v>463</v>
      </c>
      <c r="H1445" s="242">
        <v>1059.926</v>
      </c>
      <c r="I1445" s="243"/>
      <c r="J1445" s="244">
        <f>ROUND(I1445*H1445,2)</f>
        <v>0</v>
      </c>
      <c r="K1445" s="240" t="s">
        <v>761</v>
      </c>
      <c r="L1445" s="73"/>
      <c r="M1445" s="245" t="s">
        <v>21</v>
      </c>
      <c r="N1445" s="246" t="s">
        <v>47</v>
      </c>
      <c r="O1445" s="48"/>
      <c r="P1445" s="247">
        <f>O1445*H1445</f>
        <v>0</v>
      </c>
      <c r="Q1445" s="247">
        <v>0.00029</v>
      </c>
      <c r="R1445" s="247">
        <f>Q1445*H1445</f>
        <v>0.30737854</v>
      </c>
      <c r="S1445" s="247">
        <v>0</v>
      </c>
      <c r="T1445" s="248">
        <f>S1445*H1445</f>
        <v>0</v>
      </c>
      <c r="AR1445" s="25" t="s">
        <v>211</v>
      </c>
      <c r="AT1445" s="25" t="s">
        <v>206</v>
      </c>
      <c r="AU1445" s="25" t="s">
        <v>85</v>
      </c>
      <c r="AY1445" s="25" t="s">
        <v>203</v>
      </c>
      <c r="BE1445" s="249">
        <f>IF(N1445="základní",J1445,0)</f>
        <v>0</v>
      </c>
      <c r="BF1445" s="249">
        <f>IF(N1445="snížená",J1445,0)</f>
        <v>0</v>
      </c>
      <c r="BG1445" s="249">
        <f>IF(N1445="zákl. přenesená",J1445,0)</f>
        <v>0</v>
      </c>
      <c r="BH1445" s="249">
        <f>IF(N1445="sníž. přenesená",J1445,0)</f>
        <v>0</v>
      </c>
      <c r="BI1445" s="249">
        <f>IF(N1445="nulová",J1445,0)</f>
        <v>0</v>
      </c>
      <c r="BJ1445" s="25" t="s">
        <v>83</v>
      </c>
      <c r="BK1445" s="249">
        <f>ROUND(I1445*H1445,2)</f>
        <v>0</v>
      </c>
      <c r="BL1445" s="25" t="s">
        <v>211</v>
      </c>
      <c r="BM1445" s="25" t="s">
        <v>2931</v>
      </c>
    </row>
    <row r="1446" spans="2:51" s="14" customFormat="1" ht="13.5">
      <c r="B1446" s="288"/>
      <c r="C1446" s="289"/>
      <c r="D1446" s="267" t="s">
        <v>592</v>
      </c>
      <c r="E1446" s="290" t="s">
        <v>21</v>
      </c>
      <c r="F1446" s="291" t="s">
        <v>2924</v>
      </c>
      <c r="G1446" s="289"/>
      <c r="H1446" s="290" t="s">
        <v>21</v>
      </c>
      <c r="I1446" s="292"/>
      <c r="J1446" s="289"/>
      <c r="K1446" s="289"/>
      <c r="L1446" s="293"/>
      <c r="M1446" s="294"/>
      <c r="N1446" s="295"/>
      <c r="O1446" s="295"/>
      <c r="P1446" s="295"/>
      <c r="Q1446" s="295"/>
      <c r="R1446" s="295"/>
      <c r="S1446" s="295"/>
      <c r="T1446" s="296"/>
      <c r="AT1446" s="297" t="s">
        <v>592</v>
      </c>
      <c r="AU1446" s="297" t="s">
        <v>85</v>
      </c>
      <c r="AV1446" s="14" t="s">
        <v>83</v>
      </c>
      <c r="AW1446" s="14" t="s">
        <v>39</v>
      </c>
      <c r="AX1446" s="14" t="s">
        <v>76</v>
      </c>
      <c r="AY1446" s="297" t="s">
        <v>203</v>
      </c>
    </row>
    <row r="1447" spans="2:51" s="14" customFormat="1" ht="13.5">
      <c r="B1447" s="288"/>
      <c r="C1447" s="289"/>
      <c r="D1447" s="267" t="s">
        <v>592</v>
      </c>
      <c r="E1447" s="290" t="s">
        <v>21</v>
      </c>
      <c r="F1447" s="291" t="s">
        <v>1826</v>
      </c>
      <c r="G1447" s="289"/>
      <c r="H1447" s="290" t="s">
        <v>21</v>
      </c>
      <c r="I1447" s="292"/>
      <c r="J1447" s="289"/>
      <c r="K1447" s="289"/>
      <c r="L1447" s="293"/>
      <c r="M1447" s="294"/>
      <c r="N1447" s="295"/>
      <c r="O1447" s="295"/>
      <c r="P1447" s="295"/>
      <c r="Q1447" s="295"/>
      <c r="R1447" s="295"/>
      <c r="S1447" s="295"/>
      <c r="T1447" s="296"/>
      <c r="AT1447" s="297" t="s">
        <v>592</v>
      </c>
      <c r="AU1447" s="297" t="s">
        <v>85</v>
      </c>
      <c r="AV1447" s="14" t="s">
        <v>83</v>
      </c>
      <c r="AW1447" s="14" t="s">
        <v>39</v>
      </c>
      <c r="AX1447" s="14" t="s">
        <v>76</v>
      </c>
      <c r="AY1447" s="297" t="s">
        <v>203</v>
      </c>
    </row>
    <row r="1448" spans="2:51" s="12" customFormat="1" ht="13.5">
      <c r="B1448" s="265"/>
      <c r="C1448" s="266"/>
      <c r="D1448" s="267" t="s">
        <v>592</v>
      </c>
      <c r="E1448" s="268" t="s">
        <v>21</v>
      </c>
      <c r="F1448" s="269" t="s">
        <v>2932</v>
      </c>
      <c r="G1448" s="266"/>
      <c r="H1448" s="270">
        <v>161.509</v>
      </c>
      <c r="I1448" s="271"/>
      <c r="J1448" s="266"/>
      <c r="K1448" s="266"/>
      <c r="L1448" s="272"/>
      <c r="M1448" s="273"/>
      <c r="N1448" s="274"/>
      <c r="O1448" s="274"/>
      <c r="P1448" s="274"/>
      <c r="Q1448" s="274"/>
      <c r="R1448" s="274"/>
      <c r="S1448" s="274"/>
      <c r="T1448" s="275"/>
      <c r="AT1448" s="276" t="s">
        <v>592</v>
      </c>
      <c r="AU1448" s="276" t="s">
        <v>85</v>
      </c>
      <c r="AV1448" s="12" t="s">
        <v>85</v>
      </c>
      <c r="AW1448" s="12" t="s">
        <v>39</v>
      </c>
      <c r="AX1448" s="12" t="s">
        <v>76</v>
      </c>
      <c r="AY1448" s="276" t="s">
        <v>203</v>
      </c>
    </row>
    <row r="1449" spans="2:51" s="12" customFormat="1" ht="13.5">
      <c r="B1449" s="265"/>
      <c r="C1449" s="266"/>
      <c r="D1449" s="267" t="s">
        <v>592</v>
      </c>
      <c r="E1449" s="268" t="s">
        <v>21</v>
      </c>
      <c r="F1449" s="269" t="s">
        <v>2933</v>
      </c>
      <c r="G1449" s="266"/>
      <c r="H1449" s="270">
        <v>95.059</v>
      </c>
      <c r="I1449" s="271"/>
      <c r="J1449" s="266"/>
      <c r="K1449" s="266"/>
      <c r="L1449" s="272"/>
      <c r="M1449" s="273"/>
      <c r="N1449" s="274"/>
      <c r="O1449" s="274"/>
      <c r="P1449" s="274"/>
      <c r="Q1449" s="274"/>
      <c r="R1449" s="274"/>
      <c r="S1449" s="274"/>
      <c r="T1449" s="275"/>
      <c r="AT1449" s="276" t="s">
        <v>592</v>
      </c>
      <c r="AU1449" s="276" t="s">
        <v>85</v>
      </c>
      <c r="AV1449" s="12" t="s">
        <v>85</v>
      </c>
      <c r="AW1449" s="12" t="s">
        <v>39</v>
      </c>
      <c r="AX1449" s="12" t="s">
        <v>76</v>
      </c>
      <c r="AY1449" s="276" t="s">
        <v>203</v>
      </c>
    </row>
    <row r="1450" spans="2:51" s="12" customFormat="1" ht="13.5">
      <c r="B1450" s="265"/>
      <c r="C1450" s="266"/>
      <c r="D1450" s="267" t="s">
        <v>592</v>
      </c>
      <c r="E1450" s="268" t="s">
        <v>21</v>
      </c>
      <c r="F1450" s="269" t="s">
        <v>2934</v>
      </c>
      <c r="G1450" s="266"/>
      <c r="H1450" s="270">
        <v>439.618</v>
      </c>
      <c r="I1450" s="271"/>
      <c r="J1450" s="266"/>
      <c r="K1450" s="266"/>
      <c r="L1450" s="272"/>
      <c r="M1450" s="273"/>
      <c r="N1450" s="274"/>
      <c r="O1450" s="274"/>
      <c r="P1450" s="274"/>
      <c r="Q1450" s="274"/>
      <c r="R1450" s="274"/>
      <c r="S1450" s="274"/>
      <c r="T1450" s="275"/>
      <c r="AT1450" s="276" t="s">
        <v>592</v>
      </c>
      <c r="AU1450" s="276" t="s">
        <v>85</v>
      </c>
      <c r="AV1450" s="12" t="s">
        <v>85</v>
      </c>
      <c r="AW1450" s="12" t="s">
        <v>39</v>
      </c>
      <c r="AX1450" s="12" t="s">
        <v>76</v>
      </c>
      <c r="AY1450" s="276" t="s">
        <v>203</v>
      </c>
    </row>
    <row r="1451" spans="2:51" s="12" customFormat="1" ht="13.5">
      <c r="B1451" s="265"/>
      <c r="C1451" s="266"/>
      <c r="D1451" s="267" t="s">
        <v>592</v>
      </c>
      <c r="E1451" s="268" t="s">
        <v>21</v>
      </c>
      <c r="F1451" s="269" t="s">
        <v>2935</v>
      </c>
      <c r="G1451" s="266"/>
      <c r="H1451" s="270">
        <v>29.67</v>
      </c>
      <c r="I1451" s="271"/>
      <c r="J1451" s="266"/>
      <c r="K1451" s="266"/>
      <c r="L1451" s="272"/>
      <c r="M1451" s="273"/>
      <c r="N1451" s="274"/>
      <c r="O1451" s="274"/>
      <c r="P1451" s="274"/>
      <c r="Q1451" s="274"/>
      <c r="R1451" s="274"/>
      <c r="S1451" s="274"/>
      <c r="T1451" s="275"/>
      <c r="AT1451" s="276" t="s">
        <v>592</v>
      </c>
      <c r="AU1451" s="276" t="s">
        <v>85</v>
      </c>
      <c r="AV1451" s="12" t="s">
        <v>85</v>
      </c>
      <c r="AW1451" s="12" t="s">
        <v>39</v>
      </c>
      <c r="AX1451" s="12" t="s">
        <v>76</v>
      </c>
      <c r="AY1451" s="276" t="s">
        <v>203</v>
      </c>
    </row>
    <row r="1452" spans="2:51" s="12" customFormat="1" ht="13.5">
      <c r="B1452" s="265"/>
      <c r="C1452" s="266"/>
      <c r="D1452" s="267" t="s">
        <v>592</v>
      </c>
      <c r="E1452" s="268" t="s">
        <v>21</v>
      </c>
      <c r="F1452" s="269" t="s">
        <v>1515</v>
      </c>
      <c r="G1452" s="266"/>
      <c r="H1452" s="270">
        <v>20</v>
      </c>
      <c r="I1452" s="271"/>
      <c r="J1452" s="266"/>
      <c r="K1452" s="266"/>
      <c r="L1452" s="272"/>
      <c r="M1452" s="273"/>
      <c r="N1452" s="274"/>
      <c r="O1452" s="274"/>
      <c r="P1452" s="274"/>
      <c r="Q1452" s="274"/>
      <c r="R1452" s="274"/>
      <c r="S1452" s="274"/>
      <c r="T1452" s="275"/>
      <c r="AT1452" s="276" t="s">
        <v>592</v>
      </c>
      <c r="AU1452" s="276" t="s">
        <v>85</v>
      </c>
      <c r="AV1452" s="12" t="s">
        <v>85</v>
      </c>
      <c r="AW1452" s="12" t="s">
        <v>6</v>
      </c>
      <c r="AX1452" s="12" t="s">
        <v>76</v>
      </c>
      <c r="AY1452" s="276" t="s">
        <v>203</v>
      </c>
    </row>
    <row r="1453" spans="2:51" s="12" customFormat="1" ht="13.5">
      <c r="B1453" s="265"/>
      <c r="C1453" s="266"/>
      <c r="D1453" s="267" t="s">
        <v>592</v>
      </c>
      <c r="E1453" s="268" t="s">
        <v>21</v>
      </c>
      <c r="F1453" s="269" t="s">
        <v>2078</v>
      </c>
      <c r="G1453" s="266"/>
      <c r="H1453" s="270">
        <v>114.12</v>
      </c>
      <c r="I1453" s="271"/>
      <c r="J1453" s="266"/>
      <c r="K1453" s="266"/>
      <c r="L1453" s="272"/>
      <c r="M1453" s="273"/>
      <c r="N1453" s="274"/>
      <c r="O1453" s="274"/>
      <c r="P1453" s="274"/>
      <c r="Q1453" s="274"/>
      <c r="R1453" s="274"/>
      <c r="S1453" s="274"/>
      <c r="T1453" s="275"/>
      <c r="AT1453" s="276" t="s">
        <v>592</v>
      </c>
      <c r="AU1453" s="276" t="s">
        <v>85</v>
      </c>
      <c r="AV1453" s="12" t="s">
        <v>85</v>
      </c>
      <c r="AW1453" s="12" t="s">
        <v>39</v>
      </c>
      <c r="AX1453" s="12" t="s">
        <v>76</v>
      </c>
      <c r="AY1453" s="276" t="s">
        <v>203</v>
      </c>
    </row>
    <row r="1454" spans="2:51" s="12" customFormat="1" ht="13.5">
      <c r="B1454" s="265"/>
      <c r="C1454" s="266"/>
      <c r="D1454" s="267" t="s">
        <v>592</v>
      </c>
      <c r="E1454" s="268" t="s">
        <v>21</v>
      </c>
      <c r="F1454" s="269" t="s">
        <v>1517</v>
      </c>
      <c r="G1454" s="266"/>
      <c r="H1454" s="270">
        <v>92.9</v>
      </c>
      <c r="I1454" s="271"/>
      <c r="J1454" s="266"/>
      <c r="K1454" s="266"/>
      <c r="L1454" s="272"/>
      <c r="M1454" s="273"/>
      <c r="N1454" s="274"/>
      <c r="O1454" s="274"/>
      <c r="P1454" s="274"/>
      <c r="Q1454" s="274"/>
      <c r="R1454" s="274"/>
      <c r="S1454" s="274"/>
      <c r="T1454" s="275"/>
      <c r="AT1454" s="276" t="s">
        <v>592</v>
      </c>
      <c r="AU1454" s="276" t="s">
        <v>85</v>
      </c>
      <c r="AV1454" s="12" t="s">
        <v>85</v>
      </c>
      <c r="AW1454" s="12" t="s">
        <v>39</v>
      </c>
      <c r="AX1454" s="12" t="s">
        <v>76</v>
      </c>
      <c r="AY1454" s="276" t="s">
        <v>203</v>
      </c>
    </row>
    <row r="1455" spans="2:51" s="12" customFormat="1" ht="13.5">
      <c r="B1455" s="265"/>
      <c r="C1455" s="266"/>
      <c r="D1455" s="267" t="s">
        <v>592</v>
      </c>
      <c r="E1455" s="268" t="s">
        <v>21</v>
      </c>
      <c r="F1455" s="269" t="s">
        <v>2936</v>
      </c>
      <c r="G1455" s="266"/>
      <c r="H1455" s="270">
        <v>23.6</v>
      </c>
      <c r="I1455" s="271"/>
      <c r="J1455" s="266"/>
      <c r="K1455" s="266"/>
      <c r="L1455" s="272"/>
      <c r="M1455" s="273"/>
      <c r="N1455" s="274"/>
      <c r="O1455" s="274"/>
      <c r="P1455" s="274"/>
      <c r="Q1455" s="274"/>
      <c r="R1455" s="274"/>
      <c r="S1455" s="274"/>
      <c r="T1455" s="275"/>
      <c r="AT1455" s="276" t="s">
        <v>592</v>
      </c>
      <c r="AU1455" s="276" t="s">
        <v>85</v>
      </c>
      <c r="AV1455" s="12" t="s">
        <v>85</v>
      </c>
      <c r="AW1455" s="12" t="s">
        <v>39</v>
      </c>
      <c r="AX1455" s="12" t="s">
        <v>76</v>
      </c>
      <c r="AY1455" s="276" t="s">
        <v>203</v>
      </c>
    </row>
    <row r="1456" spans="2:51" s="12" customFormat="1" ht="13.5">
      <c r="B1456" s="265"/>
      <c r="C1456" s="266"/>
      <c r="D1456" s="267" t="s">
        <v>592</v>
      </c>
      <c r="E1456" s="268" t="s">
        <v>21</v>
      </c>
      <c r="F1456" s="269" t="s">
        <v>1520</v>
      </c>
      <c r="G1456" s="266"/>
      <c r="H1456" s="270">
        <v>83.45</v>
      </c>
      <c r="I1456" s="271"/>
      <c r="J1456" s="266"/>
      <c r="K1456" s="266"/>
      <c r="L1456" s="272"/>
      <c r="M1456" s="273"/>
      <c r="N1456" s="274"/>
      <c r="O1456" s="274"/>
      <c r="P1456" s="274"/>
      <c r="Q1456" s="274"/>
      <c r="R1456" s="274"/>
      <c r="S1456" s="274"/>
      <c r="T1456" s="275"/>
      <c r="AT1456" s="276" t="s">
        <v>592</v>
      </c>
      <c r="AU1456" s="276" t="s">
        <v>85</v>
      </c>
      <c r="AV1456" s="12" t="s">
        <v>85</v>
      </c>
      <c r="AW1456" s="12" t="s">
        <v>39</v>
      </c>
      <c r="AX1456" s="12" t="s">
        <v>76</v>
      </c>
      <c r="AY1456" s="276" t="s">
        <v>203</v>
      </c>
    </row>
    <row r="1457" spans="2:51" s="13" customFormat="1" ht="13.5">
      <c r="B1457" s="277"/>
      <c r="C1457" s="278"/>
      <c r="D1457" s="267" t="s">
        <v>592</v>
      </c>
      <c r="E1457" s="279" t="s">
        <v>21</v>
      </c>
      <c r="F1457" s="280" t="s">
        <v>618</v>
      </c>
      <c r="G1457" s="278"/>
      <c r="H1457" s="281">
        <v>1059.926</v>
      </c>
      <c r="I1457" s="282"/>
      <c r="J1457" s="278"/>
      <c r="K1457" s="278"/>
      <c r="L1457" s="283"/>
      <c r="M1457" s="284"/>
      <c r="N1457" s="285"/>
      <c r="O1457" s="285"/>
      <c r="P1457" s="285"/>
      <c r="Q1457" s="285"/>
      <c r="R1457" s="285"/>
      <c r="S1457" s="285"/>
      <c r="T1457" s="286"/>
      <c r="AT1457" s="287" t="s">
        <v>592</v>
      </c>
      <c r="AU1457" s="287" t="s">
        <v>85</v>
      </c>
      <c r="AV1457" s="13" t="s">
        <v>98</v>
      </c>
      <c r="AW1457" s="13" t="s">
        <v>39</v>
      </c>
      <c r="AX1457" s="13" t="s">
        <v>83</v>
      </c>
      <c r="AY1457" s="287" t="s">
        <v>203</v>
      </c>
    </row>
    <row r="1458" spans="2:63" s="11" customFormat="1" ht="29.85" customHeight="1">
      <c r="B1458" s="222"/>
      <c r="C1458" s="223"/>
      <c r="D1458" s="224" t="s">
        <v>75</v>
      </c>
      <c r="E1458" s="236" t="s">
        <v>2937</v>
      </c>
      <c r="F1458" s="236" t="s">
        <v>2938</v>
      </c>
      <c r="G1458" s="223"/>
      <c r="H1458" s="223"/>
      <c r="I1458" s="226"/>
      <c r="J1458" s="237">
        <f>BK1458</f>
        <v>0</v>
      </c>
      <c r="K1458" s="223"/>
      <c r="L1458" s="228"/>
      <c r="M1458" s="229"/>
      <c r="N1458" s="230"/>
      <c r="O1458" s="230"/>
      <c r="P1458" s="231">
        <f>SUM(P1459:P1475)</f>
        <v>0</v>
      </c>
      <c r="Q1458" s="230"/>
      <c r="R1458" s="231">
        <f>SUM(R1459:R1475)</f>
        <v>11.975076</v>
      </c>
      <c r="S1458" s="230"/>
      <c r="T1458" s="232">
        <f>SUM(T1459:T1475)</f>
        <v>0</v>
      </c>
      <c r="AR1458" s="233" t="s">
        <v>85</v>
      </c>
      <c r="AT1458" s="234" t="s">
        <v>75</v>
      </c>
      <c r="AU1458" s="234" t="s">
        <v>83</v>
      </c>
      <c r="AY1458" s="233" t="s">
        <v>203</v>
      </c>
      <c r="BK1458" s="235">
        <f>SUM(BK1459:BK1475)</f>
        <v>0</v>
      </c>
    </row>
    <row r="1459" spans="2:65" s="1" customFormat="1" ht="38.25" customHeight="1">
      <c r="B1459" s="47"/>
      <c r="C1459" s="238" t="s">
        <v>2939</v>
      </c>
      <c r="D1459" s="238" t="s">
        <v>206</v>
      </c>
      <c r="E1459" s="239" t="s">
        <v>2940</v>
      </c>
      <c r="F1459" s="240" t="s">
        <v>2941</v>
      </c>
      <c r="G1459" s="241" t="s">
        <v>209</v>
      </c>
      <c r="H1459" s="242">
        <v>2</v>
      </c>
      <c r="I1459" s="243"/>
      <c r="J1459" s="244">
        <f>ROUND(I1459*H1459,2)</f>
        <v>0</v>
      </c>
      <c r="K1459" s="240" t="s">
        <v>2942</v>
      </c>
      <c r="L1459" s="73"/>
      <c r="M1459" s="245" t="s">
        <v>21</v>
      </c>
      <c r="N1459" s="246" t="s">
        <v>47</v>
      </c>
      <c r="O1459" s="48"/>
      <c r="P1459" s="247">
        <f>O1459*H1459</f>
        <v>0</v>
      </c>
      <c r="Q1459" s="247">
        <v>0.05761</v>
      </c>
      <c r="R1459" s="247">
        <f>Q1459*H1459</f>
        <v>0.11522</v>
      </c>
      <c r="S1459" s="247">
        <v>0</v>
      </c>
      <c r="T1459" s="248">
        <f>S1459*H1459</f>
        <v>0</v>
      </c>
      <c r="AR1459" s="25" t="s">
        <v>98</v>
      </c>
      <c r="AT1459" s="25" t="s">
        <v>206</v>
      </c>
      <c r="AU1459" s="25" t="s">
        <v>85</v>
      </c>
      <c r="AY1459" s="25" t="s">
        <v>203</v>
      </c>
      <c r="BE1459" s="249">
        <f>IF(N1459="základní",J1459,0)</f>
        <v>0</v>
      </c>
      <c r="BF1459" s="249">
        <f>IF(N1459="snížená",J1459,0)</f>
        <v>0</v>
      </c>
      <c r="BG1459" s="249">
        <f>IF(N1459="zákl. přenesená",J1459,0)</f>
        <v>0</v>
      </c>
      <c r="BH1459" s="249">
        <f>IF(N1459="sníž. přenesená",J1459,0)</f>
        <v>0</v>
      </c>
      <c r="BI1459" s="249">
        <f>IF(N1459="nulová",J1459,0)</f>
        <v>0</v>
      </c>
      <c r="BJ1459" s="25" t="s">
        <v>83</v>
      </c>
      <c r="BK1459" s="249">
        <f>ROUND(I1459*H1459,2)</f>
        <v>0</v>
      </c>
      <c r="BL1459" s="25" t="s">
        <v>98</v>
      </c>
      <c r="BM1459" s="25" t="s">
        <v>2943</v>
      </c>
    </row>
    <row r="1460" spans="2:65" s="1" customFormat="1" ht="38.25" customHeight="1">
      <c r="B1460" s="47"/>
      <c r="C1460" s="238" t="s">
        <v>2944</v>
      </c>
      <c r="D1460" s="238" t="s">
        <v>206</v>
      </c>
      <c r="E1460" s="239" t="s">
        <v>2945</v>
      </c>
      <c r="F1460" s="240" t="s">
        <v>2946</v>
      </c>
      <c r="G1460" s="241" t="s">
        <v>209</v>
      </c>
      <c r="H1460" s="242">
        <v>1</v>
      </c>
      <c r="I1460" s="243"/>
      <c r="J1460" s="244">
        <f>ROUND(I1460*H1460,2)</f>
        <v>0</v>
      </c>
      <c r="K1460" s="240" t="s">
        <v>2947</v>
      </c>
      <c r="L1460" s="73"/>
      <c r="M1460" s="245" t="s">
        <v>21</v>
      </c>
      <c r="N1460" s="246" t="s">
        <v>47</v>
      </c>
      <c r="O1460" s="48"/>
      <c r="P1460" s="247">
        <f>O1460*H1460</f>
        <v>0</v>
      </c>
      <c r="Q1460" s="247">
        <v>0.05761</v>
      </c>
      <c r="R1460" s="247">
        <f>Q1460*H1460</f>
        <v>0.05761</v>
      </c>
      <c r="S1460" s="247">
        <v>0</v>
      </c>
      <c r="T1460" s="248">
        <f>S1460*H1460</f>
        <v>0</v>
      </c>
      <c r="AR1460" s="25" t="s">
        <v>98</v>
      </c>
      <c r="AT1460" s="25" t="s">
        <v>206</v>
      </c>
      <c r="AU1460" s="25" t="s">
        <v>85</v>
      </c>
      <c r="AY1460" s="25" t="s">
        <v>203</v>
      </c>
      <c r="BE1460" s="249">
        <f>IF(N1460="základní",J1460,0)</f>
        <v>0</v>
      </c>
      <c r="BF1460" s="249">
        <f>IF(N1460="snížená",J1460,0)</f>
        <v>0</v>
      </c>
      <c r="BG1460" s="249">
        <f>IF(N1460="zákl. přenesená",J1460,0)</f>
        <v>0</v>
      </c>
      <c r="BH1460" s="249">
        <f>IF(N1460="sníž. přenesená",J1460,0)</f>
        <v>0</v>
      </c>
      <c r="BI1460" s="249">
        <f>IF(N1460="nulová",J1460,0)</f>
        <v>0</v>
      </c>
      <c r="BJ1460" s="25" t="s">
        <v>83</v>
      </c>
      <c r="BK1460" s="249">
        <f>ROUND(I1460*H1460,2)</f>
        <v>0</v>
      </c>
      <c r="BL1460" s="25" t="s">
        <v>98</v>
      </c>
      <c r="BM1460" s="25" t="s">
        <v>2948</v>
      </c>
    </row>
    <row r="1461" spans="2:65" s="1" customFormat="1" ht="38.25" customHeight="1">
      <c r="B1461" s="47"/>
      <c r="C1461" s="238" t="s">
        <v>2949</v>
      </c>
      <c r="D1461" s="238" t="s">
        <v>206</v>
      </c>
      <c r="E1461" s="239" t="s">
        <v>2950</v>
      </c>
      <c r="F1461" s="240" t="s">
        <v>2951</v>
      </c>
      <c r="G1461" s="241" t="s">
        <v>209</v>
      </c>
      <c r="H1461" s="242">
        <v>1</v>
      </c>
      <c r="I1461" s="243"/>
      <c r="J1461" s="244">
        <f>ROUND(I1461*H1461,2)</f>
        <v>0</v>
      </c>
      <c r="K1461" s="240" t="s">
        <v>2947</v>
      </c>
      <c r="L1461" s="73"/>
      <c r="M1461" s="245" t="s">
        <v>21</v>
      </c>
      <c r="N1461" s="246" t="s">
        <v>47</v>
      </c>
      <c r="O1461" s="48"/>
      <c r="P1461" s="247">
        <f>O1461*H1461</f>
        <v>0</v>
      </c>
      <c r="Q1461" s="247">
        <v>0.05761</v>
      </c>
      <c r="R1461" s="247">
        <f>Q1461*H1461</f>
        <v>0.05761</v>
      </c>
      <c r="S1461" s="247">
        <v>0</v>
      </c>
      <c r="T1461" s="248">
        <f>S1461*H1461</f>
        <v>0</v>
      </c>
      <c r="AR1461" s="25" t="s">
        <v>98</v>
      </c>
      <c r="AT1461" s="25" t="s">
        <v>206</v>
      </c>
      <c r="AU1461" s="25" t="s">
        <v>85</v>
      </c>
      <c r="AY1461" s="25" t="s">
        <v>203</v>
      </c>
      <c r="BE1461" s="249">
        <f>IF(N1461="základní",J1461,0)</f>
        <v>0</v>
      </c>
      <c r="BF1461" s="249">
        <f>IF(N1461="snížená",J1461,0)</f>
        <v>0</v>
      </c>
      <c r="BG1461" s="249">
        <f>IF(N1461="zákl. přenesená",J1461,0)</f>
        <v>0</v>
      </c>
      <c r="BH1461" s="249">
        <f>IF(N1461="sníž. přenesená",J1461,0)</f>
        <v>0</v>
      </c>
      <c r="BI1461" s="249">
        <f>IF(N1461="nulová",J1461,0)</f>
        <v>0</v>
      </c>
      <c r="BJ1461" s="25" t="s">
        <v>83</v>
      </c>
      <c r="BK1461" s="249">
        <f>ROUND(I1461*H1461,2)</f>
        <v>0</v>
      </c>
      <c r="BL1461" s="25" t="s">
        <v>98</v>
      </c>
      <c r="BM1461" s="25" t="s">
        <v>2952</v>
      </c>
    </row>
    <row r="1462" spans="2:65" s="1" customFormat="1" ht="16.5" customHeight="1">
      <c r="B1462" s="47"/>
      <c r="C1462" s="238" t="s">
        <v>2953</v>
      </c>
      <c r="D1462" s="238" t="s">
        <v>206</v>
      </c>
      <c r="E1462" s="239" t="s">
        <v>2954</v>
      </c>
      <c r="F1462" s="240" t="s">
        <v>2955</v>
      </c>
      <c r="G1462" s="241" t="s">
        <v>209</v>
      </c>
      <c r="H1462" s="242">
        <v>1</v>
      </c>
      <c r="I1462" s="243"/>
      <c r="J1462" s="244">
        <f>ROUND(I1462*H1462,2)</f>
        <v>0</v>
      </c>
      <c r="K1462" s="240" t="s">
        <v>2942</v>
      </c>
      <c r="L1462" s="73"/>
      <c r="M1462" s="245" t="s">
        <v>21</v>
      </c>
      <c r="N1462" s="246" t="s">
        <v>47</v>
      </c>
      <c r="O1462" s="48"/>
      <c r="P1462" s="247">
        <f>O1462*H1462</f>
        <v>0</v>
      </c>
      <c r="Q1462" s="247">
        <v>0.05761</v>
      </c>
      <c r="R1462" s="247">
        <f>Q1462*H1462</f>
        <v>0.05761</v>
      </c>
      <c r="S1462" s="247">
        <v>0</v>
      </c>
      <c r="T1462" s="248">
        <f>S1462*H1462</f>
        <v>0</v>
      </c>
      <c r="AR1462" s="25" t="s">
        <v>98</v>
      </c>
      <c r="AT1462" s="25" t="s">
        <v>206</v>
      </c>
      <c r="AU1462" s="25" t="s">
        <v>85</v>
      </c>
      <c r="AY1462" s="25" t="s">
        <v>203</v>
      </c>
      <c r="BE1462" s="249">
        <f>IF(N1462="základní",J1462,0)</f>
        <v>0</v>
      </c>
      <c r="BF1462" s="249">
        <f>IF(N1462="snížená",J1462,0)</f>
        <v>0</v>
      </c>
      <c r="BG1462" s="249">
        <f>IF(N1462="zákl. přenesená",J1462,0)</f>
        <v>0</v>
      </c>
      <c r="BH1462" s="249">
        <f>IF(N1462="sníž. přenesená",J1462,0)</f>
        <v>0</v>
      </c>
      <c r="BI1462" s="249">
        <f>IF(N1462="nulová",J1462,0)</f>
        <v>0</v>
      </c>
      <c r="BJ1462" s="25" t="s">
        <v>83</v>
      </c>
      <c r="BK1462" s="249">
        <f>ROUND(I1462*H1462,2)</f>
        <v>0</v>
      </c>
      <c r="BL1462" s="25" t="s">
        <v>98</v>
      </c>
      <c r="BM1462" s="25" t="s">
        <v>2956</v>
      </c>
    </row>
    <row r="1463" spans="2:65" s="1" customFormat="1" ht="51" customHeight="1">
      <c r="B1463" s="47"/>
      <c r="C1463" s="238" t="s">
        <v>2957</v>
      </c>
      <c r="D1463" s="238" t="s">
        <v>206</v>
      </c>
      <c r="E1463" s="239" t="s">
        <v>2958</v>
      </c>
      <c r="F1463" s="240" t="s">
        <v>2959</v>
      </c>
      <c r="G1463" s="241" t="s">
        <v>463</v>
      </c>
      <c r="H1463" s="242">
        <v>186.24</v>
      </c>
      <c r="I1463" s="243"/>
      <c r="J1463" s="244">
        <f>ROUND(I1463*H1463,2)</f>
        <v>0</v>
      </c>
      <c r="K1463" s="240" t="s">
        <v>2947</v>
      </c>
      <c r="L1463" s="73"/>
      <c r="M1463" s="245" t="s">
        <v>21</v>
      </c>
      <c r="N1463" s="246" t="s">
        <v>47</v>
      </c>
      <c r="O1463" s="48"/>
      <c r="P1463" s="247">
        <f>O1463*H1463</f>
        <v>0</v>
      </c>
      <c r="Q1463" s="247">
        <v>0.0284</v>
      </c>
      <c r="R1463" s="247">
        <f>Q1463*H1463</f>
        <v>5.289216000000001</v>
      </c>
      <c r="S1463" s="247">
        <v>0</v>
      </c>
      <c r="T1463" s="248">
        <f>S1463*H1463</f>
        <v>0</v>
      </c>
      <c r="AR1463" s="25" t="s">
        <v>211</v>
      </c>
      <c r="AT1463" s="25" t="s">
        <v>206</v>
      </c>
      <c r="AU1463" s="25" t="s">
        <v>85</v>
      </c>
      <c r="AY1463" s="25" t="s">
        <v>203</v>
      </c>
      <c r="BE1463" s="249">
        <f>IF(N1463="základní",J1463,0)</f>
        <v>0</v>
      </c>
      <c r="BF1463" s="249">
        <f>IF(N1463="snížená",J1463,0)</f>
        <v>0</v>
      </c>
      <c r="BG1463" s="249">
        <f>IF(N1463="zákl. přenesená",J1463,0)</f>
        <v>0</v>
      </c>
      <c r="BH1463" s="249">
        <f>IF(N1463="sníž. přenesená",J1463,0)</f>
        <v>0</v>
      </c>
      <c r="BI1463" s="249">
        <f>IF(N1463="nulová",J1463,0)</f>
        <v>0</v>
      </c>
      <c r="BJ1463" s="25" t="s">
        <v>83</v>
      </c>
      <c r="BK1463" s="249">
        <f>ROUND(I1463*H1463,2)</f>
        <v>0</v>
      </c>
      <c r="BL1463" s="25" t="s">
        <v>211</v>
      </c>
      <c r="BM1463" s="25" t="s">
        <v>2960</v>
      </c>
    </row>
    <row r="1464" spans="2:51" s="12" customFormat="1" ht="13.5">
      <c r="B1464" s="265"/>
      <c r="C1464" s="266"/>
      <c r="D1464" s="267" t="s">
        <v>592</v>
      </c>
      <c r="E1464" s="268" t="s">
        <v>21</v>
      </c>
      <c r="F1464" s="269" t="s">
        <v>2961</v>
      </c>
      <c r="G1464" s="266"/>
      <c r="H1464" s="270">
        <v>210.08</v>
      </c>
      <c r="I1464" s="271"/>
      <c r="J1464" s="266"/>
      <c r="K1464" s="266"/>
      <c r="L1464" s="272"/>
      <c r="M1464" s="273"/>
      <c r="N1464" s="274"/>
      <c r="O1464" s="274"/>
      <c r="P1464" s="274"/>
      <c r="Q1464" s="274"/>
      <c r="R1464" s="274"/>
      <c r="S1464" s="274"/>
      <c r="T1464" s="275"/>
      <c r="AT1464" s="276" t="s">
        <v>592</v>
      </c>
      <c r="AU1464" s="276" t="s">
        <v>85</v>
      </c>
      <c r="AV1464" s="12" t="s">
        <v>85</v>
      </c>
      <c r="AW1464" s="12" t="s">
        <v>39</v>
      </c>
      <c r="AX1464" s="12" t="s">
        <v>76</v>
      </c>
      <c r="AY1464" s="276" t="s">
        <v>203</v>
      </c>
    </row>
    <row r="1465" spans="2:51" s="12" customFormat="1" ht="13.5">
      <c r="B1465" s="265"/>
      <c r="C1465" s="266"/>
      <c r="D1465" s="267" t="s">
        <v>592</v>
      </c>
      <c r="E1465" s="268" t="s">
        <v>21</v>
      </c>
      <c r="F1465" s="269" t="s">
        <v>2962</v>
      </c>
      <c r="G1465" s="266"/>
      <c r="H1465" s="270">
        <v>12.84</v>
      </c>
      <c r="I1465" s="271"/>
      <c r="J1465" s="266"/>
      <c r="K1465" s="266"/>
      <c r="L1465" s="272"/>
      <c r="M1465" s="273"/>
      <c r="N1465" s="274"/>
      <c r="O1465" s="274"/>
      <c r="P1465" s="274"/>
      <c r="Q1465" s="274"/>
      <c r="R1465" s="274"/>
      <c r="S1465" s="274"/>
      <c r="T1465" s="275"/>
      <c r="AT1465" s="276" t="s">
        <v>592</v>
      </c>
      <c r="AU1465" s="276" t="s">
        <v>85</v>
      </c>
      <c r="AV1465" s="12" t="s">
        <v>85</v>
      </c>
      <c r="AW1465" s="12" t="s">
        <v>39</v>
      </c>
      <c r="AX1465" s="12" t="s">
        <v>76</v>
      </c>
      <c r="AY1465" s="276" t="s">
        <v>203</v>
      </c>
    </row>
    <row r="1466" spans="2:51" s="12" customFormat="1" ht="13.5">
      <c r="B1466" s="265"/>
      <c r="C1466" s="266"/>
      <c r="D1466" s="267" t="s">
        <v>592</v>
      </c>
      <c r="E1466" s="268" t="s">
        <v>21</v>
      </c>
      <c r="F1466" s="269" t="s">
        <v>2963</v>
      </c>
      <c r="G1466" s="266"/>
      <c r="H1466" s="270">
        <v>-22.99</v>
      </c>
      <c r="I1466" s="271"/>
      <c r="J1466" s="266"/>
      <c r="K1466" s="266"/>
      <c r="L1466" s="272"/>
      <c r="M1466" s="273"/>
      <c r="N1466" s="274"/>
      <c r="O1466" s="274"/>
      <c r="P1466" s="274"/>
      <c r="Q1466" s="274"/>
      <c r="R1466" s="274"/>
      <c r="S1466" s="274"/>
      <c r="T1466" s="275"/>
      <c r="AT1466" s="276" t="s">
        <v>592</v>
      </c>
      <c r="AU1466" s="276" t="s">
        <v>85</v>
      </c>
      <c r="AV1466" s="12" t="s">
        <v>85</v>
      </c>
      <c r="AW1466" s="12" t="s">
        <v>39</v>
      </c>
      <c r="AX1466" s="12" t="s">
        <v>76</v>
      </c>
      <c r="AY1466" s="276" t="s">
        <v>203</v>
      </c>
    </row>
    <row r="1467" spans="2:51" s="12" customFormat="1" ht="13.5">
      <c r="B1467" s="265"/>
      <c r="C1467" s="266"/>
      <c r="D1467" s="267" t="s">
        <v>592</v>
      </c>
      <c r="E1467" s="268" t="s">
        <v>21</v>
      </c>
      <c r="F1467" s="269" t="s">
        <v>2964</v>
      </c>
      <c r="G1467" s="266"/>
      <c r="H1467" s="270">
        <v>-6.49</v>
      </c>
      <c r="I1467" s="271"/>
      <c r="J1467" s="266"/>
      <c r="K1467" s="266"/>
      <c r="L1467" s="272"/>
      <c r="M1467" s="273"/>
      <c r="N1467" s="274"/>
      <c r="O1467" s="274"/>
      <c r="P1467" s="274"/>
      <c r="Q1467" s="274"/>
      <c r="R1467" s="274"/>
      <c r="S1467" s="274"/>
      <c r="T1467" s="275"/>
      <c r="AT1467" s="276" t="s">
        <v>592</v>
      </c>
      <c r="AU1467" s="276" t="s">
        <v>85</v>
      </c>
      <c r="AV1467" s="12" t="s">
        <v>85</v>
      </c>
      <c r="AW1467" s="12" t="s">
        <v>39</v>
      </c>
      <c r="AX1467" s="12" t="s">
        <v>76</v>
      </c>
      <c r="AY1467" s="276" t="s">
        <v>203</v>
      </c>
    </row>
    <row r="1468" spans="2:51" s="12" customFormat="1" ht="13.5">
      <c r="B1468" s="265"/>
      <c r="C1468" s="266"/>
      <c r="D1468" s="267" t="s">
        <v>592</v>
      </c>
      <c r="E1468" s="268" t="s">
        <v>21</v>
      </c>
      <c r="F1468" s="269" t="s">
        <v>2965</v>
      </c>
      <c r="G1468" s="266"/>
      <c r="H1468" s="270">
        <v>-7.2</v>
      </c>
      <c r="I1468" s="271"/>
      <c r="J1468" s="266"/>
      <c r="K1468" s="266"/>
      <c r="L1468" s="272"/>
      <c r="M1468" s="273"/>
      <c r="N1468" s="274"/>
      <c r="O1468" s="274"/>
      <c r="P1468" s="274"/>
      <c r="Q1468" s="274"/>
      <c r="R1468" s="274"/>
      <c r="S1468" s="274"/>
      <c r="T1468" s="275"/>
      <c r="AT1468" s="276" t="s">
        <v>592</v>
      </c>
      <c r="AU1468" s="276" t="s">
        <v>85</v>
      </c>
      <c r="AV1468" s="12" t="s">
        <v>85</v>
      </c>
      <c r="AW1468" s="12" t="s">
        <v>39</v>
      </c>
      <c r="AX1468" s="12" t="s">
        <v>76</v>
      </c>
      <c r="AY1468" s="276" t="s">
        <v>203</v>
      </c>
    </row>
    <row r="1469" spans="2:51" s="13" customFormat="1" ht="13.5">
      <c r="B1469" s="277"/>
      <c r="C1469" s="278"/>
      <c r="D1469" s="267" t="s">
        <v>592</v>
      </c>
      <c r="E1469" s="279" t="s">
        <v>21</v>
      </c>
      <c r="F1469" s="280" t="s">
        <v>618</v>
      </c>
      <c r="G1469" s="278"/>
      <c r="H1469" s="281">
        <v>186.24</v>
      </c>
      <c r="I1469" s="282"/>
      <c r="J1469" s="278"/>
      <c r="K1469" s="278"/>
      <c r="L1469" s="283"/>
      <c r="M1469" s="284"/>
      <c r="N1469" s="285"/>
      <c r="O1469" s="285"/>
      <c r="P1469" s="285"/>
      <c r="Q1469" s="285"/>
      <c r="R1469" s="285"/>
      <c r="S1469" s="285"/>
      <c r="T1469" s="286"/>
      <c r="AT1469" s="287" t="s">
        <v>592</v>
      </c>
      <c r="AU1469" s="287" t="s">
        <v>85</v>
      </c>
      <c r="AV1469" s="13" t="s">
        <v>98</v>
      </c>
      <c r="AW1469" s="13" t="s">
        <v>39</v>
      </c>
      <c r="AX1469" s="13" t="s">
        <v>83</v>
      </c>
      <c r="AY1469" s="287" t="s">
        <v>203</v>
      </c>
    </row>
    <row r="1470" spans="2:65" s="1" customFormat="1" ht="38.25" customHeight="1">
      <c r="B1470" s="47"/>
      <c r="C1470" s="238" t="s">
        <v>2966</v>
      </c>
      <c r="D1470" s="238" t="s">
        <v>206</v>
      </c>
      <c r="E1470" s="239" t="s">
        <v>2967</v>
      </c>
      <c r="F1470" s="240" t="s">
        <v>2968</v>
      </c>
      <c r="G1470" s="241" t="s">
        <v>463</v>
      </c>
      <c r="H1470" s="242">
        <v>144.075</v>
      </c>
      <c r="I1470" s="243"/>
      <c r="J1470" s="244">
        <f>ROUND(I1470*H1470,2)</f>
        <v>0</v>
      </c>
      <c r="K1470" s="240" t="s">
        <v>2947</v>
      </c>
      <c r="L1470" s="73"/>
      <c r="M1470" s="245" t="s">
        <v>21</v>
      </c>
      <c r="N1470" s="246" t="s">
        <v>47</v>
      </c>
      <c r="O1470" s="48"/>
      <c r="P1470" s="247">
        <f>O1470*H1470</f>
        <v>0</v>
      </c>
      <c r="Q1470" s="247">
        <v>0.0284</v>
      </c>
      <c r="R1470" s="247">
        <f>Q1470*H1470</f>
        <v>4.09173</v>
      </c>
      <c r="S1470" s="247">
        <v>0</v>
      </c>
      <c r="T1470" s="248">
        <f>S1470*H1470</f>
        <v>0</v>
      </c>
      <c r="AR1470" s="25" t="s">
        <v>211</v>
      </c>
      <c r="AT1470" s="25" t="s">
        <v>206</v>
      </c>
      <c r="AU1470" s="25" t="s">
        <v>85</v>
      </c>
      <c r="AY1470" s="25" t="s">
        <v>203</v>
      </c>
      <c r="BE1470" s="249">
        <f>IF(N1470="základní",J1470,0)</f>
        <v>0</v>
      </c>
      <c r="BF1470" s="249">
        <f>IF(N1470="snížená",J1470,0)</f>
        <v>0</v>
      </c>
      <c r="BG1470" s="249">
        <f>IF(N1470="zákl. přenesená",J1470,0)</f>
        <v>0</v>
      </c>
      <c r="BH1470" s="249">
        <f>IF(N1470="sníž. přenesená",J1470,0)</f>
        <v>0</v>
      </c>
      <c r="BI1470" s="249">
        <f>IF(N1470="nulová",J1470,0)</f>
        <v>0</v>
      </c>
      <c r="BJ1470" s="25" t="s">
        <v>83</v>
      </c>
      <c r="BK1470" s="249">
        <f>ROUND(I1470*H1470,2)</f>
        <v>0</v>
      </c>
      <c r="BL1470" s="25" t="s">
        <v>211</v>
      </c>
      <c r="BM1470" s="25" t="s">
        <v>2969</v>
      </c>
    </row>
    <row r="1471" spans="2:51" s="12" customFormat="1" ht="13.5">
      <c r="B1471" s="265"/>
      <c r="C1471" s="266"/>
      <c r="D1471" s="267" t="s">
        <v>592</v>
      </c>
      <c r="E1471" s="268" t="s">
        <v>21</v>
      </c>
      <c r="F1471" s="269" t="s">
        <v>2970</v>
      </c>
      <c r="G1471" s="266"/>
      <c r="H1471" s="270">
        <v>149.905</v>
      </c>
      <c r="I1471" s="271"/>
      <c r="J1471" s="266"/>
      <c r="K1471" s="266"/>
      <c r="L1471" s="272"/>
      <c r="M1471" s="273"/>
      <c r="N1471" s="274"/>
      <c r="O1471" s="274"/>
      <c r="P1471" s="274"/>
      <c r="Q1471" s="274"/>
      <c r="R1471" s="274"/>
      <c r="S1471" s="274"/>
      <c r="T1471" s="275"/>
      <c r="AT1471" s="276" t="s">
        <v>592</v>
      </c>
      <c r="AU1471" s="276" t="s">
        <v>85</v>
      </c>
      <c r="AV1471" s="12" t="s">
        <v>85</v>
      </c>
      <c r="AW1471" s="12" t="s">
        <v>39</v>
      </c>
      <c r="AX1471" s="12" t="s">
        <v>76</v>
      </c>
      <c r="AY1471" s="276" t="s">
        <v>203</v>
      </c>
    </row>
    <row r="1472" spans="2:51" s="12" customFormat="1" ht="13.5">
      <c r="B1472" s="265"/>
      <c r="C1472" s="266"/>
      <c r="D1472" s="267" t="s">
        <v>592</v>
      </c>
      <c r="E1472" s="268" t="s">
        <v>21</v>
      </c>
      <c r="F1472" s="269" t="s">
        <v>2971</v>
      </c>
      <c r="G1472" s="266"/>
      <c r="H1472" s="270">
        <v>-5.83</v>
      </c>
      <c r="I1472" s="271"/>
      <c r="J1472" s="266"/>
      <c r="K1472" s="266"/>
      <c r="L1472" s="272"/>
      <c r="M1472" s="273"/>
      <c r="N1472" s="274"/>
      <c r="O1472" s="274"/>
      <c r="P1472" s="274"/>
      <c r="Q1472" s="274"/>
      <c r="R1472" s="274"/>
      <c r="S1472" s="274"/>
      <c r="T1472" s="275"/>
      <c r="AT1472" s="276" t="s">
        <v>592</v>
      </c>
      <c r="AU1472" s="276" t="s">
        <v>85</v>
      </c>
      <c r="AV1472" s="12" t="s">
        <v>85</v>
      </c>
      <c r="AW1472" s="12" t="s">
        <v>39</v>
      </c>
      <c r="AX1472" s="12" t="s">
        <v>76</v>
      </c>
      <c r="AY1472" s="276" t="s">
        <v>203</v>
      </c>
    </row>
    <row r="1473" spans="2:51" s="13" customFormat="1" ht="13.5">
      <c r="B1473" s="277"/>
      <c r="C1473" s="278"/>
      <c r="D1473" s="267" t="s">
        <v>592</v>
      </c>
      <c r="E1473" s="279" t="s">
        <v>21</v>
      </c>
      <c r="F1473" s="280" t="s">
        <v>618</v>
      </c>
      <c r="G1473" s="278"/>
      <c r="H1473" s="281">
        <v>144.075</v>
      </c>
      <c r="I1473" s="282"/>
      <c r="J1473" s="278"/>
      <c r="K1473" s="278"/>
      <c r="L1473" s="283"/>
      <c r="M1473" s="284"/>
      <c r="N1473" s="285"/>
      <c r="O1473" s="285"/>
      <c r="P1473" s="285"/>
      <c r="Q1473" s="285"/>
      <c r="R1473" s="285"/>
      <c r="S1473" s="285"/>
      <c r="T1473" s="286"/>
      <c r="AT1473" s="287" t="s">
        <v>592</v>
      </c>
      <c r="AU1473" s="287" t="s">
        <v>85</v>
      </c>
      <c r="AV1473" s="13" t="s">
        <v>98</v>
      </c>
      <c r="AW1473" s="13" t="s">
        <v>39</v>
      </c>
      <c r="AX1473" s="13" t="s">
        <v>83</v>
      </c>
      <c r="AY1473" s="287" t="s">
        <v>203</v>
      </c>
    </row>
    <row r="1474" spans="2:65" s="1" customFormat="1" ht="51" customHeight="1">
      <c r="B1474" s="47"/>
      <c r="C1474" s="238" t="s">
        <v>2972</v>
      </c>
      <c r="D1474" s="238" t="s">
        <v>206</v>
      </c>
      <c r="E1474" s="239" t="s">
        <v>2973</v>
      </c>
      <c r="F1474" s="240" t="s">
        <v>2974</v>
      </c>
      <c r="G1474" s="241" t="s">
        <v>215</v>
      </c>
      <c r="H1474" s="242">
        <v>81.2</v>
      </c>
      <c r="I1474" s="243"/>
      <c r="J1474" s="244">
        <f>ROUND(I1474*H1474,2)</f>
        <v>0</v>
      </c>
      <c r="K1474" s="240" t="s">
        <v>2947</v>
      </c>
      <c r="L1474" s="73"/>
      <c r="M1474" s="245" t="s">
        <v>21</v>
      </c>
      <c r="N1474" s="246" t="s">
        <v>47</v>
      </c>
      <c r="O1474" s="48"/>
      <c r="P1474" s="247">
        <f>O1474*H1474</f>
        <v>0</v>
      </c>
      <c r="Q1474" s="247">
        <v>0.0284</v>
      </c>
      <c r="R1474" s="247">
        <f>Q1474*H1474</f>
        <v>2.30608</v>
      </c>
      <c r="S1474" s="247">
        <v>0</v>
      </c>
      <c r="T1474" s="248">
        <f>S1474*H1474</f>
        <v>0</v>
      </c>
      <c r="AR1474" s="25" t="s">
        <v>211</v>
      </c>
      <c r="AT1474" s="25" t="s">
        <v>206</v>
      </c>
      <c r="AU1474" s="25" t="s">
        <v>85</v>
      </c>
      <c r="AY1474" s="25" t="s">
        <v>203</v>
      </c>
      <c r="BE1474" s="249">
        <f>IF(N1474="základní",J1474,0)</f>
        <v>0</v>
      </c>
      <c r="BF1474" s="249">
        <f>IF(N1474="snížená",J1474,0)</f>
        <v>0</v>
      </c>
      <c r="BG1474" s="249">
        <f>IF(N1474="zákl. přenesená",J1474,0)</f>
        <v>0</v>
      </c>
      <c r="BH1474" s="249">
        <f>IF(N1474="sníž. přenesená",J1474,0)</f>
        <v>0</v>
      </c>
      <c r="BI1474" s="249">
        <f>IF(N1474="nulová",J1474,0)</f>
        <v>0</v>
      </c>
      <c r="BJ1474" s="25" t="s">
        <v>83</v>
      </c>
      <c r="BK1474" s="249">
        <f>ROUND(I1474*H1474,2)</f>
        <v>0</v>
      </c>
      <c r="BL1474" s="25" t="s">
        <v>211</v>
      </c>
      <c r="BM1474" s="25" t="s">
        <v>2975</v>
      </c>
    </row>
    <row r="1475" spans="2:51" s="12" customFormat="1" ht="13.5">
      <c r="B1475" s="265"/>
      <c r="C1475" s="266"/>
      <c r="D1475" s="267" t="s">
        <v>592</v>
      </c>
      <c r="E1475" s="268" t="s">
        <v>21</v>
      </c>
      <c r="F1475" s="269" t="s">
        <v>2976</v>
      </c>
      <c r="G1475" s="266"/>
      <c r="H1475" s="270">
        <v>81.2</v>
      </c>
      <c r="I1475" s="271"/>
      <c r="J1475" s="266"/>
      <c r="K1475" s="266"/>
      <c r="L1475" s="272"/>
      <c r="M1475" s="309"/>
      <c r="N1475" s="310"/>
      <c r="O1475" s="310"/>
      <c r="P1475" s="310"/>
      <c r="Q1475" s="310"/>
      <c r="R1475" s="310"/>
      <c r="S1475" s="310"/>
      <c r="T1475" s="311"/>
      <c r="AT1475" s="276" t="s">
        <v>592</v>
      </c>
      <c r="AU1475" s="276" t="s">
        <v>85</v>
      </c>
      <c r="AV1475" s="12" t="s">
        <v>85</v>
      </c>
      <c r="AW1475" s="12" t="s">
        <v>39</v>
      </c>
      <c r="AX1475" s="12" t="s">
        <v>83</v>
      </c>
      <c r="AY1475" s="276" t="s">
        <v>203</v>
      </c>
    </row>
    <row r="1476" spans="2:12" s="1" customFormat="1" ht="6.95" customHeight="1">
      <c r="B1476" s="68"/>
      <c r="C1476" s="69"/>
      <c r="D1476" s="69"/>
      <c r="E1476" s="69"/>
      <c r="F1476" s="69"/>
      <c r="G1476" s="69"/>
      <c r="H1476" s="69"/>
      <c r="I1476" s="180"/>
      <c r="J1476" s="69"/>
      <c r="K1476" s="69"/>
      <c r="L1476" s="73"/>
    </row>
  </sheetData>
  <sheetProtection password="CC35" sheet="1" objects="1" scenarios="1" formatColumns="0" formatRows="0" autoFilter="0"/>
  <autoFilter ref="C117:K1475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104:H104"/>
    <mergeCell ref="E108:H108"/>
    <mergeCell ref="E106:H106"/>
    <mergeCell ref="E110:H110"/>
    <mergeCell ref="G1:H1"/>
    <mergeCell ref="L2:V2"/>
  </mergeCells>
  <hyperlinks>
    <hyperlink ref="F1:G1" location="C2" display="1) Krycí list soupisu"/>
    <hyperlink ref="G1:H1" location="C62" display="2) Rekapitulace"/>
    <hyperlink ref="J1" location="C11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122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2978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ROUND(SUM(BE88:BE222),2)</f>
        <v>0</v>
      </c>
      <c r="G34" s="48"/>
      <c r="H34" s="48"/>
      <c r="I34" s="172">
        <v>0.21</v>
      </c>
      <c r="J34" s="171">
        <f>ROUND(ROUND((SUM(BE88:BE222)),2)*I34,2)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ROUND(SUM(BF88:BF222),2)</f>
        <v>0</v>
      </c>
      <c r="G35" s="48"/>
      <c r="H35" s="48"/>
      <c r="I35" s="172">
        <v>0.15</v>
      </c>
      <c r="J35" s="171">
        <f>ROUND(ROUND((SUM(BF88:BF222)),2)*I35,2)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ROUND(SUM(BG88:BG222),2)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ROUND(SUM(BH88:BH222),2)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ROUND(SUM(BI88:BI222),2)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EZS - Elektrická zabezečovací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172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174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EZS - Elektrická zabezečovací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22. 2. 2018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SUM(P89:P222)</f>
        <v>0</v>
      </c>
      <c r="Q88" s="107"/>
      <c r="R88" s="219">
        <f>SUM(R89:R222)</f>
        <v>0</v>
      </c>
      <c r="S88" s="107"/>
      <c r="T88" s="220">
        <f>SUM(T89:T222)</f>
        <v>0</v>
      </c>
      <c r="AT88" s="25" t="s">
        <v>75</v>
      </c>
      <c r="AU88" s="25" t="s">
        <v>182</v>
      </c>
      <c r="BK88" s="221">
        <f>SUM(BK89:BK222)</f>
        <v>0</v>
      </c>
    </row>
    <row r="89" spans="2:65" s="1" customFormat="1" ht="16.5" customHeight="1">
      <c r="B89" s="47"/>
      <c r="C89" s="238" t="s">
        <v>83</v>
      </c>
      <c r="D89" s="238" t="s">
        <v>206</v>
      </c>
      <c r="E89" s="239" t="s">
        <v>2979</v>
      </c>
      <c r="F89" s="240" t="s">
        <v>2980</v>
      </c>
      <c r="G89" s="241" t="s">
        <v>359</v>
      </c>
      <c r="H89" s="242">
        <v>103</v>
      </c>
      <c r="I89" s="243"/>
      <c r="J89" s="244">
        <f>ROUND(I89*H89,2)</f>
        <v>0</v>
      </c>
      <c r="K89" s="240" t="s">
        <v>2981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2982</v>
      </c>
    </row>
    <row r="90" spans="2:65" s="1" customFormat="1" ht="16.5" customHeight="1">
      <c r="B90" s="47"/>
      <c r="C90" s="238" t="s">
        <v>85</v>
      </c>
      <c r="D90" s="238" t="s">
        <v>206</v>
      </c>
      <c r="E90" s="239" t="s">
        <v>2983</v>
      </c>
      <c r="F90" s="240" t="s">
        <v>2984</v>
      </c>
      <c r="G90" s="241" t="s">
        <v>359</v>
      </c>
      <c r="H90" s="242">
        <v>2</v>
      </c>
      <c r="I90" s="243"/>
      <c r="J90" s="244">
        <f>ROUND(I90*H90,2)</f>
        <v>0</v>
      </c>
      <c r="K90" s="240" t="s">
        <v>2981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2985</v>
      </c>
    </row>
    <row r="91" spans="2:65" s="1" customFormat="1" ht="16.5" customHeight="1">
      <c r="B91" s="47"/>
      <c r="C91" s="238" t="s">
        <v>92</v>
      </c>
      <c r="D91" s="238" t="s">
        <v>206</v>
      </c>
      <c r="E91" s="239" t="s">
        <v>2986</v>
      </c>
      <c r="F91" s="240" t="s">
        <v>2987</v>
      </c>
      <c r="G91" s="241" t="s">
        <v>359</v>
      </c>
      <c r="H91" s="242">
        <v>57</v>
      </c>
      <c r="I91" s="243"/>
      <c r="J91" s="244">
        <f>ROUND(I91*H91,2)</f>
        <v>0</v>
      </c>
      <c r="K91" s="240" t="s">
        <v>2981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2988</v>
      </c>
    </row>
    <row r="92" spans="2:65" s="1" customFormat="1" ht="16.5" customHeight="1">
      <c r="B92" s="47"/>
      <c r="C92" s="238" t="s">
        <v>98</v>
      </c>
      <c r="D92" s="238" t="s">
        <v>206</v>
      </c>
      <c r="E92" s="239" t="s">
        <v>2989</v>
      </c>
      <c r="F92" s="240" t="s">
        <v>2990</v>
      </c>
      <c r="G92" s="241" t="s">
        <v>359</v>
      </c>
      <c r="H92" s="242">
        <v>8</v>
      </c>
      <c r="I92" s="243"/>
      <c r="J92" s="244">
        <f>ROUND(I92*H92,2)</f>
        <v>0</v>
      </c>
      <c r="K92" s="240" t="s">
        <v>2991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2992</v>
      </c>
    </row>
    <row r="93" spans="2:65" s="1" customFormat="1" ht="16.5" customHeight="1">
      <c r="B93" s="47"/>
      <c r="C93" s="238" t="s">
        <v>121</v>
      </c>
      <c r="D93" s="238" t="s">
        <v>206</v>
      </c>
      <c r="E93" s="239" t="s">
        <v>2993</v>
      </c>
      <c r="F93" s="240" t="s">
        <v>2994</v>
      </c>
      <c r="G93" s="241" t="s">
        <v>359</v>
      </c>
      <c r="H93" s="242">
        <v>27</v>
      </c>
      <c r="I93" s="243"/>
      <c r="J93" s="244">
        <f>ROUND(I93*H93,2)</f>
        <v>0</v>
      </c>
      <c r="K93" s="240" t="s">
        <v>2981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2995</v>
      </c>
    </row>
    <row r="94" spans="2:65" s="1" customFormat="1" ht="16.5" customHeight="1">
      <c r="B94" s="47"/>
      <c r="C94" s="238" t="s">
        <v>226</v>
      </c>
      <c r="D94" s="238" t="s">
        <v>206</v>
      </c>
      <c r="E94" s="239" t="s">
        <v>2996</v>
      </c>
      <c r="F94" s="240" t="s">
        <v>2997</v>
      </c>
      <c r="G94" s="241" t="s">
        <v>359</v>
      </c>
      <c r="H94" s="242">
        <v>34</v>
      </c>
      <c r="I94" s="243"/>
      <c r="J94" s="244">
        <f>ROUND(I94*H94,2)</f>
        <v>0</v>
      </c>
      <c r="K94" s="240" t="s">
        <v>2981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2998</v>
      </c>
    </row>
    <row r="95" spans="2:65" s="1" customFormat="1" ht="16.5" customHeight="1">
      <c r="B95" s="47"/>
      <c r="C95" s="238" t="s">
        <v>230</v>
      </c>
      <c r="D95" s="238" t="s">
        <v>206</v>
      </c>
      <c r="E95" s="239" t="s">
        <v>2999</v>
      </c>
      <c r="F95" s="240" t="s">
        <v>3000</v>
      </c>
      <c r="G95" s="241" t="s">
        <v>359</v>
      </c>
      <c r="H95" s="242">
        <v>1</v>
      </c>
      <c r="I95" s="243"/>
      <c r="J95" s="244">
        <f>ROUND(I95*H95,2)</f>
        <v>0</v>
      </c>
      <c r="K95" s="240" t="s">
        <v>2991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3001</v>
      </c>
    </row>
    <row r="96" spans="2:65" s="1" customFormat="1" ht="16.5" customHeight="1">
      <c r="B96" s="47"/>
      <c r="C96" s="238" t="s">
        <v>234</v>
      </c>
      <c r="D96" s="238" t="s">
        <v>206</v>
      </c>
      <c r="E96" s="239" t="s">
        <v>3002</v>
      </c>
      <c r="F96" s="240" t="s">
        <v>3003</v>
      </c>
      <c r="G96" s="241" t="s">
        <v>359</v>
      </c>
      <c r="H96" s="242">
        <v>8</v>
      </c>
      <c r="I96" s="243"/>
      <c r="J96" s="244">
        <f>ROUND(I96*H96,2)</f>
        <v>0</v>
      </c>
      <c r="K96" s="240" t="s">
        <v>2981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3004</v>
      </c>
    </row>
    <row r="97" spans="2:65" s="1" customFormat="1" ht="16.5" customHeight="1">
      <c r="B97" s="47"/>
      <c r="C97" s="238" t="s">
        <v>238</v>
      </c>
      <c r="D97" s="238" t="s">
        <v>206</v>
      </c>
      <c r="E97" s="239" t="s">
        <v>3005</v>
      </c>
      <c r="F97" s="240" t="s">
        <v>3006</v>
      </c>
      <c r="G97" s="241" t="s">
        <v>359</v>
      </c>
      <c r="H97" s="242">
        <v>2</v>
      </c>
      <c r="I97" s="243"/>
      <c r="J97" s="244">
        <f>ROUND(I97*H97,2)</f>
        <v>0</v>
      </c>
      <c r="K97" s="240" t="s">
        <v>2981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3007</v>
      </c>
    </row>
    <row r="98" spans="2:65" s="1" customFormat="1" ht="16.5" customHeight="1">
      <c r="B98" s="47"/>
      <c r="C98" s="238" t="s">
        <v>243</v>
      </c>
      <c r="D98" s="238" t="s">
        <v>206</v>
      </c>
      <c r="E98" s="239" t="s">
        <v>3008</v>
      </c>
      <c r="F98" s="240" t="s">
        <v>3009</v>
      </c>
      <c r="G98" s="241" t="s">
        <v>359</v>
      </c>
      <c r="H98" s="242">
        <v>1</v>
      </c>
      <c r="I98" s="243"/>
      <c r="J98" s="244">
        <f>ROUND(I98*H98,2)</f>
        <v>0</v>
      </c>
      <c r="K98" s="240" t="s">
        <v>2981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3010</v>
      </c>
    </row>
    <row r="99" spans="2:65" s="1" customFormat="1" ht="16.5" customHeight="1">
      <c r="B99" s="47"/>
      <c r="C99" s="238" t="s">
        <v>250</v>
      </c>
      <c r="D99" s="238" t="s">
        <v>206</v>
      </c>
      <c r="E99" s="239" t="s">
        <v>3011</v>
      </c>
      <c r="F99" s="240" t="s">
        <v>3012</v>
      </c>
      <c r="G99" s="241" t="s">
        <v>359</v>
      </c>
      <c r="H99" s="242">
        <v>1</v>
      </c>
      <c r="I99" s="243"/>
      <c r="J99" s="244">
        <f>ROUND(I99*H99,2)</f>
        <v>0</v>
      </c>
      <c r="K99" s="240" t="s">
        <v>2991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3013</v>
      </c>
    </row>
    <row r="100" spans="2:65" s="1" customFormat="1" ht="16.5" customHeight="1">
      <c r="B100" s="47"/>
      <c r="C100" s="238" t="s">
        <v>254</v>
      </c>
      <c r="D100" s="238" t="s">
        <v>206</v>
      </c>
      <c r="E100" s="239" t="s">
        <v>3014</v>
      </c>
      <c r="F100" s="240" t="s">
        <v>3015</v>
      </c>
      <c r="G100" s="241" t="s">
        <v>359</v>
      </c>
      <c r="H100" s="242">
        <v>20</v>
      </c>
      <c r="I100" s="243"/>
      <c r="J100" s="244">
        <f>ROUND(I100*H100,2)</f>
        <v>0</v>
      </c>
      <c r="K100" s="240" t="s">
        <v>2981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3016</v>
      </c>
    </row>
    <row r="101" spans="2:65" s="1" customFormat="1" ht="16.5" customHeight="1">
      <c r="B101" s="47"/>
      <c r="C101" s="238" t="s">
        <v>260</v>
      </c>
      <c r="D101" s="238" t="s">
        <v>206</v>
      </c>
      <c r="E101" s="239" t="s">
        <v>3017</v>
      </c>
      <c r="F101" s="240" t="s">
        <v>3018</v>
      </c>
      <c r="G101" s="241" t="s">
        <v>359</v>
      </c>
      <c r="H101" s="242">
        <v>11</v>
      </c>
      <c r="I101" s="243"/>
      <c r="J101" s="244">
        <f>ROUND(I101*H101,2)</f>
        <v>0</v>
      </c>
      <c r="K101" s="240" t="s">
        <v>2981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3019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3020</v>
      </c>
      <c r="F102" s="240" t="s">
        <v>3021</v>
      </c>
      <c r="G102" s="241" t="s">
        <v>246</v>
      </c>
      <c r="H102" s="250"/>
      <c r="I102" s="243"/>
      <c r="J102" s="244">
        <f>ROUND(I102*H102,2)</f>
        <v>0</v>
      </c>
      <c r="K102" s="240" t="s">
        <v>2981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3022</v>
      </c>
    </row>
    <row r="103" spans="2:65" s="1" customFormat="1" ht="25.5" customHeight="1">
      <c r="B103" s="47"/>
      <c r="C103" s="238" t="s">
        <v>10</v>
      </c>
      <c r="D103" s="238" t="s">
        <v>206</v>
      </c>
      <c r="E103" s="239" t="s">
        <v>3023</v>
      </c>
      <c r="F103" s="240" t="s">
        <v>3024</v>
      </c>
      <c r="G103" s="241" t="s">
        <v>246</v>
      </c>
      <c r="H103" s="250"/>
      <c r="I103" s="243"/>
      <c r="J103" s="244">
        <f>ROUND(I103*H103,2)</f>
        <v>0</v>
      </c>
      <c r="K103" s="240" t="s">
        <v>2981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3025</v>
      </c>
    </row>
    <row r="104" spans="2:65" s="1" customFormat="1" ht="25.5" customHeight="1">
      <c r="B104" s="47"/>
      <c r="C104" s="238" t="s">
        <v>211</v>
      </c>
      <c r="D104" s="238" t="s">
        <v>206</v>
      </c>
      <c r="E104" s="239" t="s">
        <v>3026</v>
      </c>
      <c r="F104" s="240" t="s">
        <v>3027</v>
      </c>
      <c r="G104" s="241" t="s">
        <v>246</v>
      </c>
      <c r="H104" s="250"/>
      <c r="I104" s="243"/>
      <c r="J104" s="244">
        <f>ROUND(I104*H104,2)</f>
        <v>0</v>
      </c>
      <c r="K104" s="240" t="s">
        <v>2981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3028</v>
      </c>
    </row>
    <row r="105" spans="2:65" s="1" customFormat="1" ht="25.5" customHeight="1">
      <c r="B105" s="47"/>
      <c r="C105" s="238" t="s">
        <v>336</v>
      </c>
      <c r="D105" s="238" t="s">
        <v>206</v>
      </c>
      <c r="E105" s="239" t="s">
        <v>3029</v>
      </c>
      <c r="F105" s="240" t="s">
        <v>3030</v>
      </c>
      <c r="G105" s="241" t="s">
        <v>246</v>
      </c>
      <c r="H105" s="250"/>
      <c r="I105" s="243"/>
      <c r="J105" s="244">
        <f>ROUND(I105*H105,2)</f>
        <v>0</v>
      </c>
      <c r="K105" s="240" t="s">
        <v>2981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3031</v>
      </c>
    </row>
    <row r="106" spans="2:65" s="1" customFormat="1" ht="25.5" customHeight="1">
      <c r="B106" s="47"/>
      <c r="C106" s="238" t="s">
        <v>340</v>
      </c>
      <c r="D106" s="238" t="s">
        <v>206</v>
      </c>
      <c r="E106" s="239" t="s">
        <v>3032</v>
      </c>
      <c r="F106" s="240" t="s">
        <v>3033</v>
      </c>
      <c r="G106" s="241" t="s">
        <v>246</v>
      </c>
      <c r="H106" s="250"/>
      <c r="I106" s="243"/>
      <c r="J106" s="244">
        <f>ROUND(I106*H106,2)</f>
        <v>0</v>
      </c>
      <c r="K106" s="240" t="s">
        <v>2981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3034</v>
      </c>
    </row>
    <row r="107" spans="2:65" s="1" customFormat="1" ht="25.5" customHeight="1">
      <c r="B107" s="47"/>
      <c r="C107" s="238" t="s">
        <v>344</v>
      </c>
      <c r="D107" s="238" t="s">
        <v>206</v>
      </c>
      <c r="E107" s="239" t="s">
        <v>3035</v>
      </c>
      <c r="F107" s="240" t="s">
        <v>3036</v>
      </c>
      <c r="G107" s="241" t="s">
        <v>246</v>
      </c>
      <c r="H107" s="250"/>
      <c r="I107" s="243"/>
      <c r="J107" s="244">
        <f>ROUND(I107*H107,2)</f>
        <v>0</v>
      </c>
      <c r="K107" s="240" t="s">
        <v>2981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3037</v>
      </c>
    </row>
    <row r="108" spans="2:65" s="1" customFormat="1" ht="25.5" customHeight="1">
      <c r="B108" s="47"/>
      <c r="C108" s="238" t="s">
        <v>348</v>
      </c>
      <c r="D108" s="238" t="s">
        <v>206</v>
      </c>
      <c r="E108" s="239" t="s">
        <v>3038</v>
      </c>
      <c r="F108" s="240" t="s">
        <v>3039</v>
      </c>
      <c r="G108" s="241" t="s">
        <v>246</v>
      </c>
      <c r="H108" s="250"/>
      <c r="I108" s="243"/>
      <c r="J108" s="244">
        <f>ROUND(I108*H108,2)</f>
        <v>0</v>
      </c>
      <c r="K108" s="240" t="s">
        <v>2981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3040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3041</v>
      </c>
      <c r="F109" s="240" t="s">
        <v>3042</v>
      </c>
      <c r="G109" s="241" t="s">
        <v>246</v>
      </c>
      <c r="H109" s="250"/>
      <c r="I109" s="243"/>
      <c r="J109" s="244">
        <f>ROUND(I109*H109,2)</f>
        <v>0</v>
      </c>
      <c r="K109" s="240" t="s">
        <v>2981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3043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3044</v>
      </c>
      <c r="F110" s="240" t="s">
        <v>3045</v>
      </c>
      <c r="G110" s="241" t="s">
        <v>246</v>
      </c>
      <c r="H110" s="250"/>
      <c r="I110" s="243"/>
      <c r="J110" s="244">
        <f>ROUND(I110*H110,2)</f>
        <v>0</v>
      </c>
      <c r="K110" s="240" t="s">
        <v>2981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3046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3047</v>
      </c>
      <c r="F111" s="240" t="s">
        <v>3048</v>
      </c>
      <c r="G111" s="241" t="s">
        <v>246</v>
      </c>
      <c r="H111" s="250"/>
      <c r="I111" s="243"/>
      <c r="J111" s="244">
        <f>ROUND(I111*H111,2)</f>
        <v>0</v>
      </c>
      <c r="K111" s="240" t="s">
        <v>2981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3049</v>
      </c>
    </row>
    <row r="112" spans="2:65" s="1" customFormat="1" ht="16.5" customHeight="1">
      <c r="B112" s="47"/>
      <c r="C112" s="238" t="s">
        <v>365</v>
      </c>
      <c r="D112" s="238" t="s">
        <v>206</v>
      </c>
      <c r="E112" s="239" t="s">
        <v>3050</v>
      </c>
      <c r="F112" s="240" t="s">
        <v>3051</v>
      </c>
      <c r="G112" s="241" t="s">
        <v>215</v>
      </c>
      <c r="H112" s="242">
        <v>2890</v>
      </c>
      <c r="I112" s="243"/>
      <c r="J112" s="244">
        <f>ROUND(I112*H112,2)</f>
        <v>0</v>
      </c>
      <c r="K112" s="240" t="s">
        <v>2981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3052</v>
      </c>
    </row>
    <row r="113" spans="2:65" s="1" customFormat="1" ht="16.5" customHeight="1">
      <c r="B113" s="47"/>
      <c r="C113" s="238" t="s">
        <v>369</v>
      </c>
      <c r="D113" s="238" t="s">
        <v>206</v>
      </c>
      <c r="E113" s="239" t="s">
        <v>3053</v>
      </c>
      <c r="F113" s="240" t="s">
        <v>3054</v>
      </c>
      <c r="G113" s="241" t="s">
        <v>215</v>
      </c>
      <c r="H113" s="242">
        <v>5180</v>
      </c>
      <c r="I113" s="243"/>
      <c r="J113" s="244">
        <f>ROUND(I113*H113,2)</f>
        <v>0</v>
      </c>
      <c r="K113" s="240" t="s">
        <v>2981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3055</v>
      </c>
    </row>
    <row r="114" spans="2:65" s="1" customFormat="1" ht="16.5" customHeight="1">
      <c r="B114" s="47"/>
      <c r="C114" s="238" t="s">
        <v>373</v>
      </c>
      <c r="D114" s="238" t="s">
        <v>206</v>
      </c>
      <c r="E114" s="239" t="s">
        <v>3056</v>
      </c>
      <c r="F114" s="240" t="s">
        <v>3057</v>
      </c>
      <c r="G114" s="241" t="s">
        <v>215</v>
      </c>
      <c r="H114" s="242">
        <v>2280</v>
      </c>
      <c r="I114" s="243"/>
      <c r="J114" s="244">
        <f>ROUND(I114*H114,2)</f>
        <v>0</v>
      </c>
      <c r="K114" s="240" t="s">
        <v>2981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3058</v>
      </c>
    </row>
    <row r="115" spans="2:65" s="1" customFormat="1" ht="16.5" customHeight="1">
      <c r="B115" s="47"/>
      <c r="C115" s="238" t="s">
        <v>377</v>
      </c>
      <c r="D115" s="238" t="s">
        <v>206</v>
      </c>
      <c r="E115" s="239" t="s">
        <v>3059</v>
      </c>
      <c r="F115" s="240" t="s">
        <v>3060</v>
      </c>
      <c r="G115" s="241" t="s">
        <v>215</v>
      </c>
      <c r="H115" s="242">
        <v>400</v>
      </c>
      <c r="I115" s="243"/>
      <c r="J115" s="244">
        <f>ROUND(I115*H115,2)</f>
        <v>0</v>
      </c>
      <c r="K115" s="240" t="s">
        <v>2981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3061</v>
      </c>
    </row>
    <row r="116" spans="2:65" s="1" customFormat="1" ht="25.5" customHeight="1">
      <c r="B116" s="47"/>
      <c r="C116" s="238" t="s">
        <v>381</v>
      </c>
      <c r="D116" s="238" t="s">
        <v>206</v>
      </c>
      <c r="E116" s="239" t="s">
        <v>3062</v>
      </c>
      <c r="F116" s="240" t="s">
        <v>3063</v>
      </c>
      <c r="G116" s="241" t="s">
        <v>215</v>
      </c>
      <c r="H116" s="242">
        <v>400</v>
      </c>
      <c r="I116" s="243"/>
      <c r="J116" s="244">
        <f>ROUND(I116*H116,2)</f>
        <v>0</v>
      </c>
      <c r="K116" s="240" t="s">
        <v>2981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3064</v>
      </c>
    </row>
    <row r="117" spans="2:65" s="1" customFormat="1" ht="25.5" customHeight="1">
      <c r="B117" s="47"/>
      <c r="C117" s="238" t="s">
        <v>385</v>
      </c>
      <c r="D117" s="238" t="s">
        <v>206</v>
      </c>
      <c r="E117" s="239" t="s">
        <v>3065</v>
      </c>
      <c r="F117" s="240" t="s">
        <v>3066</v>
      </c>
      <c r="G117" s="241" t="s">
        <v>246</v>
      </c>
      <c r="H117" s="250"/>
      <c r="I117" s="243"/>
      <c r="J117" s="244">
        <f>ROUND(I117*H117,2)</f>
        <v>0</v>
      </c>
      <c r="K117" s="240" t="s">
        <v>2981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3067</v>
      </c>
    </row>
    <row r="118" spans="2:65" s="1" customFormat="1" ht="25.5" customHeight="1">
      <c r="B118" s="47"/>
      <c r="C118" s="238" t="s">
        <v>389</v>
      </c>
      <c r="D118" s="238" t="s">
        <v>206</v>
      </c>
      <c r="E118" s="239" t="s">
        <v>3068</v>
      </c>
      <c r="F118" s="240" t="s">
        <v>3069</v>
      </c>
      <c r="G118" s="241" t="s">
        <v>246</v>
      </c>
      <c r="H118" s="250"/>
      <c r="I118" s="243"/>
      <c r="J118" s="244">
        <f>ROUND(I118*H118,2)</f>
        <v>0</v>
      </c>
      <c r="K118" s="240" t="s">
        <v>2981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3070</v>
      </c>
    </row>
    <row r="119" spans="2:65" s="1" customFormat="1" ht="25.5" customHeight="1">
      <c r="B119" s="47"/>
      <c r="C119" s="238" t="s">
        <v>393</v>
      </c>
      <c r="D119" s="238" t="s">
        <v>206</v>
      </c>
      <c r="E119" s="239" t="s">
        <v>3071</v>
      </c>
      <c r="F119" s="240" t="s">
        <v>3072</v>
      </c>
      <c r="G119" s="241" t="s">
        <v>246</v>
      </c>
      <c r="H119" s="250"/>
      <c r="I119" s="243"/>
      <c r="J119" s="244">
        <f>ROUND(I119*H119,2)</f>
        <v>0</v>
      </c>
      <c r="K119" s="240" t="s">
        <v>2981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3073</v>
      </c>
    </row>
    <row r="120" spans="2:65" s="1" customFormat="1" ht="25.5" customHeight="1">
      <c r="B120" s="47"/>
      <c r="C120" s="238" t="s">
        <v>287</v>
      </c>
      <c r="D120" s="238" t="s">
        <v>206</v>
      </c>
      <c r="E120" s="239" t="s">
        <v>3074</v>
      </c>
      <c r="F120" s="240" t="s">
        <v>3075</v>
      </c>
      <c r="G120" s="241" t="s">
        <v>246</v>
      </c>
      <c r="H120" s="250"/>
      <c r="I120" s="243"/>
      <c r="J120" s="244">
        <f>ROUND(I120*H120,2)</f>
        <v>0</v>
      </c>
      <c r="K120" s="240" t="s">
        <v>2981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3076</v>
      </c>
    </row>
    <row r="121" spans="2:65" s="1" customFormat="1" ht="25.5" customHeight="1">
      <c r="B121" s="47"/>
      <c r="C121" s="238" t="s">
        <v>400</v>
      </c>
      <c r="D121" s="238" t="s">
        <v>206</v>
      </c>
      <c r="E121" s="239" t="s">
        <v>3077</v>
      </c>
      <c r="F121" s="240" t="s">
        <v>3078</v>
      </c>
      <c r="G121" s="241" t="s">
        <v>246</v>
      </c>
      <c r="H121" s="250"/>
      <c r="I121" s="243"/>
      <c r="J121" s="244">
        <f>ROUND(I121*H121,2)</f>
        <v>0</v>
      </c>
      <c r="K121" s="240" t="s">
        <v>2981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3079</v>
      </c>
    </row>
    <row r="122" spans="2:65" s="1" customFormat="1" ht="25.5" customHeight="1">
      <c r="B122" s="47"/>
      <c r="C122" s="238" t="s">
        <v>404</v>
      </c>
      <c r="D122" s="238" t="s">
        <v>206</v>
      </c>
      <c r="E122" s="239" t="s">
        <v>3080</v>
      </c>
      <c r="F122" s="240" t="s">
        <v>3081</v>
      </c>
      <c r="G122" s="241" t="s">
        <v>246</v>
      </c>
      <c r="H122" s="250"/>
      <c r="I122" s="243"/>
      <c r="J122" s="244">
        <f>ROUND(I122*H122,2)</f>
        <v>0</v>
      </c>
      <c r="K122" s="240" t="s">
        <v>2981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3082</v>
      </c>
    </row>
    <row r="123" spans="2:65" s="1" customFormat="1" ht="25.5" customHeight="1">
      <c r="B123" s="47"/>
      <c r="C123" s="238" t="s">
        <v>408</v>
      </c>
      <c r="D123" s="238" t="s">
        <v>206</v>
      </c>
      <c r="E123" s="239" t="s">
        <v>3083</v>
      </c>
      <c r="F123" s="240" t="s">
        <v>3084</v>
      </c>
      <c r="G123" s="241" t="s">
        <v>246</v>
      </c>
      <c r="H123" s="250"/>
      <c r="I123" s="243"/>
      <c r="J123" s="244">
        <f>ROUND(I123*H123,2)</f>
        <v>0</v>
      </c>
      <c r="K123" s="240" t="s">
        <v>2981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3085</v>
      </c>
    </row>
    <row r="124" spans="2:65" s="1" customFormat="1" ht="25.5" customHeight="1">
      <c r="B124" s="47"/>
      <c r="C124" s="238" t="s">
        <v>412</v>
      </c>
      <c r="D124" s="238" t="s">
        <v>206</v>
      </c>
      <c r="E124" s="239" t="s">
        <v>3086</v>
      </c>
      <c r="F124" s="240" t="s">
        <v>3087</v>
      </c>
      <c r="G124" s="241" t="s">
        <v>246</v>
      </c>
      <c r="H124" s="250"/>
      <c r="I124" s="243"/>
      <c r="J124" s="244">
        <f>ROUND(I124*H124,2)</f>
        <v>0</v>
      </c>
      <c r="K124" s="240" t="s">
        <v>2981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3088</v>
      </c>
    </row>
    <row r="125" spans="2:65" s="1" customFormat="1" ht="25.5" customHeight="1">
      <c r="B125" s="47"/>
      <c r="C125" s="238" t="s">
        <v>418</v>
      </c>
      <c r="D125" s="238" t="s">
        <v>206</v>
      </c>
      <c r="E125" s="239" t="s">
        <v>3089</v>
      </c>
      <c r="F125" s="240" t="s">
        <v>3090</v>
      </c>
      <c r="G125" s="241" t="s">
        <v>246</v>
      </c>
      <c r="H125" s="250"/>
      <c r="I125" s="243"/>
      <c r="J125" s="244">
        <f>ROUND(I125*H125,2)</f>
        <v>0</v>
      </c>
      <c r="K125" s="240" t="s">
        <v>2981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3091</v>
      </c>
    </row>
    <row r="126" spans="2:65" s="1" customFormat="1" ht="25.5" customHeight="1">
      <c r="B126" s="47"/>
      <c r="C126" s="238" t="s">
        <v>422</v>
      </c>
      <c r="D126" s="238" t="s">
        <v>206</v>
      </c>
      <c r="E126" s="239" t="s">
        <v>3092</v>
      </c>
      <c r="F126" s="240" t="s">
        <v>3093</v>
      </c>
      <c r="G126" s="241" t="s">
        <v>246</v>
      </c>
      <c r="H126" s="250"/>
      <c r="I126" s="243"/>
      <c r="J126" s="244">
        <f>ROUND(I126*H126,2)</f>
        <v>0</v>
      </c>
      <c r="K126" s="240" t="s">
        <v>2981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3094</v>
      </c>
    </row>
    <row r="127" spans="2:65" s="1" customFormat="1" ht="25.5" customHeight="1">
      <c r="B127" s="47"/>
      <c r="C127" s="238" t="s">
        <v>426</v>
      </c>
      <c r="D127" s="238" t="s">
        <v>206</v>
      </c>
      <c r="E127" s="239" t="s">
        <v>3095</v>
      </c>
      <c r="F127" s="240" t="s">
        <v>3096</v>
      </c>
      <c r="G127" s="241" t="s">
        <v>246</v>
      </c>
      <c r="H127" s="250"/>
      <c r="I127" s="243"/>
      <c r="J127" s="244">
        <f>ROUND(I127*H127,2)</f>
        <v>0</v>
      </c>
      <c r="K127" s="240" t="s">
        <v>2981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3097</v>
      </c>
    </row>
    <row r="128" spans="2:65" s="1" customFormat="1" ht="25.5" customHeight="1">
      <c r="B128" s="47"/>
      <c r="C128" s="238" t="s">
        <v>430</v>
      </c>
      <c r="D128" s="238" t="s">
        <v>206</v>
      </c>
      <c r="E128" s="239" t="s">
        <v>3098</v>
      </c>
      <c r="F128" s="240" t="s">
        <v>3099</v>
      </c>
      <c r="G128" s="241" t="s">
        <v>246</v>
      </c>
      <c r="H128" s="250"/>
      <c r="I128" s="243"/>
      <c r="J128" s="244">
        <f>ROUND(I128*H128,2)</f>
        <v>0</v>
      </c>
      <c r="K128" s="240" t="s">
        <v>2981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3100</v>
      </c>
    </row>
    <row r="129" spans="2:65" s="1" customFormat="1" ht="25.5" customHeight="1">
      <c r="B129" s="47"/>
      <c r="C129" s="238" t="s">
        <v>434</v>
      </c>
      <c r="D129" s="238" t="s">
        <v>206</v>
      </c>
      <c r="E129" s="239" t="s">
        <v>3101</v>
      </c>
      <c r="F129" s="240" t="s">
        <v>3102</v>
      </c>
      <c r="G129" s="241" t="s">
        <v>246</v>
      </c>
      <c r="H129" s="250"/>
      <c r="I129" s="243"/>
      <c r="J129" s="244">
        <f>ROUND(I129*H129,2)</f>
        <v>0</v>
      </c>
      <c r="K129" s="240" t="s">
        <v>2981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3103</v>
      </c>
    </row>
    <row r="130" spans="2:65" s="1" customFormat="1" ht="25.5" customHeight="1">
      <c r="B130" s="47"/>
      <c r="C130" s="238" t="s">
        <v>438</v>
      </c>
      <c r="D130" s="238" t="s">
        <v>206</v>
      </c>
      <c r="E130" s="239" t="s">
        <v>3104</v>
      </c>
      <c r="F130" s="240" t="s">
        <v>3105</v>
      </c>
      <c r="G130" s="241" t="s">
        <v>246</v>
      </c>
      <c r="H130" s="250"/>
      <c r="I130" s="243"/>
      <c r="J130" s="244">
        <f>ROUND(I130*H130,2)</f>
        <v>0</v>
      </c>
      <c r="K130" s="240" t="s">
        <v>2981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3106</v>
      </c>
    </row>
    <row r="131" spans="2:65" s="1" customFormat="1" ht="25.5" customHeight="1">
      <c r="B131" s="47"/>
      <c r="C131" s="238" t="s">
        <v>442</v>
      </c>
      <c r="D131" s="238" t="s">
        <v>206</v>
      </c>
      <c r="E131" s="239" t="s">
        <v>3107</v>
      </c>
      <c r="F131" s="240" t="s">
        <v>3108</v>
      </c>
      <c r="G131" s="241" t="s">
        <v>246</v>
      </c>
      <c r="H131" s="250"/>
      <c r="I131" s="243"/>
      <c r="J131" s="244">
        <f>ROUND(I131*H131,2)</f>
        <v>0</v>
      </c>
      <c r="K131" s="240" t="s">
        <v>2981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3109</v>
      </c>
    </row>
    <row r="132" spans="2:65" s="1" customFormat="1" ht="25.5" customHeight="1">
      <c r="B132" s="47"/>
      <c r="C132" s="238" t="s">
        <v>446</v>
      </c>
      <c r="D132" s="238" t="s">
        <v>206</v>
      </c>
      <c r="E132" s="239" t="s">
        <v>3110</v>
      </c>
      <c r="F132" s="240" t="s">
        <v>3111</v>
      </c>
      <c r="G132" s="241" t="s">
        <v>246</v>
      </c>
      <c r="H132" s="250"/>
      <c r="I132" s="243"/>
      <c r="J132" s="244">
        <f>ROUND(I132*H132,2)</f>
        <v>0</v>
      </c>
      <c r="K132" s="240" t="s">
        <v>2981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3112</v>
      </c>
    </row>
    <row r="133" spans="2:65" s="1" customFormat="1" ht="25.5" customHeight="1">
      <c r="B133" s="47"/>
      <c r="C133" s="238" t="s">
        <v>450</v>
      </c>
      <c r="D133" s="238" t="s">
        <v>206</v>
      </c>
      <c r="E133" s="239" t="s">
        <v>3113</v>
      </c>
      <c r="F133" s="240" t="s">
        <v>3114</v>
      </c>
      <c r="G133" s="241" t="s">
        <v>246</v>
      </c>
      <c r="H133" s="250"/>
      <c r="I133" s="243"/>
      <c r="J133" s="244">
        <f>ROUND(I133*H133,2)</f>
        <v>0</v>
      </c>
      <c r="K133" s="240" t="s">
        <v>2981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3115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3116</v>
      </c>
      <c r="F134" s="240" t="s">
        <v>3117</v>
      </c>
      <c r="G134" s="241" t="s">
        <v>246</v>
      </c>
      <c r="H134" s="250"/>
      <c r="I134" s="243"/>
      <c r="J134" s="244">
        <f>ROUND(I134*H134,2)</f>
        <v>0</v>
      </c>
      <c r="K134" s="240" t="s">
        <v>2981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3118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3119</v>
      </c>
      <c r="F135" s="240" t="s">
        <v>3120</v>
      </c>
      <c r="G135" s="241" t="s">
        <v>246</v>
      </c>
      <c r="H135" s="250"/>
      <c r="I135" s="243"/>
      <c r="J135" s="244">
        <f>ROUND(I135*H135,2)</f>
        <v>0</v>
      </c>
      <c r="K135" s="240" t="s">
        <v>2981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3121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3122</v>
      </c>
      <c r="F136" s="240" t="s">
        <v>3123</v>
      </c>
      <c r="G136" s="241" t="s">
        <v>246</v>
      </c>
      <c r="H136" s="250"/>
      <c r="I136" s="243"/>
      <c r="J136" s="244">
        <f>ROUND(I136*H136,2)</f>
        <v>0</v>
      </c>
      <c r="K136" s="240" t="s">
        <v>2981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3124</v>
      </c>
    </row>
    <row r="137" spans="2:65" s="1" customFormat="1" ht="16.5" customHeight="1">
      <c r="B137" s="47"/>
      <c r="C137" s="238" t="s">
        <v>469</v>
      </c>
      <c r="D137" s="238" t="s">
        <v>206</v>
      </c>
      <c r="E137" s="239" t="s">
        <v>3125</v>
      </c>
      <c r="F137" s="240" t="s">
        <v>3126</v>
      </c>
      <c r="G137" s="241" t="s">
        <v>359</v>
      </c>
      <c r="H137" s="242">
        <v>1</v>
      </c>
      <c r="I137" s="243"/>
      <c r="J137" s="244">
        <f>ROUND(I137*H137,2)</f>
        <v>0</v>
      </c>
      <c r="K137" s="240" t="s">
        <v>2981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3127</v>
      </c>
    </row>
    <row r="138" spans="2:65" s="1" customFormat="1" ht="16.5" customHeight="1">
      <c r="B138" s="47"/>
      <c r="C138" s="238" t="s">
        <v>473</v>
      </c>
      <c r="D138" s="238" t="s">
        <v>206</v>
      </c>
      <c r="E138" s="239" t="s">
        <v>3128</v>
      </c>
      <c r="F138" s="240" t="s">
        <v>3126</v>
      </c>
      <c r="G138" s="241" t="s">
        <v>359</v>
      </c>
      <c r="H138" s="242">
        <v>1</v>
      </c>
      <c r="I138" s="243"/>
      <c r="J138" s="244">
        <f>ROUND(I138*H138,2)</f>
        <v>0</v>
      </c>
      <c r="K138" s="240" t="s">
        <v>2981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3129</v>
      </c>
    </row>
    <row r="139" spans="2:65" s="1" customFormat="1" ht="16.5" customHeight="1">
      <c r="B139" s="47"/>
      <c r="C139" s="238" t="s">
        <v>477</v>
      </c>
      <c r="D139" s="238" t="s">
        <v>206</v>
      </c>
      <c r="E139" s="239" t="s">
        <v>3130</v>
      </c>
      <c r="F139" s="240" t="s">
        <v>3131</v>
      </c>
      <c r="G139" s="241" t="s">
        <v>359</v>
      </c>
      <c r="H139" s="242">
        <v>1</v>
      </c>
      <c r="I139" s="243"/>
      <c r="J139" s="244">
        <f>ROUND(I139*H139,2)</f>
        <v>0</v>
      </c>
      <c r="K139" s="240" t="s">
        <v>2981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3132</v>
      </c>
    </row>
    <row r="140" spans="2:65" s="1" customFormat="1" ht="16.5" customHeight="1">
      <c r="B140" s="47"/>
      <c r="C140" s="238" t="s">
        <v>481</v>
      </c>
      <c r="D140" s="238" t="s">
        <v>206</v>
      </c>
      <c r="E140" s="239" t="s">
        <v>3133</v>
      </c>
      <c r="F140" s="240" t="s">
        <v>3134</v>
      </c>
      <c r="G140" s="241" t="s">
        <v>359</v>
      </c>
      <c r="H140" s="242">
        <v>1</v>
      </c>
      <c r="I140" s="243"/>
      <c r="J140" s="244">
        <f>ROUND(I140*H140,2)</f>
        <v>0</v>
      </c>
      <c r="K140" s="240" t="s">
        <v>2981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3135</v>
      </c>
    </row>
    <row r="141" spans="2:65" s="1" customFormat="1" ht="16.5" customHeight="1">
      <c r="B141" s="47"/>
      <c r="C141" s="238" t="s">
        <v>485</v>
      </c>
      <c r="D141" s="238" t="s">
        <v>206</v>
      </c>
      <c r="E141" s="239" t="s">
        <v>3136</v>
      </c>
      <c r="F141" s="240" t="s">
        <v>3134</v>
      </c>
      <c r="G141" s="241" t="s">
        <v>359</v>
      </c>
      <c r="H141" s="242">
        <v>1</v>
      </c>
      <c r="I141" s="243"/>
      <c r="J141" s="244">
        <f>ROUND(I141*H141,2)</f>
        <v>0</v>
      </c>
      <c r="K141" s="240" t="s">
        <v>2981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3137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3138</v>
      </c>
      <c r="F142" s="240" t="s">
        <v>3139</v>
      </c>
      <c r="G142" s="241" t="s">
        <v>359</v>
      </c>
      <c r="H142" s="242">
        <v>1</v>
      </c>
      <c r="I142" s="243"/>
      <c r="J142" s="244">
        <f>ROUND(I142*H142,2)</f>
        <v>0</v>
      </c>
      <c r="K142" s="240" t="s">
        <v>2981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3140</v>
      </c>
    </row>
    <row r="143" spans="2:65" s="1" customFormat="1" ht="25.5" customHeight="1">
      <c r="B143" s="47"/>
      <c r="C143" s="238" t="s">
        <v>493</v>
      </c>
      <c r="D143" s="238" t="s">
        <v>206</v>
      </c>
      <c r="E143" s="239" t="s">
        <v>3141</v>
      </c>
      <c r="F143" s="240" t="s">
        <v>3142</v>
      </c>
      <c r="G143" s="241" t="s">
        <v>359</v>
      </c>
      <c r="H143" s="242">
        <v>1</v>
      </c>
      <c r="I143" s="243"/>
      <c r="J143" s="244">
        <f>ROUND(I143*H143,2)</f>
        <v>0</v>
      </c>
      <c r="K143" s="240" t="s">
        <v>2981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3143</v>
      </c>
    </row>
    <row r="144" spans="2:65" s="1" customFormat="1" ht="25.5" customHeight="1">
      <c r="B144" s="47"/>
      <c r="C144" s="238" t="s">
        <v>497</v>
      </c>
      <c r="D144" s="238" t="s">
        <v>206</v>
      </c>
      <c r="E144" s="239" t="s">
        <v>3144</v>
      </c>
      <c r="F144" s="240" t="s">
        <v>3145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2981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3146</v>
      </c>
    </row>
    <row r="145" spans="2:65" s="1" customFormat="1" ht="38.25" customHeight="1">
      <c r="B145" s="47"/>
      <c r="C145" s="238" t="s">
        <v>501</v>
      </c>
      <c r="D145" s="238" t="s">
        <v>206</v>
      </c>
      <c r="E145" s="239" t="s">
        <v>3147</v>
      </c>
      <c r="F145" s="240" t="s">
        <v>3148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2981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3149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3150</v>
      </c>
      <c r="F146" s="240" t="s">
        <v>3151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2981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3152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3153</v>
      </c>
      <c r="F147" s="240" t="s">
        <v>3154</v>
      </c>
      <c r="G147" s="241" t="s">
        <v>359</v>
      </c>
      <c r="H147" s="242">
        <v>1</v>
      </c>
      <c r="I147" s="243"/>
      <c r="J147" s="244">
        <f>ROUND(I147*H147,2)</f>
        <v>0</v>
      </c>
      <c r="K147" s="240" t="s">
        <v>2981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3155</v>
      </c>
    </row>
    <row r="148" spans="2:65" s="1" customFormat="1" ht="25.5" customHeight="1">
      <c r="B148" s="47"/>
      <c r="C148" s="238" t="s">
        <v>513</v>
      </c>
      <c r="D148" s="238" t="s">
        <v>206</v>
      </c>
      <c r="E148" s="239" t="s">
        <v>3156</v>
      </c>
      <c r="F148" s="240" t="s">
        <v>3157</v>
      </c>
      <c r="G148" s="241" t="s">
        <v>359</v>
      </c>
      <c r="H148" s="242">
        <v>1</v>
      </c>
      <c r="I148" s="243"/>
      <c r="J148" s="244">
        <f>ROUND(I148*H148,2)</f>
        <v>0</v>
      </c>
      <c r="K148" s="240" t="s">
        <v>2981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3158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3159</v>
      </c>
      <c r="F149" s="240" t="s">
        <v>3160</v>
      </c>
      <c r="G149" s="241" t="s">
        <v>246</v>
      </c>
      <c r="H149" s="250"/>
      <c r="I149" s="243"/>
      <c r="J149" s="244">
        <f>ROUND(I149*H149,2)</f>
        <v>0</v>
      </c>
      <c r="K149" s="240" t="s">
        <v>2981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3161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3162</v>
      </c>
      <c r="F150" s="240" t="s">
        <v>3163</v>
      </c>
      <c r="G150" s="241" t="s">
        <v>246</v>
      </c>
      <c r="H150" s="250"/>
      <c r="I150" s="243"/>
      <c r="J150" s="244">
        <f>ROUND(I150*H150,2)</f>
        <v>0</v>
      </c>
      <c r="K150" s="240" t="s">
        <v>2981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3164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3165</v>
      </c>
      <c r="F151" s="240" t="s">
        <v>3166</v>
      </c>
      <c r="G151" s="241" t="s">
        <v>246</v>
      </c>
      <c r="H151" s="250"/>
      <c r="I151" s="243"/>
      <c r="J151" s="244">
        <f>ROUND(I151*H151,2)</f>
        <v>0</v>
      </c>
      <c r="K151" s="240" t="s">
        <v>2981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3167</v>
      </c>
    </row>
    <row r="152" spans="2:65" s="1" customFormat="1" ht="25.5" customHeight="1">
      <c r="B152" s="47"/>
      <c r="C152" s="238" t="s">
        <v>762</v>
      </c>
      <c r="D152" s="238" t="s">
        <v>206</v>
      </c>
      <c r="E152" s="239" t="s">
        <v>3168</v>
      </c>
      <c r="F152" s="240" t="s">
        <v>3169</v>
      </c>
      <c r="G152" s="241" t="s">
        <v>246</v>
      </c>
      <c r="H152" s="250"/>
      <c r="I152" s="243"/>
      <c r="J152" s="244">
        <f>ROUND(I152*H152,2)</f>
        <v>0</v>
      </c>
      <c r="K152" s="240" t="s">
        <v>2981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3170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3171</v>
      </c>
      <c r="F153" s="240" t="s">
        <v>3172</v>
      </c>
      <c r="G153" s="241" t="s">
        <v>246</v>
      </c>
      <c r="H153" s="250"/>
      <c r="I153" s="243"/>
      <c r="J153" s="244">
        <f>ROUND(I153*H153,2)</f>
        <v>0</v>
      </c>
      <c r="K153" s="240" t="s">
        <v>2981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3173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3174</v>
      </c>
      <c r="F154" s="240" t="s">
        <v>3175</v>
      </c>
      <c r="G154" s="241" t="s">
        <v>246</v>
      </c>
      <c r="H154" s="250"/>
      <c r="I154" s="243"/>
      <c r="J154" s="244">
        <f>ROUND(I154*H154,2)</f>
        <v>0</v>
      </c>
      <c r="K154" s="240" t="s">
        <v>2981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3176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3177</v>
      </c>
      <c r="F155" s="240" t="s">
        <v>3178</v>
      </c>
      <c r="G155" s="241" t="s">
        <v>246</v>
      </c>
      <c r="H155" s="250"/>
      <c r="I155" s="243"/>
      <c r="J155" s="244">
        <f>ROUND(I155*H155,2)</f>
        <v>0</v>
      </c>
      <c r="K155" s="240" t="s">
        <v>2981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3179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3180</v>
      </c>
      <c r="F156" s="240" t="s">
        <v>3181</v>
      </c>
      <c r="G156" s="241" t="s">
        <v>246</v>
      </c>
      <c r="H156" s="250"/>
      <c r="I156" s="243"/>
      <c r="J156" s="244">
        <f>ROUND(I156*H156,2)</f>
        <v>0</v>
      </c>
      <c r="K156" s="240" t="s">
        <v>2981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3182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3183</v>
      </c>
      <c r="F157" s="240" t="s">
        <v>3184</v>
      </c>
      <c r="G157" s="241" t="s">
        <v>246</v>
      </c>
      <c r="H157" s="250"/>
      <c r="I157" s="243"/>
      <c r="J157" s="244">
        <f>ROUND(I157*H157,2)</f>
        <v>0</v>
      </c>
      <c r="K157" s="240" t="s">
        <v>2981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3185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3186</v>
      </c>
      <c r="F158" s="240" t="s">
        <v>3187</v>
      </c>
      <c r="G158" s="241" t="s">
        <v>246</v>
      </c>
      <c r="H158" s="250"/>
      <c r="I158" s="243"/>
      <c r="J158" s="244">
        <f>ROUND(I158*H158,2)</f>
        <v>0</v>
      </c>
      <c r="K158" s="240" t="s">
        <v>2981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3188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3189</v>
      </c>
      <c r="F159" s="240" t="s">
        <v>3190</v>
      </c>
      <c r="G159" s="241" t="s">
        <v>359</v>
      </c>
      <c r="H159" s="242">
        <v>1</v>
      </c>
      <c r="I159" s="243"/>
      <c r="J159" s="244">
        <f>ROUND(I159*H159,2)</f>
        <v>0</v>
      </c>
      <c r="K159" s="240" t="s">
        <v>2981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3191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3192</v>
      </c>
      <c r="F160" s="240" t="s">
        <v>3193</v>
      </c>
      <c r="G160" s="241" t="s">
        <v>359</v>
      </c>
      <c r="H160" s="242">
        <v>1</v>
      </c>
      <c r="I160" s="243"/>
      <c r="J160" s="244">
        <f>ROUND(I160*H160,2)</f>
        <v>0</v>
      </c>
      <c r="K160" s="240" t="s">
        <v>2981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3194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3195</v>
      </c>
      <c r="F161" s="240" t="s">
        <v>3196</v>
      </c>
      <c r="G161" s="241" t="s">
        <v>359</v>
      </c>
      <c r="H161" s="242">
        <v>1</v>
      </c>
      <c r="I161" s="243"/>
      <c r="J161" s="244">
        <f>ROUND(I161*H161,2)</f>
        <v>0</v>
      </c>
      <c r="K161" s="240" t="s">
        <v>2981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3197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3198</v>
      </c>
      <c r="F162" s="240" t="s">
        <v>3199</v>
      </c>
      <c r="G162" s="241" t="s">
        <v>359</v>
      </c>
      <c r="H162" s="242">
        <v>1</v>
      </c>
      <c r="I162" s="243"/>
      <c r="J162" s="244">
        <f>ROUND(I162*H162,2)</f>
        <v>0</v>
      </c>
      <c r="K162" s="240" t="s">
        <v>2981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3200</v>
      </c>
    </row>
    <row r="163" spans="2:65" s="1" customFormat="1" ht="25.5" customHeight="1">
      <c r="B163" s="47"/>
      <c r="C163" s="238" t="s">
        <v>844</v>
      </c>
      <c r="D163" s="238" t="s">
        <v>206</v>
      </c>
      <c r="E163" s="239" t="s">
        <v>3201</v>
      </c>
      <c r="F163" s="240" t="s">
        <v>3202</v>
      </c>
      <c r="G163" s="241" t="s">
        <v>359</v>
      </c>
      <c r="H163" s="242">
        <v>1</v>
      </c>
      <c r="I163" s="243"/>
      <c r="J163" s="244">
        <f>ROUND(I163*H163,2)</f>
        <v>0</v>
      </c>
      <c r="K163" s="240" t="s">
        <v>2981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3203</v>
      </c>
    </row>
    <row r="164" spans="2:65" s="1" customFormat="1" ht="25.5" customHeight="1">
      <c r="B164" s="47"/>
      <c r="C164" s="238" t="s">
        <v>848</v>
      </c>
      <c r="D164" s="238" t="s">
        <v>206</v>
      </c>
      <c r="E164" s="239" t="s">
        <v>3204</v>
      </c>
      <c r="F164" s="240" t="s">
        <v>3205</v>
      </c>
      <c r="G164" s="241" t="s">
        <v>359</v>
      </c>
      <c r="H164" s="242">
        <v>1</v>
      </c>
      <c r="I164" s="243"/>
      <c r="J164" s="244">
        <f>ROUND(I164*H164,2)</f>
        <v>0</v>
      </c>
      <c r="K164" s="240" t="s">
        <v>2981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3206</v>
      </c>
    </row>
    <row r="165" spans="2:65" s="1" customFormat="1" ht="25.5" customHeight="1">
      <c r="B165" s="47"/>
      <c r="C165" s="238" t="s">
        <v>852</v>
      </c>
      <c r="D165" s="238" t="s">
        <v>206</v>
      </c>
      <c r="E165" s="239" t="s">
        <v>3207</v>
      </c>
      <c r="F165" s="240" t="s">
        <v>3208</v>
      </c>
      <c r="G165" s="241" t="s">
        <v>359</v>
      </c>
      <c r="H165" s="242">
        <v>1</v>
      </c>
      <c r="I165" s="243"/>
      <c r="J165" s="244">
        <f>ROUND(I165*H165,2)</f>
        <v>0</v>
      </c>
      <c r="K165" s="240" t="s">
        <v>2981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3209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3210</v>
      </c>
      <c r="F166" s="240" t="s">
        <v>3211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2981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3212</v>
      </c>
    </row>
    <row r="167" spans="2:65" s="1" customFormat="1" ht="25.5" customHeight="1">
      <c r="B167" s="47"/>
      <c r="C167" s="238" t="s">
        <v>860</v>
      </c>
      <c r="D167" s="238" t="s">
        <v>206</v>
      </c>
      <c r="E167" s="239" t="s">
        <v>3213</v>
      </c>
      <c r="F167" s="240" t="s">
        <v>3214</v>
      </c>
      <c r="G167" s="241" t="s">
        <v>359</v>
      </c>
      <c r="H167" s="242">
        <v>1</v>
      </c>
      <c r="I167" s="243"/>
      <c r="J167" s="244">
        <f>ROUND(I167*H167,2)</f>
        <v>0</v>
      </c>
      <c r="K167" s="240" t="s">
        <v>2981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3215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3216</v>
      </c>
      <c r="F168" s="240" t="s">
        <v>3217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2981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3218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3219</v>
      </c>
      <c r="F169" s="240" t="s">
        <v>3220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2981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3221</v>
      </c>
    </row>
    <row r="170" spans="2:65" s="1" customFormat="1" ht="16.5" customHeight="1">
      <c r="B170" s="47"/>
      <c r="C170" s="238" t="s">
        <v>872</v>
      </c>
      <c r="D170" s="238" t="s">
        <v>206</v>
      </c>
      <c r="E170" s="239" t="s">
        <v>3222</v>
      </c>
      <c r="F170" s="240" t="s">
        <v>3223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2981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3224</v>
      </c>
    </row>
    <row r="171" spans="2:65" s="1" customFormat="1" ht="16.5" customHeight="1">
      <c r="B171" s="47"/>
      <c r="C171" s="238" t="s">
        <v>876</v>
      </c>
      <c r="D171" s="238" t="s">
        <v>206</v>
      </c>
      <c r="E171" s="239" t="s">
        <v>3225</v>
      </c>
      <c r="F171" s="240" t="s">
        <v>3226</v>
      </c>
      <c r="G171" s="241" t="s">
        <v>359</v>
      </c>
      <c r="H171" s="242">
        <v>40</v>
      </c>
      <c r="I171" s="243"/>
      <c r="J171" s="244">
        <f>ROUND(I171*H171,2)</f>
        <v>0</v>
      </c>
      <c r="K171" s="240" t="s">
        <v>2981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3227</v>
      </c>
    </row>
    <row r="172" spans="2:65" s="1" customFormat="1" ht="16.5" customHeight="1">
      <c r="B172" s="47"/>
      <c r="C172" s="238" t="s">
        <v>880</v>
      </c>
      <c r="D172" s="238" t="s">
        <v>206</v>
      </c>
      <c r="E172" s="239" t="s">
        <v>3228</v>
      </c>
      <c r="F172" s="240" t="s">
        <v>3229</v>
      </c>
      <c r="G172" s="241" t="s">
        <v>359</v>
      </c>
      <c r="H172" s="242">
        <v>10</v>
      </c>
      <c r="I172" s="243"/>
      <c r="J172" s="244">
        <f>ROUND(I172*H172,2)</f>
        <v>0</v>
      </c>
      <c r="K172" s="240" t="s">
        <v>2981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3230</v>
      </c>
    </row>
    <row r="173" spans="2:65" s="1" customFormat="1" ht="25.5" customHeight="1">
      <c r="B173" s="47"/>
      <c r="C173" s="238" t="s">
        <v>884</v>
      </c>
      <c r="D173" s="238" t="s">
        <v>206</v>
      </c>
      <c r="E173" s="239" t="s">
        <v>3231</v>
      </c>
      <c r="F173" s="240" t="s">
        <v>3232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2981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3233</v>
      </c>
    </row>
    <row r="174" spans="2:65" s="1" customFormat="1" ht="16.5" customHeight="1">
      <c r="B174" s="47"/>
      <c r="C174" s="238" t="s">
        <v>888</v>
      </c>
      <c r="D174" s="238" t="s">
        <v>206</v>
      </c>
      <c r="E174" s="239" t="s">
        <v>3234</v>
      </c>
      <c r="F174" s="240" t="s">
        <v>3235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2981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3236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3237</v>
      </c>
      <c r="F175" s="240" t="s">
        <v>3238</v>
      </c>
      <c r="G175" s="241" t="s">
        <v>359</v>
      </c>
      <c r="H175" s="242">
        <v>1</v>
      </c>
      <c r="I175" s="243"/>
      <c r="J175" s="244">
        <f>ROUND(I175*H175,2)</f>
        <v>0</v>
      </c>
      <c r="K175" s="240" t="s">
        <v>2981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3239</v>
      </c>
    </row>
    <row r="176" spans="2:65" s="1" customFormat="1" ht="25.5" customHeight="1">
      <c r="B176" s="47"/>
      <c r="C176" s="238" t="s">
        <v>896</v>
      </c>
      <c r="D176" s="238" t="s">
        <v>206</v>
      </c>
      <c r="E176" s="239" t="s">
        <v>3240</v>
      </c>
      <c r="F176" s="240" t="s">
        <v>3241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2981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3242</v>
      </c>
    </row>
    <row r="177" spans="2:65" s="1" customFormat="1" ht="25.5" customHeight="1">
      <c r="B177" s="47"/>
      <c r="C177" s="238" t="s">
        <v>900</v>
      </c>
      <c r="D177" s="238" t="s">
        <v>206</v>
      </c>
      <c r="E177" s="239" t="s">
        <v>3243</v>
      </c>
      <c r="F177" s="240" t="s">
        <v>3244</v>
      </c>
      <c r="G177" s="241" t="s">
        <v>359</v>
      </c>
      <c r="H177" s="242">
        <v>1</v>
      </c>
      <c r="I177" s="243"/>
      <c r="J177" s="244">
        <f>ROUND(I177*H177,2)</f>
        <v>0</v>
      </c>
      <c r="K177" s="240" t="s">
        <v>2981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3245</v>
      </c>
    </row>
    <row r="178" spans="2:65" s="1" customFormat="1" ht="25.5" customHeight="1">
      <c r="B178" s="47"/>
      <c r="C178" s="238" t="s">
        <v>904</v>
      </c>
      <c r="D178" s="238" t="s">
        <v>206</v>
      </c>
      <c r="E178" s="239" t="s">
        <v>3246</v>
      </c>
      <c r="F178" s="240" t="s">
        <v>3247</v>
      </c>
      <c r="G178" s="241" t="s">
        <v>359</v>
      </c>
      <c r="H178" s="242">
        <v>1</v>
      </c>
      <c r="I178" s="243"/>
      <c r="J178" s="244">
        <f>ROUND(I178*H178,2)</f>
        <v>0</v>
      </c>
      <c r="K178" s="240" t="s">
        <v>2981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3248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3249</v>
      </c>
      <c r="F179" s="240" t="s">
        <v>3250</v>
      </c>
      <c r="G179" s="241" t="s">
        <v>359</v>
      </c>
      <c r="H179" s="242">
        <v>1</v>
      </c>
      <c r="I179" s="243"/>
      <c r="J179" s="244">
        <f>ROUND(I179*H179,2)</f>
        <v>0</v>
      </c>
      <c r="K179" s="240" t="s">
        <v>2981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3251</v>
      </c>
    </row>
    <row r="180" spans="2:65" s="1" customFormat="1" ht="16.5" customHeight="1">
      <c r="B180" s="47"/>
      <c r="C180" s="238" t="s">
        <v>912</v>
      </c>
      <c r="D180" s="238" t="s">
        <v>206</v>
      </c>
      <c r="E180" s="239" t="s">
        <v>3252</v>
      </c>
      <c r="F180" s="240" t="s">
        <v>3253</v>
      </c>
      <c r="G180" s="241" t="s">
        <v>359</v>
      </c>
      <c r="H180" s="242">
        <v>1</v>
      </c>
      <c r="I180" s="243"/>
      <c r="J180" s="244">
        <f>ROUND(I180*H180,2)</f>
        <v>0</v>
      </c>
      <c r="K180" s="240" t="s">
        <v>2981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3254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3255</v>
      </c>
      <c r="F181" s="240" t="s">
        <v>3256</v>
      </c>
      <c r="G181" s="241" t="s">
        <v>359</v>
      </c>
      <c r="H181" s="242">
        <v>1</v>
      </c>
      <c r="I181" s="243"/>
      <c r="J181" s="244">
        <f>ROUND(I181*H181,2)</f>
        <v>0</v>
      </c>
      <c r="K181" s="240" t="s">
        <v>2981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3257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3258</v>
      </c>
      <c r="F182" s="240" t="s">
        <v>3259</v>
      </c>
      <c r="G182" s="241" t="s">
        <v>359</v>
      </c>
      <c r="H182" s="242">
        <v>1</v>
      </c>
      <c r="I182" s="243"/>
      <c r="J182" s="244">
        <f>ROUND(I182*H182,2)</f>
        <v>0</v>
      </c>
      <c r="K182" s="240" t="s">
        <v>2981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3260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3261</v>
      </c>
      <c r="F183" s="240" t="s">
        <v>3262</v>
      </c>
      <c r="G183" s="241" t="s">
        <v>359</v>
      </c>
      <c r="H183" s="242">
        <v>1</v>
      </c>
      <c r="I183" s="243"/>
      <c r="J183" s="244">
        <f>ROUND(I183*H183,2)</f>
        <v>0</v>
      </c>
      <c r="K183" s="240" t="s">
        <v>2981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3263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3264</v>
      </c>
      <c r="F184" s="240" t="s">
        <v>3265</v>
      </c>
      <c r="G184" s="241" t="s">
        <v>359</v>
      </c>
      <c r="H184" s="242">
        <v>1</v>
      </c>
      <c r="I184" s="243"/>
      <c r="J184" s="244">
        <f>ROUND(I184*H184,2)</f>
        <v>0</v>
      </c>
      <c r="K184" s="240" t="s">
        <v>2981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3266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3267</v>
      </c>
      <c r="F185" s="240" t="s">
        <v>3268</v>
      </c>
      <c r="G185" s="241" t="s">
        <v>359</v>
      </c>
      <c r="H185" s="242">
        <v>1</v>
      </c>
      <c r="I185" s="243"/>
      <c r="J185" s="244">
        <f>ROUND(I185*H185,2)</f>
        <v>0</v>
      </c>
      <c r="K185" s="240" t="s">
        <v>2981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3269</v>
      </c>
    </row>
    <row r="186" spans="2:65" s="1" customFormat="1" ht="25.5" customHeight="1">
      <c r="B186" s="47"/>
      <c r="C186" s="238" t="s">
        <v>938</v>
      </c>
      <c r="D186" s="238" t="s">
        <v>206</v>
      </c>
      <c r="E186" s="239" t="s">
        <v>3270</v>
      </c>
      <c r="F186" s="240" t="s">
        <v>3271</v>
      </c>
      <c r="G186" s="241" t="s">
        <v>359</v>
      </c>
      <c r="H186" s="242">
        <v>1</v>
      </c>
      <c r="I186" s="243"/>
      <c r="J186" s="244">
        <f>ROUND(I186*H186,2)</f>
        <v>0</v>
      </c>
      <c r="K186" s="240" t="s">
        <v>2981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3272</v>
      </c>
    </row>
    <row r="187" spans="2:65" s="1" customFormat="1" ht="25.5" customHeight="1">
      <c r="B187" s="47"/>
      <c r="C187" s="238" t="s">
        <v>772</v>
      </c>
      <c r="D187" s="238" t="s">
        <v>206</v>
      </c>
      <c r="E187" s="239" t="s">
        <v>3273</v>
      </c>
      <c r="F187" s="240" t="s">
        <v>3274</v>
      </c>
      <c r="G187" s="241" t="s">
        <v>246</v>
      </c>
      <c r="H187" s="250"/>
      <c r="I187" s="243"/>
      <c r="J187" s="244">
        <f>ROUND(I187*H187,2)</f>
        <v>0</v>
      </c>
      <c r="K187" s="240" t="s">
        <v>2981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3275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3276</v>
      </c>
      <c r="F188" s="240" t="s">
        <v>3277</v>
      </c>
      <c r="G188" s="241" t="s">
        <v>246</v>
      </c>
      <c r="H188" s="250"/>
      <c r="I188" s="243"/>
      <c r="J188" s="244">
        <f>ROUND(I188*H188,2)</f>
        <v>0</v>
      </c>
      <c r="K188" s="240" t="s">
        <v>2981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3278</v>
      </c>
    </row>
    <row r="189" spans="2:65" s="1" customFormat="1" ht="25.5" customHeight="1">
      <c r="B189" s="47"/>
      <c r="C189" s="238" t="s">
        <v>949</v>
      </c>
      <c r="D189" s="238" t="s">
        <v>206</v>
      </c>
      <c r="E189" s="239" t="s">
        <v>3279</v>
      </c>
      <c r="F189" s="240" t="s">
        <v>3280</v>
      </c>
      <c r="G189" s="241" t="s">
        <v>246</v>
      </c>
      <c r="H189" s="250"/>
      <c r="I189" s="243"/>
      <c r="J189" s="244">
        <f>ROUND(I189*H189,2)</f>
        <v>0</v>
      </c>
      <c r="K189" s="240" t="s">
        <v>2981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3281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3282</v>
      </c>
      <c r="F190" s="240" t="s">
        <v>3283</v>
      </c>
      <c r="G190" s="241" t="s">
        <v>246</v>
      </c>
      <c r="H190" s="250"/>
      <c r="I190" s="243"/>
      <c r="J190" s="244">
        <f>ROUND(I190*H190,2)</f>
        <v>0</v>
      </c>
      <c r="K190" s="240" t="s">
        <v>2981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3284</v>
      </c>
    </row>
    <row r="191" spans="2:65" s="1" customFormat="1" ht="25.5" customHeight="1">
      <c r="B191" s="47"/>
      <c r="C191" s="238" t="s">
        <v>957</v>
      </c>
      <c r="D191" s="238" t="s">
        <v>206</v>
      </c>
      <c r="E191" s="239" t="s">
        <v>3285</v>
      </c>
      <c r="F191" s="240" t="s">
        <v>3286</v>
      </c>
      <c r="G191" s="241" t="s">
        <v>246</v>
      </c>
      <c r="H191" s="250"/>
      <c r="I191" s="243"/>
      <c r="J191" s="244">
        <f>ROUND(I191*H191,2)</f>
        <v>0</v>
      </c>
      <c r="K191" s="240" t="s">
        <v>2981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3287</v>
      </c>
    </row>
    <row r="192" spans="2:65" s="1" customFormat="1" ht="25.5" customHeight="1">
      <c r="B192" s="47"/>
      <c r="C192" s="238" t="s">
        <v>961</v>
      </c>
      <c r="D192" s="238" t="s">
        <v>206</v>
      </c>
      <c r="E192" s="239" t="s">
        <v>3288</v>
      </c>
      <c r="F192" s="240" t="s">
        <v>3289</v>
      </c>
      <c r="G192" s="241" t="s">
        <v>246</v>
      </c>
      <c r="H192" s="250"/>
      <c r="I192" s="243"/>
      <c r="J192" s="244">
        <f>ROUND(I192*H192,2)</f>
        <v>0</v>
      </c>
      <c r="K192" s="240" t="s">
        <v>2981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3290</v>
      </c>
    </row>
    <row r="193" spans="2:65" s="1" customFormat="1" ht="25.5" customHeight="1">
      <c r="B193" s="47"/>
      <c r="C193" s="238" t="s">
        <v>965</v>
      </c>
      <c r="D193" s="238" t="s">
        <v>206</v>
      </c>
      <c r="E193" s="239" t="s">
        <v>3291</v>
      </c>
      <c r="F193" s="240" t="s">
        <v>3292</v>
      </c>
      <c r="G193" s="241" t="s">
        <v>246</v>
      </c>
      <c r="H193" s="250"/>
      <c r="I193" s="243"/>
      <c r="J193" s="244">
        <f>ROUND(I193*H193,2)</f>
        <v>0</v>
      </c>
      <c r="K193" s="240" t="s">
        <v>2981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3293</v>
      </c>
    </row>
    <row r="194" spans="2:65" s="1" customFormat="1" ht="38.25" customHeight="1">
      <c r="B194" s="47"/>
      <c r="C194" s="238" t="s">
        <v>969</v>
      </c>
      <c r="D194" s="238" t="s">
        <v>206</v>
      </c>
      <c r="E194" s="239" t="s">
        <v>3294</v>
      </c>
      <c r="F194" s="240" t="s">
        <v>3295</v>
      </c>
      <c r="G194" s="241" t="s">
        <v>246</v>
      </c>
      <c r="H194" s="250"/>
      <c r="I194" s="243"/>
      <c r="J194" s="244">
        <f>ROUND(I194*H194,2)</f>
        <v>0</v>
      </c>
      <c r="K194" s="240" t="s">
        <v>2981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3296</v>
      </c>
    </row>
    <row r="195" spans="2:65" s="1" customFormat="1" ht="25.5" customHeight="1">
      <c r="B195" s="47"/>
      <c r="C195" s="238" t="s">
        <v>973</v>
      </c>
      <c r="D195" s="238" t="s">
        <v>206</v>
      </c>
      <c r="E195" s="239" t="s">
        <v>3297</v>
      </c>
      <c r="F195" s="240" t="s">
        <v>3298</v>
      </c>
      <c r="G195" s="241" t="s">
        <v>246</v>
      </c>
      <c r="H195" s="250"/>
      <c r="I195" s="243"/>
      <c r="J195" s="244">
        <f>ROUND(I195*H195,2)</f>
        <v>0</v>
      </c>
      <c r="K195" s="240" t="s">
        <v>2981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3299</v>
      </c>
    </row>
    <row r="196" spans="2:65" s="1" customFormat="1" ht="25.5" customHeight="1">
      <c r="B196" s="47"/>
      <c r="C196" s="238" t="s">
        <v>977</v>
      </c>
      <c r="D196" s="238" t="s">
        <v>206</v>
      </c>
      <c r="E196" s="239" t="s">
        <v>3300</v>
      </c>
      <c r="F196" s="240" t="s">
        <v>3301</v>
      </c>
      <c r="G196" s="241" t="s">
        <v>246</v>
      </c>
      <c r="H196" s="250"/>
      <c r="I196" s="243"/>
      <c r="J196" s="244">
        <f>ROUND(I196*H196,2)</f>
        <v>0</v>
      </c>
      <c r="K196" s="240" t="s">
        <v>2981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3302</v>
      </c>
    </row>
    <row r="197" spans="2:65" s="1" customFormat="1" ht="16.5" customHeight="1">
      <c r="B197" s="47"/>
      <c r="C197" s="238" t="s">
        <v>981</v>
      </c>
      <c r="D197" s="238" t="s">
        <v>206</v>
      </c>
      <c r="E197" s="239" t="s">
        <v>3303</v>
      </c>
      <c r="F197" s="240" t="s">
        <v>3304</v>
      </c>
      <c r="G197" s="241" t="s">
        <v>359</v>
      </c>
      <c r="H197" s="242">
        <v>1</v>
      </c>
      <c r="I197" s="243"/>
      <c r="J197" s="244">
        <f>ROUND(I197*H197,2)</f>
        <v>0</v>
      </c>
      <c r="K197" s="240" t="s">
        <v>2981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76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3305</v>
      </c>
    </row>
    <row r="198" spans="2:65" s="1" customFormat="1" ht="16.5" customHeight="1">
      <c r="B198" s="47"/>
      <c r="C198" s="238" t="s">
        <v>993</v>
      </c>
      <c r="D198" s="238" t="s">
        <v>206</v>
      </c>
      <c r="E198" s="239" t="s">
        <v>3306</v>
      </c>
      <c r="F198" s="240" t="s">
        <v>3307</v>
      </c>
      <c r="G198" s="241" t="s">
        <v>359</v>
      </c>
      <c r="H198" s="242">
        <v>1</v>
      </c>
      <c r="I198" s="243"/>
      <c r="J198" s="244">
        <f>ROUND(I198*H198,2)</f>
        <v>0</v>
      </c>
      <c r="K198" s="240" t="s">
        <v>2981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98</v>
      </c>
      <c r="AT198" s="25" t="s">
        <v>206</v>
      </c>
      <c r="AU198" s="25" t="s">
        <v>76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98</v>
      </c>
      <c r="BM198" s="25" t="s">
        <v>3308</v>
      </c>
    </row>
    <row r="199" spans="2:65" s="1" customFormat="1" ht="16.5" customHeight="1">
      <c r="B199" s="47"/>
      <c r="C199" s="238" t="s">
        <v>997</v>
      </c>
      <c r="D199" s="238" t="s">
        <v>206</v>
      </c>
      <c r="E199" s="239" t="s">
        <v>3309</v>
      </c>
      <c r="F199" s="240" t="s">
        <v>3310</v>
      </c>
      <c r="G199" s="241" t="s">
        <v>359</v>
      </c>
      <c r="H199" s="242">
        <v>1</v>
      </c>
      <c r="I199" s="243"/>
      <c r="J199" s="244">
        <f>ROUND(I199*H199,2)</f>
        <v>0</v>
      </c>
      <c r="K199" s="240" t="s">
        <v>2981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98</v>
      </c>
      <c r="AT199" s="25" t="s">
        <v>206</v>
      </c>
      <c r="AU199" s="25" t="s">
        <v>76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98</v>
      </c>
      <c r="BM199" s="25" t="s">
        <v>3311</v>
      </c>
    </row>
    <row r="200" spans="2:65" s="1" customFormat="1" ht="16.5" customHeight="1">
      <c r="B200" s="47"/>
      <c r="C200" s="238" t="s">
        <v>1005</v>
      </c>
      <c r="D200" s="238" t="s">
        <v>206</v>
      </c>
      <c r="E200" s="239" t="s">
        <v>3312</v>
      </c>
      <c r="F200" s="240" t="s">
        <v>3313</v>
      </c>
      <c r="G200" s="241" t="s">
        <v>359</v>
      </c>
      <c r="H200" s="242">
        <v>7</v>
      </c>
      <c r="I200" s="243"/>
      <c r="J200" s="244">
        <f>ROUND(I200*H200,2)</f>
        <v>0</v>
      </c>
      <c r="K200" s="240" t="s">
        <v>2981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76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3314</v>
      </c>
    </row>
    <row r="201" spans="2:65" s="1" customFormat="1" ht="16.5" customHeight="1">
      <c r="B201" s="47"/>
      <c r="C201" s="238" t="s">
        <v>1009</v>
      </c>
      <c r="D201" s="238" t="s">
        <v>206</v>
      </c>
      <c r="E201" s="239" t="s">
        <v>3315</v>
      </c>
      <c r="F201" s="240" t="s">
        <v>3316</v>
      </c>
      <c r="G201" s="241" t="s">
        <v>359</v>
      </c>
      <c r="H201" s="242">
        <v>11</v>
      </c>
      <c r="I201" s="243"/>
      <c r="J201" s="244">
        <f>ROUND(I201*H201,2)</f>
        <v>0</v>
      </c>
      <c r="K201" s="240" t="s">
        <v>2981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98</v>
      </c>
      <c r="AT201" s="25" t="s">
        <v>206</v>
      </c>
      <c r="AU201" s="25" t="s">
        <v>76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98</v>
      </c>
      <c r="BM201" s="25" t="s">
        <v>3317</v>
      </c>
    </row>
    <row r="202" spans="2:65" s="1" customFormat="1" ht="16.5" customHeight="1">
      <c r="B202" s="47"/>
      <c r="C202" s="238" t="s">
        <v>1013</v>
      </c>
      <c r="D202" s="238" t="s">
        <v>206</v>
      </c>
      <c r="E202" s="239" t="s">
        <v>3318</v>
      </c>
      <c r="F202" s="240" t="s">
        <v>3319</v>
      </c>
      <c r="G202" s="241" t="s">
        <v>359</v>
      </c>
      <c r="H202" s="242">
        <v>1</v>
      </c>
      <c r="I202" s="243"/>
      <c r="J202" s="244">
        <f>ROUND(I202*H202,2)</f>
        <v>0</v>
      </c>
      <c r="K202" s="240" t="s">
        <v>2991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98</v>
      </c>
      <c r="AT202" s="25" t="s">
        <v>206</v>
      </c>
      <c r="AU202" s="25" t="s">
        <v>76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3320</v>
      </c>
    </row>
    <row r="203" spans="2:65" s="1" customFormat="1" ht="16.5" customHeight="1">
      <c r="B203" s="47"/>
      <c r="C203" s="238" t="s">
        <v>1017</v>
      </c>
      <c r="D203" s="238" t="s">
        <v>206</v>
      </c>
      <c r="E203" s="239" t="s">
        <v>3321</v>
      </c>
      <c r="F203" s="240" t="s">
        <v>3322</v>
      </c>
      <c r="G203" s="241" t="s">
        <v>359</v>
      </c>
      <c r="H203" s="242">
        <v>30</v>
      </c>
      <c r="I203" s="243"/>
      <c r="J203" s="244">
        <f>ROUND(I203*H203,2)</f>
        <v>0</v>
      </c>
      <c r="K203" s="240" t="s">
        <v>2981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98</v>
      </c>
      <c r="AT203" s="25" t="s">
        <v>206</v>
      </c>
      <c r="AU203" s="25" t="s">
        <v>76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98</v>
      </c>
      <c r="BM203" s="25" t="s">
        <v>3323</v>
      </c>
    </row>
    <row r="204" spans="2:65" s="1" customFormat="1" ht="16.5" customHeight="1">
      <c r="B204" s="47"/>
      <c r="C204" s="238" t="s">
        <v>1025</v>
      </c>
      <c r="D204" s="238" t="s">
        <v>206</v>
      </c>
      <c r="E204" s="239" t="s">
        <v>3324</v>
      </c>
      <c r="F204" s="240" t="s">
        <v>3325</v>
      </c>
      <c r="G204" s="241" t="s">
        <v>359</v>
      </c>
      <c r="H204" s="242">
        <v>1</v>
      </c>
      <c r="I204" s="243"/>
      <c r="J204" s="244">
        <f>ROUND(I204*H204,2)</f>
        <v>0</v>
      </c>
      <c r="K204" s="240" t="s">
        <v>2981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76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3326</v>
      </c>
    </row>
    <row r="205" spans="2:65" s="1" customFormat="1" ht="16.5" customHeight="1">
      <c r="B205" s="47"/>
      <c r="C205" s="238" t="s">
        <v>1029</v>
      </c>
      <c r="D205" s="238" t="s">
        <v>206</v>
      </c>
      <c r="E205" s="239" t="s">
        <v>3327</v>
      </c>
      <c r="F205" s="240" t="s">
        <v>3328</v>
      </c>
      <c r="G205" s="241" t="s">
        <v>359</v>
      </c>
      <c r="H205" s="242">
        <v>1</v>
      </c>
      <c r="I205" s="243"/>
      <c r="J205" s="244">
        <f>ROUND(I205*H205,2)</f>
        <v>0</v>
      </c>
      <c r="K205" s="240" t="s">
        <v>2991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98</v>
      </c>
      <c r="AT205" s="25" t="s">
        <v>206</v>
      </c>
      <c r="AU205" s="25" t="s">
        <v>76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98</v>
      </c>
      <c r="BM205" s="25" t="s">
        <v>3329</v>
      </c>
    </row>
    <row r="206" spans="2:65" s="1" customFormat="1" ht="16.5" customHeight="1">
      <c r="B206" s="47"/>
      <c r="C206" s="238" t="s">
        <v>1033</v>
      </c>
      <c r="D206" s="238" t="s">
        <v>206</v>
      </c>
      <c r="E206" s="239" t="s">
        <v>3330</v>
      </c>
      <c r="F206" s="240" t="s">
        <v>3331</v>
      </c>
      <c r="G206" s="241" t="s">
        <v>359</v>
      </c>
      <c r="H206" s="242">
        <v>30</v>
      </c>
      <c r="I206" s="243"/>
      <c r="J206" s="244">
        <f>ROUND(I206*H206,2)</f>
        <v>0</v>
      </c>
      <c r="K206" s="240" t="s">
        <v>2981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98</v>
      </c>
      <c r="AT206" s="25" t="s">
        <v>206</v>
      </c>
      <c r="AU206" s="25" t="s">
        <v>76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98</v>
      </c>
      <c r="BM206" s="25" t="s">
        <v>3332</v>
      </c>
    </row>
    <row r="207" spans="2:65" s="1" customFormat="1" ht="16.5" customHeight="1">
      <c r="B207" s="47"/>
      <c r="C207" s="238" t="s">
        <v>1041</v>
      </c>
      <c r="D207" s="238" t="s">
        <v>206</v>
      </c>
      <c r="E207" s="239" t="s">
        <v>3333</v>
      </c>
      <c r="F207" s="240" t="s">
        <v>3334</v>
      </c>
      <c r="G207" s="241" t="s">
        <v>359</v>
      </c>
      <c r="H207" s="242">
        <v>200</v>
      </c>
      <c r="I207" s="243"/>
      <c r="J207" s="244">
        <f>ROUND(I207*H207,2)</f>
        <v>0</v>
      </c>
      <c r="K207" s="240" t="s">
        <v>2991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98</v>
      </c>
      <c r="AT207" s="25" t="s">
        <v>206</v>
      </c>
      <c r="AU207" s="25" t="s">
        <v>76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98</v>
      </c>
      <c r="BM207" s="25" t="s">
        <v>3335</v>
      </c>
    </row>
    <row r="208" spans="2:65" s="1" customFormat="1" ht="16.5" customHeight="1">
      <c r="B208" s="47"/>
      <c r="C208" s="238" t="s">
        <v>1045</v>
      </c>
      <c r="D208" s="238" t="s">
        <v>206</v>
      </c>
      <c r="E208" s="239" t="s">
        <v>3336</v>
      </c>
      <c r="F208" s="240" t="s">
        <v>3337</v>
      </c>
      <c r="G208" s="241" t="s">
        <v>359</v>
      </c>
      <c r="H208" s="242">
        <v>14</v>
      </c>
      <c r="I208" s="243"/>
      <c r="J208" s="244">
        <f>ROUND(I208*H208,2)</f>
        <v>0</v>
      </c>
      <c r="K208" s="240" t="s">
        <v>2991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76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3338</v>
      </c>
    </row>
    <row r="209" spans="2:65" s="1" customFormat="1" ht="16.5" customHeight="1">
      <c r="B209" s="47"/>
      <c r="C209" s="238" t="s">
        <v>1049</v>
      </c>
      <c r="D209" s="238" t="s">
        <v>206</v>
      </c>
      <c r="E209" s="239" t="s">
        <v>3339</v>
      </c>
      <c r="F209" s="240" t="s">
        <v>3340</v>
      </c>
      <c r="G209" s="241" t="s">
        <v>359</v>
      </c>
      <c r="H209" s="242">
        <v>7</v>
      </c>
      <c r="I209" s="243"/>
      <c r="J209" s="244">
        <f>ROUND(I209*H209,2)</f>
        <v>0</v>
      </c>
      <c r="K209" s="240" t="s">
        <v>2991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98</v>
      </c>
      <c r="AT209" s="25" t="s">
        <v>206</v>
      </c>
      <c r="AU209" s="25" t="s">
        <v>76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98</v>
      </c>
      <c r="BM209" s="25" t="s">
        <v>3341</v>
      </c>
    </row>
    <row r="210" spans="2:65" s="1" customFormat="1" ht="16.5" customHeight="1">
      <c r="B210" s="47"/>
      <c r="C210" s="238" t="s">
        <v>1053</v>
      </c>
      <c r="D210" s="238" t="s">
        <v>206</v>
      </c>
      <c r="E210" s="239" t="s">
        <v>3342</v>
      </c>
      <c r="F210" s="240" t="s">
        <v>3343</v>
      </c>
      <c r="G210" s="241" t="s">
        <v>2246</v>
      </c>
      <c r="H210" s="242">
        <v>1</v>
      </c>
      <c r="I210" s="243"/>
      <c r="J210" s="244">
        <f>ROUND(I210*H210,2)</f>
        <v>0</v>
      </c>
      <c r="K210" s="240" t="s">
        <v>2991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98</v>
      </c>
      <c r="AT210" s="25" t="s">
        <v>206</v>
      </c>
      <c r="AU210" s="25" t="s">
        <v>76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98</v>
      </c>
      <c r="BM210" s="25" t="s">
        <v>3344</v>
      </c>
    </row>
    <row r="211" spans="2:65" s="1" customFormat="1" ht="16.5" customHeight="1">
      <c r="B211" s="47"/>
      <c r="C211" s="238" t="s">
        <v>1057</v>
      </c>
      <c r="D211" s="238" t="s">
        <v>206</v>
      </c>
      <c r="E211" s="239" t="s">
        <v>3345</v>
      </c>
      <c r="F211" s="240" t="s">
        <v>3346</v>
      </c>
      <c r="G211" s="241" t="s">
        <v>215</v>
      </c>
      <c r="H211" s="242">
        <v>200</v>
      </c>
      <c r="I211" s="243"/>
      <c r="J211" s="244">
        <f>ROUND(I211*H211,2)</f>
        <v>0</v>
      </c>
      <c r="K211" s="240" t="s">
        <v>2981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98</v>
      </c>
      <c r="AT211" s="25" t="s">
        <v>206</v>
      </c>
      <c r="AU211" s="25" t="s">
        <v>76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98</v>
      </c>
      <c r="BM211" s="25" t="s">
        <v>3347</v>
      </c>
    </row>
    <row r="212" spans="2:65" s="1" customFormat="1" ht="16.5" customHeight="1">
      <c r="B212" s="47"/>
      <c r="C212" s="238" t="s">
        <v>1061</v>
      </c>
      <c r="D212" s="238" t="s">
        <v>206</v>
      </c>
      <c r="E212" s="239" t="s">
        <v>3348</v>
      </c>
      <c r="F212" s="240" t="s">
        <v>3349</v>
      </c>
      <c r="G212" s="241" t="s">
        <v>3350</v>
      </c>
      <c r="H212" s="242">
        <v>20</v>
      </c>
      <c r="I212" s="243"/>
      <c r="J212" s="244">
        <f>ROUND(I212*H212,2)</f>
        <v>0</v>
      </c>
      <c r="K212" s="240" t="s">
        <v>2981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98</v>
      </c>
      <c r="AT212" s="25" t="s">
        <v>206</v>
      </c>
      <c r="AU212" s="25" t="s">
        <v>76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98</v>
      </c>
      <c r="BM212" s="25" t="s">
        <v>3351</v>
      </c>
    </row>
    <row r="213" spans="2:65" s="1" customFormat="1" ht="16.5" customHeight="1">
      <c r="B213" s="47"/>
      <c r="C213" s="238" t="s">
        <v>1065</v>
      </c>
      <c r="D213" s="238" t="s">
        <v>206</v>
      </c>
      <c r="E213" s="239" t="s">
        <v>3352</v>
      </c>
      <c r="F213" s="240" t="s">
        <v>3353</v>
      </c>
      <c r="G213" s="241" t="s">
        <v>3350</v>
      </c>
      <c r="H213" s="242">
        <v>5</v>
      </c>
      <c r="I213" s="243"/>
      <c r="J213" s="244">
        <f>ROUND(I213*H213,2)</f>
        <v>0</v>
      </c>
      <c r="K213" s="240" t="s">
        <v>2981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98</v>
      </c>
      <c r="AT213" s="25" t="s">
        <v>206</v>
      </c>
      <c r="AU213" s="25" t="s">
        <v>76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98</v>
      </c>
      <c r="BM213" s="25" t="s">
        <v>3354</v>
      </c>
    </row>
    <row r="214" spans="2:65" s="1" customFormat="1" ht="16.5" customHeight="1">
      <c r="B214" s="47"/>
      <c r="C214" s="238" t="s">
        <v>1069</v>
      </c>
      <c r="D214" s="238" t="s">
        <v>206</v>
      </c>
      <c r="E214" s="239" t="s">
        <v>3355</v>
      </c>
      <c r="F214" s="240" t="s">
        <v>3356</v>
      </c>
      <c r="G214" s="241" t="s">
        <v>215</v>
      </c>
      <c r="H214" s="242">
        <v>50</v>
      </c>
      <c r="I214" s="243"/>
      <c r="J214" s="244">
        <f>ROUND(I214*H214,2)</f>
        <v>0</v>
      </c>
      <c r="K214" s="240" t="s">
        <v>2981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98</v>
      </c>
      <c r="AT214" s="25" t="s">
        <v>206</v>
      </c>
      <c r="AU214" s="25" t="s">
        <v>76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98</v>
      </c>
      <c r="BM214" s="25" t="s">
        <v>3357</v>
      </c>
    </row>
    <row r="215" spans="2:65" s="1" customFormat="1" ht="16.5" customHeight="1">
      <c r="B215" s="47"/>
      <c r="C215" s="238" t="s">
        <v>1073</v>
      </c>
      <c r="D215" s="238" t="s">
        <v>206</v>
      </c>
      <c r="E215" s="239" t="s">
        <v>3358</v>
      </c>
      <c r="F215" s="240" t="s">
        <v>3359</v>
      </c>
      <c r="G215" s="241" t="s">
        <v>3350</v>
      </c>
      <c r="H215" s="242">
        <v>10</v>
      </c>
      <c r="I215" s="243"/>
      <c r="J215" s="244">
        <f>ROUND(I215*H215,2)</f>
        <v>0</v>
      </c>
      <c r="K215" s="240" t="s">
        <v>2981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98</v>
      </c>
      <c r="AT215" s="25" t="s">
        <v>206</v>
      </c>
      <c r="AU215" s="25" t="s">
        <v>76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98</v>
      </c>
      <c r="BM215" s="25" t="s">
        <v>3360</v>
      </c>
    </row>
    <row r="216" spans="2:65" s="1" customFormat="1" ht="16.5" customHeight="1">
      <c r="B216" s="47"/>
      <c r="C216" s="238" t="s">
        <v>1077</v>
      </c>
      <c r="D216" s="238" t="s">
        <v>206</v>
      </c>
      <c r="E216" s="239" t="s">
        <v>3361</v>
      </c>
      <c r="F216" s="240" t="s">
        <v>3362</v>
      </c>
      <c r="G216" s="241" t="s">
        <v>3350</v>
      </c>
      <c r="H216" s="242">
        <v>5</v>
      </c>
      <c r="I216" s="243"/>
      <c r="J216" s="244">
        <f>ROUND(I216*H216,2)</f>
        <v>0</v>
      </c>
      <c r="K216" s="240" t="s">
        <v>2981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76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3363</v>
      </c>
    </row>
    <row r="217" spans="2:65" s="1" customFormat="1" ht="16.5" customHeight="1">
      <c r="B217" s="47"/>
      <c r="C217" s="238" t="s">
        <v>1081</v>
      </c>
      <c r="D217" s="238" t="s">
        <v>206</v>
      </c>
      <c r="E217" s="239" t="s">
        <v>3364</v>
      </c>
      <c r="F217" s="240" t="s">
        <v>3365</v>
      </c>
      <c r="G217" s="241" t="s">
        <v>215</v>
      </c>
      <c r="H217" s="242">
        <v>1600</v>
      </c>
      <c r="I217" s="243"/>
      <c r="J217" s="244">
        <f>ROUND(I217*H217,2)</f>
        <v>0</v>
      </c>
      <c r="K217" s="240" t="s">
        <v>2981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98</v>
      </c>
      <c r="AT217" s="25" t="s">
        <v>206</v>
      </c>
      <c r="AU217" s="25" t="s">
        <v>76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98</v>
      </c>
      <c r="BM217" s="25" t="s">
        <v>3366</v>
      </c>
    </row>
    <row r="218" spans="2:65" s="1" customFormat="1" ht="16.5" customHeight="1">
      <c r="B218" s="47"/>
      <c r="C218" s="238" t="s">
        <v>1087</v>
      </c>
      <c r="D218" s="238" t="s">
        <v>206</v>
      </c>
      <c r="E218" s="239" t="s">
        <v>3367</v>
      </c>
      <c r="F218" s="240" t="s">
        <v>3368</v>
      </c>
      <c r="G218" s="241" t="s">
        <v>215</v>
      </c>
      <c r="H218" s="242">
        <v>700</v>
      </c>
      <c r="I218" s="243"/>
      <c r="J218" s="244">
        <f>ROUND(I218*H218,2)</f>
        <v>0</v>
      </c>
      <c r="K218" s="240" t="s">
        <v>2981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98</v>
      </c>
      <c r="AT218" s="25" t="s">
        <v>206</v>
      </c>
      <c r="AU218" s="25" t="s">
        <v>76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98</v>
      </c>
      <c r="BM218" s="25" t="s">
        <v>3369</v>
      </c>
    </row>
    <row r="219" spans="2:65" s="1" customFormat="1" ht="16.5" customHeight="1">
      <c r="B219" s="47"/>
      <c r="C219" s="238" t="s">
        <v>1092</v>
      </c>
      <c r="D219" s="238" t="s">
        <v>206</v>
      </c>
      <c r="E219" s="239" t="s">
        <v>3370</v>
      </c>
      <c r="F219" s="240" t="s">
        <v>3371</v>
      </c>
      <c r="G219" s="241" t="s">
        <v>3350</v>
      </c>
      <c r="H219" s="242">
        <v>100</v>
      </c>
      <c r="I219" s="243"/>
      <c r="J219" s="244">
        <f>ROUND(I219*H219,2)</f>
        <v>0</v>
      </c>
      <c r="K219" s="240" t="s">
        <v>2981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98</v>
      </c>
      <c r="AT219" s="25" t="s">
        <v>206</v>
      </c>
      <c r="AU219" s="25" t="s">
        <v>76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98</v>
      </c>
      <c r="BM219" s="25" t="s">
        <v>3372</v>
      </c>
    </row>
    <row r="220" spans="2:65" s="1" customFormat="1" ht="16.5" customHeight="1">
      <c r="B220" s="47"/>
      <c r="C220" s="238" t="s">
        <v>1098</v>
      </c>
      <c r="D220" s="238" t="s">
        <v>206</v>
      </c>
      <c r="E220" s="239" t="s">
        <v>3373</v>
      </c>
      <c r="F220" s="240" t="s">
        <v>3374</v>
      </c>
      <c r="G220" s="241" t="s">
        <v>3350</v>
      </c>
      <c r="H220" s="242">
        <v>100</v>
      </c>
      <c r="I220" s="243"/>
      <c r="J220" s="244">
        <f>ROUND(I220*H220,2)</f>
        <v>0</v>
      </c>
      <c r="K220" s="240" t="s">
        <v>2981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98</v>
      </c>
      <c r="AT220" s="25" t="s">
        <v>206</v>
      </c>
      <c r="AU220" s="25" t="s">
        <v>76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98</v>
      </c>
      <c r="BM220" s="25" t="s">
        <v>3375</v>
      </c>
    </row>
    <row r="221" spans="2:65" s="1" customFormat="1" ht="16.5" customHeight="1">
      <c r="B221" s="47"/>
      <c r="C221" s="238" t="s">
        <v>1102</v>
      </c>
      <c r="D221" s="238" t="s">
        <v>206</v>
      </c>
      <c r="E221" s="239" t="s">
        <v>3376</v>
      </c>
      <c r="F221" s="240" t="s">
        <v>3377</v>
      </c>
      <c r="G221" s="241" t="s">
        <v>3350</v>
      </c>
      <c r="H221" s="242">
        <v>30</v>
      </c>
      <c r="I221" s="243"/>
      <c r="J221" s="244">
        <f>ROUND(I221*H221,2)</f>
        <v>0</v>
      </c>
      <c r="K221" s="240" t="s">
        <v>2981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98</v>
      </c>
      <c r="AT221" s="25" t="s">
        <v>206</v>
      </c>
      <c r="AU221" s="25" t="s">
        <v>76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98</v>
      </c>
      <c r="BM221" s="25" t="s">
        <v>3378</v>
      </c>
    </row>
    <row r="222" spans="2:65" s="1" customFormat="1" ht="16.5" customHeight="1">
      <c r="B222" s="47"/>
      <c r="C222" s="238" t="s">
        <v>1106</v>
      </c>
      <c r="D222" s="238" t="s">
        <v>206</v>
      </c>
      <c r="E222" s="239" t="s">
        <v>3379</v>
      </c>
      <c r="F222" s="240" t="s">
        <v>3380</v>
      </c>
      <c r="G222" s="241" t="s">
        <v>3350</v>
      </c>
      <c r="H222" s="242">
        <v>100</v>
      </c>
      <c r="I222" s="243"/>
      <c r="J222" s="244">
        <f>ROUND(I222*H222,2)</f>
        <v>0</v>
      </c>
      <c r="K222" s="240" t="s">
        <v>2981</v>
      </c>
      <c r="L222" s="73"/>
      <c r="M222" s="245" t="s">
        <v>21</v>
      </c>
      <c r="N222" s="251" t="s">
        <v>47</v>
      </c>
      <c r="O222" s="252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AR222" s="25" t="s">
        <v>98</v>
      </c>
      <c r="AT222" s="25" t="s">
        <v>206</v>
      </c>
      <c r="AU222" s="25" t="s">
        <v>76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98</v>
      </c>
      <c r="BM222" s="25" t="s">
        <v>3381</v>
      </c>
    </row>
    <row r="223" spans="2:12" s="1" customFormat="1" ht="6.95" customHeight="1">
      <c r="B223" s="68"/>
      <c r="C223" s="69"/>
      <c r="D223" s="69"/>
      <c r="E223" s="69"/>
      <c r="F223" s="69"/>
      <c r="G223" s="69"/>
      <c r="H223" s="69"/>
      <c r="I223" s="180"/>
      <c r="J223" s="69"/>
      <c r="K223" s="69"/>
      <c r="L223" s="73"/>
    </row>
  </sheetData>
  <sheetProtection password="CC35" sheet="1" objects="1" scenarios="1" formatColumns="0" formatRows="0" autoFilter="0"/>
  <autoFilter ref="C87:K22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5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1"/>
      <c r="C1" s="151"/>
      <c r="D1" s="152" t="s">
        <v>1</v>
      </c>
      <c r="E1" s="151"/>
      <c r="F1" s="153" t="s">
        <v>165</v>
      </c>
      <c r="G1" s="153" t="s">
        <v>166</v>
      </c>
      <c r="H1" s="153"/>
      <c r="I1" s="154"/>
      <c r="J1" s="153" t="s">
        <v>167</v>
      </c>
      <c r="K1" s="152" t="s">
        <v>168</v>
      </c>
      <c r="L1" s="153" t="s">
        <v>169</v>
      </c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125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5"/>
      <c r="J3" s="27"/>
      <c r="K3" s="28"/>
      <c r="AT3" s="25" t="s">
        <v>85</v>
      </c>
    </row>
    <row r="4" spans="2:46" ht="36.95" customHeight="1">
      <c r="B4" s="29"/>
      <c r="C4" s="30"/>
      <c r="D4" s="31" t="s">
        <v>170</v>
      </c>
      <c r="E4" s="30"/>
      <c r="F4" s="30"/>
      <c r="G4" s="30"/>
      <c r="H4" s="30"/>
      <c r="I4" s="156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6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6"/>
      <c r="J6" s="30"/>
      <c r="K6" s="32"/>
    </row>
    <row r="7" spans="2:11" ht="16.5" customHeight="1">
      <c r="B7" s="29"/>
      <c r="C7" s="30"/>
      <c r="D7" s="30"/>
      <c r="E7" s="157" t="str">
        <f>'Rekapitulace stavby'!K6</f>
        <v>Revitalizace NKP Vlašský dvůr stavba</v>
      </c>
      <c r="F7" s="41"/>
      <c r="G7" s="41"/>
      <c r="H7" s="41"/>
      <c r="I7" s="156"/>
      <c r="J7" s="30"/>
      <c r="K7" s="32"/>
    </row>
    <row r="8" spans="2:11" ht="13.5">
      <c r="B8" s="29"/>
      <c r="C8" s="30"/>
      <c r="D8" s="41" t="s">
        <v>171</v>
      </c>
      <c r="E8" s="30"/>
      <c r="F8" s="30"/>
      <c r="G8" s="30"/>
      <c r="H8" s="30"/>
      <c r="I8" s="156"/>
      <c r="J8" s="30"/>
      <c r="K8" s="32"/>
    </row>
    <row r="9" spans="2:11" ht="16.5" customHeight="1">
      <c r="B9" s="29"/>
      <c r="C9" s="30"/>
      <c r="D9" s="30"/>
      <c r="E9" s="157" t="s">
        <v>172</v>
      </c>
      <c r="F9" s="30"/>
      <c r="G9" s="30"/>
      <c r="H9" s="30"/>
      <c r="I9" s="156"/>
      <c r="J9" s="30"/>
      <c r="K9" s="32"/>
    </row>
    <row r="10" spans="2:11" ht="13.5">
      <c r="B10" s="29"/>
      <c r="C10" s="30"/>
      <c r="D10" s="41" t="s">
        <v>173</v>
      </c>
      <c r="E10" s="30"/>
      <c r="F10" s="30"/>
      <c r="G10" s="30"/>
      <c r="H10" s="30"/>
      <c r="I10" s="156"/>
      <c r="J10" s="30"/>
      <c r="K10" s="32"/>
    </row>
    <row r="11" spans="2:11" s="1" customFormat="1" ht="16.5" customHeight="1">
      <c r="B11" s="47"/>
      <c r="C11" s="48"/>
      <c r="D11" s="48"/>
      <c r="E11" s="56" t="s">
        <v>174</v>
      </c>
      <c r="F11" s="48"/>
      <c r="G11" s="48"/>
      <c r="H11" s="48"/>
      <c r="I11" s="158"/>
      <c r="J11" s="48"/>
      <c r="K11" s="52"/>
    </row>
    <row r="12" spans="2:11" s="1" customFormat="1" ht="13.5">
      <c r="B12" s="47"/>
      <c r="C12" s="48"/>
      <c r="D12" s="41" t="s">
        <v>2977</v>
      </c>
      <c r="E12" s="48"/>
      <c r="F12" s="48"/>
      <c r="G12" s="48"/>
      <c r="H12" s="48"/>
      <c r="I12" s="158"/>
      <c r="J12" s="48"/>
      <c r="K12" s="52"/>
    </row>
    <row r="13" spans="2:11" s="1" customFormat="1" ht="36.95" customHeight="1">
      <c r="B13" s="47"/>
      <c r="C13" s="48"/>
      <c r="D13" s="48"/>
      <c r="E13" s="159" t="s">
        <v>3382</v>
      </c>
      <c r="F13" s="48"/>
      <c r="G13" s="48"/>
      <c r="H13" s="48"/>
      <c r="I13" s="158"/>
      <c r="J13" s="48"/>
      <c r="K13" s="52"/>
    </row>
    <row r="14" spans="2:11" s="1" customFormat="1" ht="13.5">
      <c r="B14" s="47"/>
      <c r="C14" s="48"/>
      <c r="D14" s="48"/>
      <c r="E14" s="48"/>
      <c r="F14" s="48"/>
      <c r="G14" s="48"/>
      <c r="H14" s="48"/>
      <c r="I14" s="158"/>
      <c r="J14" s="48"/>
      <c r="K14" s="52"/>
    </row>
    <row r="15" spans="2:11" s="1" customFormat="1" ht="14.4" customHeight="1">
      <c r="B15" s="47"/>
      <c r="C15" s="48"/>
      <c r="D15" s="41" t="s">
        <v>20</v>
      </c>
      <c r="E15" s="48"/>
      <c r="F15" s="36" t="s">
        <v>21</v>
      </c>
      <c r="G15" s="48"/>
      <c r="H15" s="48"/>
      <c r="I15" s="160" t="s">
        <v>22</v>
      </c>
      <c r="J15" s="36" t="s">
        <v>21</v>
      </c>
      <c r="K15" s="52"/>
    </row>
    <row r="16" spans="2:11" s="1" customFormat="1" ht="14.4" customHeight="1">
      <c r="B16" s="47"/>
      <c r="C16" s="48"/>
      <c r="D16" s="41" t="s">
        <v>23</v>
      </c>
      <c r="E16" s="48"/>
      <c r="F16" s="36" t="s">
        <v>24</v>
      </c>
      <c r="G16" s="48"/>
      <c r="H16" s="48"/>
      <c r="I16" s="160" t="s">
        <v>25</v>
      </c>
      <c r="J16" s="161" t="str">
        <f>'Rekapitulace stavby'!AN8</f>
        <v>22. 2. 2018</v>
      </c>
      <c r="K16" s="52"/>
    </row>
    <row r="17" spans="2:11" s="1" customFormat="1" ht="10.8" customHeight="1">
      <c r="B17" s="47"/>
      <c r="C17" s="48"/>
      <c r="D17" s="48"/>
      <c r="E17" s="48"/>
      <c r="F17" s="48"/>
      <c r="G17" s="48"/>
      <c r="H17" s="48"/>
      <c r="I17" s="158"/>
      <c r="J17" s="48"/>
      <c r="K17" s="52"/>
    </row>
    <row r="18" spans="2:11" s="1" customFormat="1" ht="14.4" customHeight="1">
      <c r="B18" s="47"/>
      <c r="C18" s="48"/>
      <c r="D18" s="41" t="s">
        <v>27</v>
      </c>
      <c r="E18" s="48"/>
      <c r="F18" s="48"/>
      <c r="G18" s="48"/>
      <c r="H18" s="48"/>
      <c r="I18" s="160" t="s">
        <v>28</v>
      </c>
      <c r="J18" s="36" t="s">
        <v>29</v>
      </c>
      <c r="K18" s="52"/>
    </row>
    <row r="19" spans="2:11" s="1" customFormat="1" ht="18" customHeight="1">
      <c r="B19" s="47"/>
      <c r="C19" s="48"/>
      <c r="D19" s="48"/>
      <c r="E19" s="36" t="s">
        <v>31</v>
      </c>
      <c r="F19" s="48"/>
      <c r="G19" s="48"/>
      <c r="H19" s="48"/>
      <c r="I19" s="160" t="s">
        <v>32</v>
      </c>
      <c r="J19" s="36" t="s">
        <v>21</v>
      </c>
      <c r="K19" s="52"/>
    </row>
    <row r="20" spans="2:11" s="1" customFormat="1" ht="6.95" customHeight="1">
      <c r="B20" s="47"/>
      <c r="C20" s="48"/>
      <c r="D20" s="48"/>
      <c r="E20" s="48"/>
      <c r="F20" s="48"/>
      <c r="G20" s="48"/>
      <c r="H20" s="48"/>
      <c r="I20" s="158"/>
      <c r="J20" s="48"/>
      <c r="K20" s="52"/>
    </row>
    <row r="21" spans="2:11" s="1" customFormat="1" ht="14.4" customHeight="1">
      <c r="B21" s="47"/>
      <c r="C21" s="48"/>
      <c r="D21" s="41" t="s">
        <v>33</v>
      </c>
      <c r="E21" s="48"/>
      <c r="F21" s="48"/>
      <c r="G21" s="48"/>
      <c r="H21" s="48"/>
      <c r="I21" s="160" t="s">
        <v>28</v>
      </c>
      <c r="J21" s="36" t="str">
        <f>IF('Rekapitulace stavby'!AN13="Vyplň údaj","",IF('Rekapitulace stavby'!AN13="","",'Rekapitulace stavby'!AN13))</f>
        <v/>
      </c>
      <c r="K21" s="52"/>
    </row>
    <row r="22" spans="2:11" s="1" customFormat="1" ht="18" customHeight="1">
      <c r="B22" s="47"/>
      <c r="C22" s="48"/>
      <c r="D22" s="48"/>
      <c r="E22" s="36" t="str">
        <f>IF('Rekapitulace stavby'!E14="Vyplň údaj","",IF('Rekapitulace stavby'!E14="","",'Rekapitulace stavby'!E14))</f>
        <v/>
      </c>
      <c r="F22" s="48"/>
      <c r="G22" s="48"/>
      <c r="H22" s="48"/>
      <c r="I22" s="160" t="s">
        <v>32</v>
      </c>
      <c r="J22" s="36" t="str">
        <f>IF('Rekapitulace stavby'!AN14="Vyplň údaj","",IF('Rekapitulace stavby'!AN14="","",'Rekapitulace stavby'!AN14))</f>
        <v/>
      </c>
      <c r="K22" s="52"/>
    </row>
    <row r="23" spans="2:11" s="1" customFormat="1" ht="6.95" customHeight="1">
      <c r="B23" s="47"/>
      <c r="C23" s="48"/>
      <c r="D23" s="48"/>
      <c r="E23" s="48"/>
      <c r="F23" s="48"/>
      <c r="G23" s="48"/>
      <c r="H23" s="48"/>
      <c r="I23" s="158"/>
      <c r="J23" s="48"/>
      <c r="K23" s="52"/>
    </row>
    <row r="24" spans="2:11" s="1" customFormat="1" ht="14.4" customHeight="1">
      <c r="B24" s="47"/>
      <c r="C24" s="48"/>
      <c r="D24" s="41" t="s">
        <v>35</v>
      </c>
      <c r="E24" s="48"/>
      <c r="F24" s="48"/>
      <c r="G24" s="48"/>
      <c r="H24" s="48"/>
      <c r="I24" s="160" t="s">
        <v>28</v>
      </c>
      <c r="J24" s="36" t="s">
        <v>36</v>
      </c>
      <c r="K24" s="52"/>
    </row>
    <row r="25" spans="2:11" s="1" customFormat="1" ht="18" customHeight="1">
      <c r="B25" s="47"/>
      <c r="C25" s="48"/>
      <c r="D25" s="48"/>
      <c r="E25" s="36" t="s">
        <v>37</v>
      </c>
      <c r="F25" s="48"/>
      <c r="G25" s="48"/>
      <c r="H25" s="48"/>
      <c r="I25" s="160" t="s">
        <v>32</v>
      </c>
      <c r="J25" s="36" t="s">
        <v>38</v>
      </c>
      <c r="K25" s="52"/>
    </row>
    <row r="26" spans="2:11" s="1" customFormat="1" ht="6.95" customHeight="1">
      <c r="B26" s="47"/>
      <c r="C26" s="48"/>
      <c r="D26" s="48"/>
      <c r="E26" s="48"/>
      <c r="F26" s="48"/>
      <c r="G26" s="48"/>
      <c r="H26" s="48"/>
      <c r="I26" s="158"/>
      <c r="J26" s="48"/>
      <c r="K26" s="52"/>
    </row>
    <row r="27" spans="2:11" s="1" customFormat="1" ht="14.4" customHeight="1">
      <c r="B27" s="47"/>
      <c r="C27" s="48"/>
      <c r="D27" s="41" t="s">
        <v>40</v>
      </c>
      <c r="E27" s="48"/>
      <c r="F27" s="48"/>
      <c r="G27" s="48"/>
      <c r="H27" s="48"/>
      <c r="I27" s="158"/>
      <c r="J27" s="48"/>
      <c r="K27" s="52"/>
    </row>
    <row r="28" spans="2:11" s="7" customFormat="1" ht="99.75" customHeight="1">
      <c r="B28" s="162"/>
      <c r="C28" s="163"/>
      <c r="D28" s="163"/>
      <c r="E28" s="45" t="s">
        <v>177</v>
      </c>
      <c r="F28" s="45"/>
      <c r="G28" s="45"/>
      <c r="H28" s="45"/>
      <c r="I28" s="164"/>
      <c r="J28" s="163"/>
      <c r="K28" s="165"/>
    </row>
    <row r="29" spans="2:11" s="1" customFormat="1" ht="6.95" customHeight="1">
      <c r="B29" s="47"/>
      <c r="C29" s="48"/>
      <c r="D29" s="48"/>
      <c r="E29" s="48"/>
      <c r="F29" s="48"/>
      <c r="G29" s="48"/>
      <c r="H29" s="48"/>
      <c r="I29" s="158"/>
      <c r="J29" s="48"/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6"/>
      <c r="J30" s="107"/>
      <c r="K30" s="167"/>
    </row>
    <row r="31" spans="2:11" s="1" customFormat="1" ht="25.4" customHeight="1">
      <c r="B31" s="47"/>
      <c r="C31" s="48"/>
      <c r="D31" s="168" t="s">
        <v>42</v>
      </c>
      <c r="E31" s="48"/>
      <c r="F31" s="48"/>
      <c r="G31" s="48"/>
      <c r="H31" s="48"/>
      <c r="I31" s="158"/>
      <c r="J31" s="169">
        <f>ROUND(J88,2)</f>
        <v>0</v>
      </c>
      <c r="K31" s="52"/>
    </row>
    <row r="32" spans="2:11" s="1" customFormat="1" ht="6.95" customHeight="1">
      <c r="B32" s="47"/>
      <c r="C32" s="48"/>
      <c r="D32" s="107"/>
      <c r="E32" s="107"/>
      <c r="F32" s="107"/>
      <c r="G32" s="107"/>
      <c r="H32" s="107"/>
      <c r="I32" s="166"/>
      <c r="J32" s="107"/>
      <c r="K32" s="167"/>
    </row>
    <row r="33" spans="2:11" s="1" customFormat="1" ht="14.4" customHeight="1">
      <c r="B33" s="47"/>
      <c r="C33" s="48"/>
      <c r="D33" s="48"/>
      <c r="E33" s="48"/>
      <c r="F33" s="53" t="s">
        <v>44</v>
      </c>
      <c r="G33" s="48"/>
      <c r="H33" s="48"/>
      <c r="I33" s="170" t="s">
        <v>43</v>
      </c>
      <c r="J33" s="53" t="s">
        <v>45</v>
      </c>
      <c r="K33" s="52"/>
    </row>
    <row r="34" spans="2:11" s="1" customFormat="1" ht="14.4" customHeight="1">
      <c r="B34" s="47"/>
      <c r="C34" s="48"/>
      <c r="D34" s="56" t="s">
        <v>46</v>
      </c>
      <c r="E34" s="56" t="s">
        <v>47</v>
      </c>
      <c r="F34" s="171">
        <f>ROUND(SUM(BE88:BE222),2)</f>
        <v>0</v>
      </c>
      <c r="G34" s="48"/>
      <c r="H34" s="48"/>
      <c r="I34" s="172">
        <v>0.21</v>
      </c>
      <c r="J34" s="171">
        <f>ROUND(ROUND((SUM(BE88:BE222)),2)*I34,2)</f>
        <v>0</v>
      </c>
      <c r="K34" s="52"/>
    </row>
    <row r="35" spans="2:11" s="1" customFormat="1" ht="14.4" customHeight="1">
      <c r="B35" s="47"/>
      <c r="C35" s="48"/>
      <c r="D35" s="48"/>
      <c r="E35" s="56" t="s">
        <v>48</v>
      </c>
      <c r="F35" s="171">
        <f>ROUND(SUM(BF88:BF222),2)</f>
        <v>0</v>
      </c>
      <c r="G35" s="48"/>
      <c r="H35" s="48"/>
      <c r="I35" s="172">
        <v>0.15</v>
      </c>
      <c r="J35" s="171">
        <f>ROUND(ROUND((SUM(BF88:BF222)),2)*I35,2)</f>
        <v>0</v>
      </c>
      <c r="K35" s="52"/>
    </row>
    <row r="36" spans="2:11" s="1" customFormat="1" ht="14.4" customHeight="1" hidden="1">
      <c r="B36" s="47"/>
      <c r="C36" s="48"/>
      <c r="D36" s="48"/>
      <c r="E36" s="56" t="s">
        <v>49</v>
      </c>
      <c r="F36" s="171">
        <f>ROUND(SUM(BG88:BG222),2)</f>
        <v>0</v>
      </c>
      <c r="G36" s="48"/>
      <c r="H36" s="48"/>
      <c r="I36" s="172">
        <v>0.21</v>
      </c>
      <c r="J36" s="171">
        <v>0</v>
      </c>
      <c r="K36" s="52"/>
    </row>
    <row r="37" spans="2:11" s="1" customFormat="1" ht="14.4" customHeight="1" hidden="1">
      <c r="B37" s="47"/>
      <c r="C37" s="48"/>
      <c r="D37" s="48"/>
      <c r="E37" s="56" t="s">
        <v>50</v>
      </c>
      <c r="F37" s="171">
        <f>ROUND(SUM(BH88:BH222),2)</f>
        <v>0</v>
      </c>
      <c r="G37" s="48"/>
      <c r="H37" s="48"/>
      <c r="I37" s="172">
        <v>0.15</v>
      </c>
      <c r="J37" s="171">
        <v>0</v>
      </c>
      <c r="K37" s="52"/>
    </row>
    <row r="38" spans="2:11" s="1" customFormat="1" ht="14.4" customHeight="1" hidden="1">
      <c r="B38" s="47"/>
      <c r="C38" s="48"/>
      <c r="D38" s="48"/>
      <c r="E38" s="56" t="s">
        <v>51</v>
      </c>
      <c r="F38" s="171">
        <f>ROUND(SUM(BI88:BI222),2)</f>
        <v>0</v>
      </c>
      <c r="G38" s="48"/>
      <c r="H38" s="48"/>
      <c r="I38" s="172">
        <v>0</v>
      </c>
      <c r="J38" s="171">
        <v>0</v>
      </c>
      <c r="K38" s="52"/>
    </row>
    <row r="39" spans="2:11" s="1" customFormat="1" ht="6.95" customHeight="1">
      <c r="B39" s="47"/>
      <c r="C39" s="48"/>
      <c r="D39" s="48"/>
      <c r="E39" s="48"/>
      <c r="F39" s="48"/>
      <c r="G39" s="48"/>
      <c r="H39" s="48"/>
      <c r="I39" s="158"/>
      <c r="J39" s="48"/>
      <c r="K39" s="52"/>
    </row>
    <row r="40" spans="2:11" s="1" customFormat="1" ht="25.4" customHeight="1">
      <c r="B40" s="47"/>
      <c r="C40" s="173"/>
      <c r="D40" s="174" t="s">
        <v>52</v>
      </c>
      <c r="E40" s="99"/>
      <c r="F40" s="99"/>
      <c r="G40" s="175" t="s">
        <v>53</v>
      </c>
      <c r="H40" s="176" t="s">
        <v>54</v>
      </c>
      <c r="I40" s="177"/>
      <c r="J40" s="178">
        <f>SUM(J31:J38)</f>
        <v>0</v>
      </c>
      <c r="K40" s="179"/>
    </row>
    <row r="41" spans="2:11" s="1" customFormat="1" ht="14.4" customHeight="1">
      <c r="B41" s="68"/>
      <c r="C41" s="69"/>
      <c r="D41" s="69"/>
      <c r="E41" s="69"/>
      <c r="F41" s="69"/>
      <c r="G41" s="69"/>
      <c r="H41" s="69"/>
      <c r="I41" s="180"/>
      <c r="J41" s="69"/>
      <c r="K41" s="70"/>
    </row>
    <row r="45" spans="2:11" s="1" customFormat="1" ht="6.95" customHeight="1">
      <c r="B45" s="181"/>
      <c r="C45" s="182"/>
      <c r="D45" s="182"/>
      <c r="E45" s="182"/>
      <c r="F45" s="182"/>
      <c r="G45" s="182"/>
      <c r="H45" s="182"/>
      <c r="I45" s="183"/>
      <c r="J45" s="182"/>
      <c r="K45" s="184"/>
    </row>
    <row r="46" spans="2:11" s="1" customFormat="1" ht="36.95" customHeight="1">
      <c r="B46" s="47"/>
      <c r="C46" s="31" t="s">
        <v>178</v>
      </c>
      <c r="D46" s="48"/>
      <c r="E46" s="48"/>
      <c r="F46" s="48"/>
      <c r="G46" s="48"/>
      <c r="H46" s="48"/>
      <c r="I46" s="158"/>
      <c r="J46" s="48"/>
      <c r="K46" s="52"/>
    </row>
    <row r="47" spans="2:11" s="1" customFormat="1" ht="6.95" customHeight="1">
      <c r="B47" s="47"/>
      <c r="C47" s="48"/>
      <c r="D47" s="48"/>
      <c r="E47" s="48"/>
      <c r="F47" s="48"/>
      <c r="G47" s="48"/>
      <c r="H47" s="48"/>
      <c r="I47" s="158"/>
      <c r="J47" s="48"/>
      <c r="K47" s="52"/>
    </row>
    <row r="48" spans="2:11" s="1" customFormat="1" ht="14.4" customHeight="1">
      <c r="B48" s="47"/>
      <c r="C48" s="41" t="s">
        <v>18</v>
      </c>
      <c r="D48" s="48"/>
      <c r="E48" s="48"/>
      <c r="F48" s="48"/>
      <c r="G48" s="48"/>
      <c r="H48" s="48"/>
      <c r="I48" s="158"/>
      <c r="J48" s="48"/>
      <c r="K48" s="52"/>
    </row>
    <row r="49" spans="2:11" s="1" customFormat="1" ht="16.5" customHeight="1">
      <c r="B49" s="47"/>
      <c r="C49" s="48"/>
      <c r="D49" s="48"/>
      <c r="E49" s="157" t="str">
        <f>E7</f>
        <v>Revitalizace NKP Vlašský dvůr stavba</v>
      </c>
      <c r="F49" s="41"/>
      <c r="G49" s="41"/>
      <c r="H49" s="41"/>
      <c r="I49" s="158"/>
      <c r="J49" s="48"/>
      <c r="K49" s="52"/>
    </row>
    <row r="50" spans="2:11" ht="13.5">
      <c r="B50" s="29"/>
      <c r="C50" s="41" t="s">
        <v>171</v>
      </c>
      <c r="D50" s="30"/>
      <c r="E50" s="30"/>
      <c r="F50" s="30"/>
      <c r="G50" s="30"/>
      <c r="H50" s="30"/>
      <c r="I50" s="156"/>
      <c r="J50" s="30"/>
      <c r="K50" s="32"/>
    </row>
    <row r="51" spans="2:11" ht="16.5" customHeight="1">
      <c r="B51" s="29"/>
      <c r="C51" s="30"/>
      <c r="D51" s="30"/>
      <c r="E51" s="157" t="s">
        <v>172</v>
      </c>
      <c r="F51" s="30"/>
      <c r="G51" s="30"/>
      <c r="H51" s="30"/>
      <c r="I51" s="156"/>
      <c r="J51" s="30"/>
      <c r="K51" s="32"/>
    </row>
    <row r="52" spans="2:11" ht="13.5">
      <c r="B52" s="29"/>
      <c r="C52" s="41" t="s">
        <v>173</v>
      </c>
      <c r="D52" s="30"/>
      <c r="E52" s="30"/>
      <c r="F52" s="30"/>
      <c r="G52" s="30"/>
      <c r="H52" s="30"/>
      <c r="I52" s="156"/>
      <c r="J52" s="30"/>
      <c r="K52" s="32"/>
    </row>
    <row r="53" spans="2:11" s="1" customFormat="1" ht="16.5" customHeight="1">
      <c r="B53" s="47"/>
      <c r="C53" s="48"/>
      <c r="D53" s="48"/>
      <c r="E53" s="56" t="s">
        <v>174</v>
      </c>
      <c r="F53" s="48"/>
      <c r="G53" s="48"/>
      <c r="H53" s="48"/>
      <c r="I53" s="158"/>
      <c r="J53" s="48"/>
      <c r="K53" s="52"/>
    </row>
    <row r="54" spans="2:11" s="1" customFormat="1" ht="14.4" customHeight="1">
      <c r="B54" s="47"/>
      <c r="C54" s="41" t="s">
        <v>2977</v>
      </c>
      <c r="D54" s="48"/>
      <c r="E54" s="48"/>
      <c r="F54" s="48"/>
      <c r="G54" s="48"/>
      <c r="H54" s="48"/>
      <c r="I54" s="158"/>
      <c r="J54" s="48"/>
      <c r="K54" s="52"/>
    </row>
    <row r="55" spans="2:11" s="1" customFormat="1" ht="17.25" customHeight="1">
      <c r="B55" s="47"/>
      <c r="C55" s="48"/>
      <c r="D55" s="48"/>
      <c r="E55" s="159" t="str">
        <f>E13</f>
        <v>EPS - Elektrická požární signalizace</v>
      </c>
      <c r="F55" s="48"/>
      <c r="G55" s="48"/>
      <c r="H55" s="48"/>
      <c r="I55" s="158"/>
      <c r="J55" s="48"/>
      <c r="K55" s="52"/>
    </row>
    <row r="56" spans="2:11" s="1" customFormat="1" ht="6.95" customHeight="1">
      <c r="B56" s="47"/>
      <c r="C56" s="48"/>
      <c r="D56" s="48"/>
      <c r="E56" s="48"/>
      <c r="F56" s="48"/>
      <c r="G56" s="48"/>
      <c r="H56" s="48"/>
      <c r="I56" s="158"/>
      <c r="J56" s="48"/>
      <c r="K56" s="52"/>
    </row>
    <row r="57" spans="2:11" s="1" customFormat="1" ht="18" customHeight="1">
      <c r="B57" s="47"/>
      <c r="C57" s="41" t="s">
        <v>23</v>
      </c>
      <c r="D57" s="48"/>
      <c r="E57" s="48"/>
      <c r="F57" s="36" t="str">
        <f>F16</f>
        <v>Kutná Hora</v>
      </c>
      <c r="G57" s="48"/>
      <c r="H57" s="48"/>
      <c r="I57" s="160" t="s">
        <v>25</v>
      </c>
      <c r="J57" s="161" t="str">
        <f>IF(J16="","",J16)</f>
        <v>22. 2. 2018</v>
      </c>
      <c r="K57" s="52"/>
    </row>
    <row r="58" spans="2:11" s="1" customFormat="1" ht="6.95" customHeight="1">
      <c r="B58" s="47"/>
      <c r="C58" s="48"/>
      <c r="D58" s="48"/>
      <c r="E58" s="48"/>
      <c r="F58" s="48"/>
      <c r="G58" s="48"/>
      <c r="H58" s="48"/>
      <c r="I58" s="158"/>
      <c r="J58" s="48"/>
      <c r="K58" s="52"/>
    </row>
    <row r="59" spans="2:11" s="1" customFormat="1" ht="13.5">
      <c r="B59" s="47"/>
      <c r="C59" s="41" t="s">
        <v>27</v>
      </c>
      <c r="D59" s="48"/>
      <c r="E59" s="48"/>
      <c r="F59" s="36" t="str">
        <f>E19</f>
        <v>Město Kutná Hora,Havlíčkovo nám. 552</v>
      </c>
      <c r="G59" s="48"/>
      <c r="H59" s="48"/>
      <c r="I59" s="160" t="s">
        <v>35</v>
      </c>
      <c r="J59" s="45" t="str">
        <f>E25</f>
        <v>Kutnohorská stavební s.r.o</v>
      </c>
      <c r="K59" s="52"/>
    </row>
    <row r="60" spans="2:11" s="1" customFormat="1" ht="14.4" customHeight="1">
      <c r="B60" s="47"/>
      <c r="C60" s="41" t="s">
        <v>33</v>
      </c>
      <c r="D60" s="48"/>
      <c r="E60" s="48"/>
      <c r="F60" s="36" t="str">
        <f>IF(E22="","",E22)</f>
        <v/>
      </c>
      <c r="G60" s="48"/>
      <c r="H60" s="48"/>
      <c r="I60" s="158"/>
      <c r="J60" s="185"/>
      <c r="K60" s="52"/>
    </row>
    <row r="61" spans="2:11" s="1" customFormat="1" ht="10.3" customHeight="1">
      <c r="B61" s="47"/>
      <c r="C61" s="48"/>
      <c r="D61" s="48"/>
      <c r="E61" s="48"/>
      <c r="F61" s="48"/>
      <c r="G61" s="48"/>
      <c r="H61" s="48"/>
      <c r="I61" s="158"/>
      <c r="J61" s="48"/>
      <c r="K61" s="52"/>
    </row>
    <row r="62" spans="2:11" s="1" customFormat="1" ht="29.25" customHeight="1">
      <c r="B62" s="47"/>
      <c r="C62" s="186" t="s">
        <v>179</v>
      </c>
      <c r="D62" s="173"/>
      <c r="E62" s="173"/>
      <c r="F62" s="173"/>
      <c r="G62" s="173"/>
      <c r="H62" s="173"/>
      <c r="I62" s="187"/>
      <c r="J62" s="188" t="s">
        <v>180</v>
      </c>
      <c r="K62" s="189"/>
    </row>
    <row r="63" spans="2:11" s="1" customFormat="1" ht="10.3" customHeight="1">
      <c r="B63" s="47"/>
      <c r="C63" s="48"/>
      <c r="D63" s="48"/>
      <c r="E63" s="48"/>
      <c r="F63" s="48"/>
      <c r="G63" s="48"/>
      <c r="H63" s="48"/>
      <c r="I63" s="158"/>
      <c r="J63" s="48"/>
      <c r="K63" s="52"/>
    </row>
    <row r="64" spans="2:47" s="1" customFormat="1" ht="29.25" customHeight="1">
      <c r="B64" s="47"/>
      <c r="C64" s="190" t="s">
        <v>181</v>
      </c>
      <c r="D64" s="48"/>
      <c r="E64" s="48"/>
      <c r="F64" s="48"/>
      <c r="G64" s="48"/>
      <c r="H64" s="48"/>
      <c r="I64" s="158"/>
      <c r="J64" s="169">
        <f>J88</f>
        <v>0</v>
      </c>
      <c r="K64" s="52"/>
      <c r="AU64" s="25" t="s">
        <v>182</v>
      </c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8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80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3"/>
      <c r="J70" s="72"/>
      <c r="K70" s="72"/>
      <c r="L70" s="73"/>
    </row>
    <row r="71" spans="2:12" s="1" customFormat="1" ht="36.95" customHeight="1">
      <c r="B71" s="47"/>
      <c r="C71" s="74" t="s">
        <v>187</v>
      </c>
      <c r="D71" s="75"/>
      <c r="E71" s="75"/>
      <c r="F71" s="75"/>
      <c r="G71" s="75"/>
      <c r="H71" s="75"/>
      <c r="I71" s="205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5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5"/>
      <c r="J73" s="75"/>
      <c r="K73" s="75"/>
      <c r="L73" s="73"/>
    </row>
    <row r="74" spans="2:12" s="1" customFormat="1" ht="16.5" customHeight="1">
      <c r="B74" s="47"/>
      <c r="C74" s="75"/>
      <c r="D74" s="75"/>
      <c r="E74" s="206" t="str">
        <f>E7</f>
        <v>Revitalizace NKP Vlašský dvůr stavba</v>
      </c>
      <c r="F74" s="77"/>
      <c r="G74" s="77"/>
      <c r="H74" s="77"/>
      <c r="I74" s="205"/>
      <c r="J74" s="75"/>
      <c r="K74" s="75"/>
      <c r="L74" s="73"/>
    </row>
    <row r="75" spans="2:12" ht="13.5">
      <c r="B75" s="29"/>
      <c r="C75" s="77" t="s">
        <v>171</v>
      </c>
      <c r="D75" s="207"/>
      <c r="E75" s="207"/>
      <c r="F75" s="207"/>
      <c r="G75" s="207"/>
      <c r="H75" s="207"/>
      <c r="I75" s="150"/>
      <c r="J75" s="207"/>
      <c r="K75" s="207"/>
      <c r="L75" s="208"/>
    </row>
    <row r="76" spans="2:12" ht="16.5" customHeight="1">
      <c r="B76" s="29"/>
      <c r="C76" s="207"/>
      <c r="D76" s="207"/>
      <c r="E76" s="206" t="s">
        <v>172</v>
      </c>
      <c r="F76" s="207"/>
      <c r="G76" s="207"/>
      <c r="H76" s="207"/>
      <c r="I76" s="150"/>
      <c r="J76" s="207"/>
      <c r="K76" s="207"/>
      <c r="L76" s="208"/>
    </row>
    <row r="77" spans="2:12" ht="13.5">
      <c r="B77" s="29"/>
      <c r="C77" s="77" t="s">
        <v>173</v>
      </c>
      <c r="D77" s="207"/>
      <c r="E77" s="207"/>
      <c r="F77" s="207"/>
      <c r="G77" s="207"/>
      <c r="H77" s="207"/>
      <c r="I77" s="150"/>
      <c r="J77" s="207"/>
      <c r="K77" s="207"/>
      <c r="L77" s="208"/>
    </row>
    <row r="78" spans="2:12" s="1" customFormat="1" ht="16.5" customHeight="1">
      <c r="B78" s="47"/>
      <c r="C78" s="75"/>
      <c r="D78" s="75"/>
      <c r="E78" s="209" t="s">
        <v>174</v>
      </c>
      <c r="F78" s="75"/>
      <c r="G78" s="75"/>
      <c r="H78" s="75"/>
      <c r="I78" s="205"/>
      <c r="J78" s="75"/>
      <c r="K78" s="75"/>
      <c r="L78" s="73"/>
    </row>
    <row r="79" spans="2:12" s="1" customFormat="1" ht="14.4" customHeight="1">
      <c r="B79" s="47"/>
      <c r="C79" s="77" t="s">
        <v>2977</v>
      </c>
      <c r="D79" s="75"/>
      <c r="E79" s="75"/>
      <c r="F79" s="75"/>
      <c r="G79" s="75"/>
      <c r="H79" s="75"/>
      <c r="I79" s="205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E13</f>
        <v>EPS - Elektrická požární signalizace</v>
      </c>
      <c r="F80" s="75"/>
      <c r="G80" s="75"/>
      <c r="H80" s="75"/>
      <c r="I80" s="205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5"/>
      <c r="J81" s="75"/>
      <c r="K81" s="75"/>
      <c r="L81" s="73"/>
    </row>
    <row r="82" spans="2:12" s="1" customFormat="1" ht="18" customHeight="1">
      <c r="B82" s="47"/>
      <c r="C82" s="77" t="s">
        <v>23</v>
      </c>
      <c r="D82" s="75"/>
      <c r="E82" s="75"/>
      <c r="F82" s="210" t="str">
        <f>F16</f>
        <v>Kutná Hora</v>
      </c>
      <c r="G82" s="75"/>
      <c r="H82" s="75"/>
      <c r="I82" s="211" t="s">
        <v>25</v>
      </c>
      <c r="J82" s="86" t="str">
        <f>IF(J16="","",J16)</f>
        <v>22. 2. 2018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5"/>
      <c r="J83" s="75"/>
      <c r="K83" s="75"/>
      <c r="L83" s="73"/>
    </row>
    <row r="84" spans="2:12" s="1" customFormat="1" ht="13.5">
      <c r="B84" s="47"/>
      <c r="C84" s="77" t="s">
        <v>27</v>
      </c>
      <c r="D84" s="75"/>
      <c r="E84" s="75"/>
      <c r="F84" s="210" t="str">
        <f>E19</f>
        <v>Město Kutná Hora,Havlíčkovo nám. 552</v>
      </c>
      <c r="G84" s="75"/>
      <c r="H84" s="75"/>
      <c r="I84" s="211" t="s">
        <v>35</v>
      </c>
      <c r="J84" s="210" t="str">
        <f>E25</f>
        <v>Kutnohorská stavební s.r.o</v>
      </c>
      <c r="K84" s="75"/>
      <c r="L84" s="73"/>
    </row>
    <row r="85" spans="2:12" s="1" customFormat="1" ht="14.4" customHeight="1">
      <c r="B85" s="47"/>
      <c r="C85" s="77" t="s">
        <v>33</v>
      </c>
      <c r="D85" s="75"/>
      <c r="E85" s="75"/>
      <c r="F85" s="210" t="str">
        <f>IF(E22="","",E22)</f>
        <v/>
      </c>
      <c r="G85" s="75"/>
      <c r="H85" s="75"/>
      <c r="I85" s="205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5"/>
      <c r="J86" s="75"/>
      <c r="K86" s="75"/>
      <c r="L86" s="73"/>
    </row>
    <row r="87" spans="2:20" s="10" customFormat="1" ht="29.25" customHeight="1">
      <c r="B87" s="212"/>
      <c r="C87" s="213" t="s">
        <v>188</v>
      </c>
      <c r="D87" s="214" t="s">
        <v>61</v>
      </c>
      <c r="E87" s="214" t="s">
        <v>57</v>
      </c>
      <c r="F87" s="214" t="s">
        <v>189</v>
      </c>
      <c r="G87" s="214" t="s">
        <v>190</v>
      </c>
      <c r="H87" s="214" t="s">
        <v>191</v>
      </c>
      <c r="I87" s="215" t="s">
        <v>192</v>
      </c>
      <c r="J87" s="214" t="s">
        <v>180</v>
      </c>
      <c r="K87" s="216" t="s">
        <v>193</v>
      </c>
      <c r="L87" s="217"/>
      <c r="M87" s="103" t="s">
        <v>194</v>
      </c>
      <c r="N87" s="104" t="s">
        <v>46</v>
      </c>
      <c r="O87" s="104" t="s">
        <v>195</v>
      </c>
      <c r="P87" s="104" t="s">
        <v>196</v>
      </c>
      <c r="Q87" s="104" t="s">
        <v>197</v>
      </c>
      <c r="R87" s="104" t="s">
        <v>198</v>
      </c>
      <c r="S87" s="104" t="s">
        <v>199</v>
      </c>
      <c r="T87" s="105" t="s">
        <v>200</v>
      </c>
    </row>
    <row r="88" spans="2:63" s="1" customFormat="1" ht="29.25" customHeight="1">
      <c r="B88" s="47"/>
      <c r="C88" s="109" t="s">
        <v>181</v>
      </c>
      <c r="D88" s="75"/>
      <c r="E88" s="75"/>
      <c r="F88" s="75"/>
      <c r="G88" s="75"/>
      <c r="H88" s="75"/>
      <c r="I88" s="205"/>
      <c r="J88" s="218">
        <f>BK88</f>
        <v>0</v>
      </c>
      <c r="K88" s="75"/>
      <c r="L88" s="73"/>
      <c r="M88" s="106"/>
      <c r="N88" s="107"/>
      <c r="O88" s="107"/>
      <c r="P88" s="219">
        <f>SUM(P89:P222)</f>
        <v>0</v>
      </c>
      <c r="Q88" s="107"/>
      <c r="R88" s="219">
        <f>SUM(R89:R222)</f>
        <v>0</v>
      </c>
      <c r="S88" s="107"/>
      <c r="T88" s="220">
        <f>SUM(T89:T222)</f>
        <v>0</v>
      </c>
      <c r="AT88" s="25" t="s">
        <v>75</v>
      </c>
      <c r="AU88" s="25" t="s">
        <v>182</v>
      </c>
      <c r="BK88" s="221">
        <f>SUM(BK89:BK222)</f>
        <v>0</v>
      </c>
    </row>
    <row r="89" spans="2:65" s="1" customFormat="1" ht="16.5" customHeight="1">
      <c r="B89" s="47"/>
      <c r="C89" s="238" t="s">
        <v>83</v>
      </c>
      <c r="D89" s="238" t="s">
        <v>206</v>
      </c>
      <c r="E89" s="239" t="s">
        <v>3383</v>
      </c>
      <c r="F89" s="240" t="s">
        <v>3384</v>
      </c>
      <c r="G89" s="241" t="s">
        <v>359</v>
      </c>
      <c r="H89" s="242">
        <v>1</v>
      </c>
      <c r="I89" s="243"/>
      <c r="J89" s="244">
        <f>ROUND(I89*H89,2)</f>
        <v>0</v>
      </c>
      <c r="K89" s="240" t="s">
        <v>3385</v>
      </c>
      <c r="L89" s="73"/>
      <c r="M89" s="245" t="s">
        <v>21</v>
      </c>
      <c r="N89" s="246" t="s">
        <v>47</v>
      </c>
      <c r="O89" s="48"/>
      <c r="P89" s="247">
        <f>O89*H89</f>
        <v>0</v>
      </c>
      <c r="Q89" s="247">
        <v>0</v>
      </c>
      <c r="R89" s="247">
        <f>Q89*H89</f>
        <v>0</v>
      </c>
      <c r="S89" s="247">
        <v>0</v>
      </c>
      <c r="T89" s="248">
        <f>S89*H89</f>
        <v>0</v>
      </c>
      <c r="AR89" s="25" t="s">
        <v>98</v>
      </c>
      <c r="AT89" s="25" t="s">
        <v>206</v>
      </c>
      <c r="AU89" s="25" t="s">
        <v>76</v>
      </c>
      <c r="AY89" s="25" t="s">
        <v>203</v>
      </c>
      <c r="BE89" s="249">
        <f>IF(N89="základní",J89,0)</f>
        <v>0</v>
      </c>
      <c r="BF89" s="249">
        <f>IF(N89="snížená",J89,0)</f>
        <v>0</v>
      </c>
      <c r="BG89" s="249">
        <f>IF(N89="zákl. přenesená",J89,0)</f>
        <v>0</v>
      </c>
      <c r="BH89" s="249">
        <f>IF(N89="sníž. přenesená",J89,0)</f>
        <v>0</v>
      </c>
      <c r="BI89" s="249">
        <f>IF(N89="nulová",J89,0)</f>
        <v>0</v>
      </c>
      <c r="BJ89" s="25" t="s">
        <v>83</v>
      </c>
      <c r="BK89" s="249">
        <f>ROUND(I89*H89,2)</f>
        <v>0</v>
      </c>
      <c r="BL89" s="25" t="s">
        <v>98</v>
      </c>
      <c r="BM89" s="25" t="s">
        <v>3386</v>
      </c>
    </row>
    <row r="90" spans="2:65" s="1" customFormat="1" ht="16.5" customHeight="1">
      <c r="B90" s="47"/>
      <c r="C90" s="238" t="s">
        <v>85</v>
      </c>
      <c r="D90" s="238" t="s">
        <v>206</v>
      </c>
      <c r="E90" s="239" t="s">
        <v>3387</v>
      </c>
      <c r="F90" s="240" t="s">
        <v>3388</v>
      </c>
      <c r="G90" s="241" t="s">
        <v>359</v>
      </c>
      <c r="H90" s="242">
        <v>1</v>
      </c>
      <c r="I90" s="243"/>
      <c r="J90" s="244">
        <f>ROUND(I90*H90,2)</f>
        <v>0</v>
      </c>
      <c r="K90" s="240" t="s">
        <v>3385</v>
      </c>
      <c r="L90" s="73"/>
      <c r="M90" s="245" t="s">
        <v>21</v>
      </c>
      <c r="N90" s="246" t="s">
        <v>47</v>
      </c>
      <c r="O90" s="48"/>
      <c r="P90" s="247">
        <f>O90*H90</f>
        <v>0</v>
      </c>
      <c r="Q90" s="247">
        <v>0</v>
      </c>
      <c r="R90" s="247">
        <f>Q90*H90</f>
        <v>0</v>
      </c>
      <c r="S90" s="247">
        <v>0</v>
      </c>
      <c r="T90" s="248">
        <f>S90*H90</f>
        <v>0</v>
      </c>
      <c r="AR90" s="25" t="s">
        <v>98</v>
      </c>
      <c r="AT90" s="25" t="s">
        <v>206</v>
      </c>
      <c r="AU90" s="25" t="s">
        <v>76</v>
      </c>
      <c r="AY90" s="25" t="s">
        <v>203</v>
      </c>
      <c r="BE90" s="249">
        <f>IF(N90="základní",J90,0)</f>
        <v>0</v>
      </c>
      <c r="BF90" s="249">
        <f>IF(N90="snížená",J90,0)</f>
        <v>0</v>
      </c>
      <c r="BG90" s="249">
        <f>IF(N90="zákl. přenesená",J90,0)</f>
        <v>0</v>
      </c>
      <c r="BH90" s="249">
        <f>IF(N90="sníž. přenesená",J90,0)</f>
        <v>0</v>
      </c>
      <c r="BI90" s="249">
        <f>IF(N90="nulová",J90,0)</f>
        <v>0</v>
      </c>
      <c r="BJ90" s="25" t="s">
        <v>83</v>
      </c>
      <c r="BK90" s="249">
        <f>ROUND(I90*H90,2)</f>
        <v>0</v>
      </c>
      <c r="BL90" s="25" t="s">
        <v>98</v>
      </c>
      <c r="BM90" s="25" t="s">
        <v>3389</v>
      </c>
    </row>
    <row r="91" spans="2:65" s="1" customFormat="1" ht="25.5" customHeight="1">
      <c r="B91" s="47"/>
      <c r="C91" s="238" t="s">
        <v>92</v>
      </c>
      <c r="D91" s="238" t="s">
        <v>206</v>
      </c>
      <c r="E91" s="239" t="s">
        <v>3390</v>
      </c>
      <c r="F91" s="240" t="s">
        <v>3391</v>
      </c>
      <c r="G91" s="241" t="s">
        <v>359</v>
      </c>
      <c r="H91" s="242">
        <v>1</v>
      </c>
      <c r="I91" s="243"/>
      <c r="J91" s="244">
        <f>ROUND(I91*H91,2)</f>
        <v>0</v>
      </c>
      <c r="K91" s="240" t="s">
        <v>3385</v>
      </c>
      <c r="L91" s="73"/>
      <c r="M91" s="245" t="s">
        <v>21</v>
      </c>
      <c r="N91" s="246" t="s">
        <v>47</v>
      </c>
      <c r="O91" s="48"/>
      <c r="P91" s="247">
        <f>O91*H91</f>
        <v>0</v>
      </c>
      <c r="Q91" s="247">
        <v>0</v>
      </c>
      <c r="R91" s="247">
        <f>Q91*H91</f>
        <v>0</v>
      </c>
      <c r="S91" s="247">
        <v>0</v>
      </c>
      <c r="T91" s="248">
        <f>S91*H91</f>
        <v>0</v>
      </c>
      <c r="AR91" s="25" t="s">
        <v>98</v>
      </c>
      <c r="AT91" s="25" t="s">
        <v>206</v>
      </c>
      <c r="AU91" s="25" t="s">
        <v>76</v>
      </c>
      <c r="AY91" s="25" t="s">
        <v>203</v>
      </c>
      <c r="BE91" s="249">
        <f>IF(N91="základní",J91,0)</f>
        <v>0</v>
      </c>
      <c r="BF91" s="249">
        <f>IF(N91="snížená",J91,0)</f>
        <v>0</v>
      </c>
      <c r="BG91" s="249">
        <f>IF(N91="zákl. přenesená",J91,0)</f>
        <v>0</v>
      </c>
      <c r="BH91" s="249">
        <f>IF(N91="sníž. přenesená",J91,0)</f>
        <v>0</v>
      </c>
      <c r="BI91" s="249">
        <f>IF(N91="nulová",J91,0)</f>
        <v>0</v>
      </c>
      <c r="BJ91" s="25" t="s">
        <v>83</v>
      </c>
      <c r="BK91" s="249">
        <f>ROUND(I91*H91,2)</f>
        <v>0</v>
      </c>
      <c r="BL91" s="25" t="s">
        <v>98</v>
      </c>
      <c r="BM91" s="25" t="s">
        <v>3392</v>
      </c>
    </row>
    <row r="92" spans="2:65" s="1" customFormat="1" ht="16.5" customHeight="1">
      <c r="B92" s="47"/>
      <c r="C92" s="238" t="s">
        <v>98</v>
      </c>
      <c r="D92" s="238" t="s">
        <v>206</v>
      </c>
      <c r="E92" s="239" t="s">
        <v>3393</v>
      </c>
      <c r="F92" s="240" t="s">
        <v>3394</v>
      </c>
      <c r="G92" s="241" t="s">
        <v>359</v>
      </c>
      <c r="H92" s="242">
        <v>1</v>
      </c>
      <c r="I92" s="243"/>
      <c r="J92" s="244">
        <f>ROUND(I92*H92,2)</f>
        <v>0</v>
      </c>
      <c r="K92" s="240" t="s">
        <v>3385</v>
      </c>
      <c r="L92" s="73"/>
      <c r="M92" s="245" t="s">
        <v>21</v>
      </c>
      <c r="N92" s="246" t="s">
        <v>47</v>
      </c>
      <c r="O92" s="48"/>
      <c r="P92" s="247">
        <f>O92*H92</f>
        <v>0</v>
      </c>
      <c r="Q92" s="247">
        <v>0</v>
      </c>
      <c r="R92" s="247">
        <f>Q92*H92</f>
        <v>0</v>
      </c>
      <c r="S92" s="247">
        <v>0</v>
      </c>
      <c r="T92" s="248">
        <f>S92*H92</f>
        <v>0</v>
      </c>
      <c r="AR92" s="25" t="s">
        <v>98</v>
      </c>
      <c r="AT92" s="25" t="s">
        <v>206</v>
      </c>
      <c r="AU92" s="25" t="s">
        <v>76</v>
      </c>
      <c r="AY92" s="25" t="s">
        <v>203</v>
      </c>
      <c r="BE92" s="249">
        <f>IF(N92="základní",J92,0)</f>
        <v>0</v>
      </c>
      <c r="BF92" s="249">
        <f>IF(N92="snížená",J92,0)</f>
        <v>0</v>
      </c>
      <c r="BG92" s="249">
        <f>IF(N92="zákl. přenesená",J92,0)</f>
        <v>0</v>
      </c>
      <c r="BH92" s="249">
        <f>IF(N92="sníž. přenesená",J92,0)</f>
        <v>0</v>
      </c>
      <c r="BI92" s="249">
        <f>IF(N92="nulová",J92,0)</f>
        <v>0</v>
      </c>
      <c r="BJ92" s="25" t="s">
        <v>83</v>
      </c>
      <c r="BK92" s="249">
        <f>ROUND(I92*H92,2)</f>
        <v>0</v>
      </c>
      <c r="BL92" s="25" t="s">
        <v>98</v>
      </c>
      <c r="BM92" s="25" t="s">
        <v>3395</v>
      </c>
    </row>
    <row r="93" spans="2:65" s="1" customFormat="1" ht="25.5" customHeight="1">
      <c r="B93" s="47"/>
      <c r="C93" s="238" t="s">
        <v>121</v>
      </c>
      <c r="D93" s="238" t="s">
        <v>206</v>
      </c>
      <c r="E93" s="239" t="s">
        <v>3396</v>
      </c>
      <c r="F93" s="240" t="s">
        <v>3397</v>
      </c>
      <c r="G93" s="241" t="s">
        <v>246</v>
      </c>
      <c r="H93" s="250"/>
      <c r="I93" s="243"/>
      <c r="J93" s="244">
        <f>ROUND(I93*H93,2)</f>
        <v>0</v>
      </c>
      <c r="K93" s="240" t="s">
        <v>3385</v>
      </c>
      <c r="L93" s="73"/>
      <c r="M93" s="245" t="s">
        <v>21</v>
      </c>
      <c r="N93" s="246" t="s">
        <v>47</v>
      </c>
      <c r="O93" s="48"/>
      <c r="P93" s="247">
        <f>O93*H93</f>
        <v>0</v>
      </c>
      <c r="Q93" s="247">
        <v>0</v>
      </c>
      <c r="R93" s="247">
        <f>Q93*H93</f>
        <v>0</v>
      </c>
      <c r="S93" s="247">
        <v>0</v>
      </c>
      <c r="T93" s="248">
        <f>S93*H93</f>
        <v>0</v>
      </c>
      <c r="AR93" s="25" t="s">
        <v>98</v>
      </c>
      <c r="AT93" s="25" t="s">
        <v>206</v>
      </c>
      <c r="AU93" s="25" t="s">
        <v>76</v>
      </c>
      <c r="AY93" s="25" t="s">
        <v>203</v>
      </c>
      <c r="BE93" s="249">
        <f>IF(N93="základní",J93,0)</f>
        <v>0</v>
      </c>
      <c r="BF93" s="249">
        <f>IF(N93="snížená",J93,0)</f>
        <v>0</v>
      </c>
      <c r="BG93" s="249">
        <f>IF(N93="zákl. přenesená",J93,0)</f>
        <v>0</v>
      </c>
      <c r="BH93" s="249">
        <f>IF(N93="sníž. přenesená",J93,0)</f>
        <v>0</v>
      </c>
      <c r="BI93" s="249">
        <f>IF(N93="nulová",J93,0)</f>
        <v>0</v>
      </c>
      <c r="BJ93" s="25" t="s">
        <v>83</v>
      </c>
      <c r="BK93" s="249">
        <f>ROUND(I93*H93,2)</f>
        <v>0</v>
      </c>
      <c r="BL93" s="25" t="s">
        <v>98</v>
      </c>
      <c r="BM93" s="25" t="s">
        <v>3398</v>
      </c>
    </row>
    <row r="94" spans="2:65" s="1" customFormat="1" ht="25.5" customHeight="1">
      <c r="B94" s="47"/>
      <c r="C94" s="238" t="s">
        <v>226</v>
      </c>
      <c r="D94" s="238" t="s">
        <v>206</v>
      </c>
      <c r="E94" s="239" t="s">
        <v>3399</v>
      </c>
      <c r="F94" s="240" t="s">
        <v>3400</v>
      </c>
      <c r="G94" s="241" t="s">
        <v>246</v>
      </c>
      <c r="H94" s="250"/>
      <c r="I94" s="243"/>
      <c r="J94" s="244">
        <f>ROUND(I94*H94,2)</f>
        <v>0</v>
      </c>
      <c r="K94" s="240" t="s">
        <v>3385</v>
      </c>
      <c r="L94" s="73"/>
      <c r="M94" s="245" t="s">
        <v>21</v>
      </c>
      <c r="N94" s="246" t="s">
        <v>47</v>
      </c>
      <c r="O94" s="48"/>
      <c r="P94" s="247">
        <f>O94*H94</f>
        <v>0</v>
      </c>
      <c r="Q94" s="247">
        <v>0</v>
      </c>
      <c r="R94" s="247">
        <f>Q94*H94</f>
        <v>0</v>
      </c>
      <c r="S94" s="247">
        <v>0</v>
      </c>
      <c r="T94" s="248">
        <f>S94*H94</f>
        <v>0</v>
      </c>
      <c r="AR94" s="25" t="s">
        <v>98</v>
      </c>
      <c r="AT94" s="25" t="s">
        <v>206</v>
      </c>
      <c r="AU94" s="25" t="s">
        <v>76</v>
      </c>
      <c r="AY94" s="25" t="s">
        <v>203</v>
      </c>
      <c r="BE94" s="249">
        <f>IF(N94="základní",J94,0)</f>
        <v>0</v>
      </c>
      <c r="BF94" s="249">
        <f>IF(N94="snížená",J94,0)</f>
        <v>0</v>
      </c>
      <c r="BG94" s="249">
        <f>IF(N94="zákl. přenesená",J94,0)</f>
        <v>0</v>
      </c>
      <c r="BH94" s="249">
        <f>IF(N94="sníž. přenesená",J94,0)</f>
        <v>0</v>
      </c>
      <c r="BI94" s="249">
        <f>IF(N94="nulová",J94,0)</f>
        <v>0</v>
      </c>
      <c r="BJ94" s="25" t="s">
        <v>83</v>
      </c>
      <c r="BK94" s="249">
        <f>ROUND(I94*H94,2)</f>
        <v>0</v>
      </c>
      <c r="BL94" s="25" t="s">
        <v>98</v>
      </c>
      <c r="BM94" s="25" t="s">
        <v>3401</v>
      </c>
    </row>
    <row r="95" spans="2:65" s="1" customFormat="1" ht="25.5" customHeight="1">
      <c r="B95" s="47"/>
      <c r="C95" s="238" t="s">
        <v>230</v>
      </c>
      <c r="D95" s="238" t="s">
        <v>206</v>
      </c>
      <c r="E95" s="239" t="s">
        <v>3402</v>
      </c>
      <c r="F95" s="240" t="s">
        <v>3403</v>
      </c>
      <c r="G95" s="241" t="s">
        <v>246</v>
      </c>
      <c r="H95" s="250"/>
      <c r="I95" s="243"/>
      <c r="J95" s="244">
        <f>ROUND(I95*H95,2)</f>
        <v>0</v>
      </c>
      <c r="K95" s="240" t="s">
        <v>3385</v>
      </c>
      <c r="L95" s="73"/>
      <c r="M95" s="245" t="s">
        <v>21</v>
      </c>
      <c r="N95" s="246" t="s">
        <v>47</v>
      </c>
      <c r="O95" s="48"/>
      <c r="P95" s="247">
        <f>O95*H95</f>
        <v>0</v>
      </c>
      <c r="Q95" s="247">
        <v>0</v>
      </c>
      <c r="R95" s="247">
        <f>Q95*H95</f>
        <v>0</v>
      </c>
      <c r="S95" s="247">
        <v>0</v>
      </c>
      <c r="T95" s="248">
        <f>S95*H95</f>
        <v>0</v>
      </c>
      <c r="AR95" s="25" t="s">
        <v>98</v>
      </c>
      <c r="AT95" s="25" t="s">
        <v>206</v>
      </c>
      <c r="AU95" s="25" t="s">
        <v>76</v>
      </c>
      <c r="AY95" s="25" t="s">
        <v>203</v>
      </c>
      <c r="BE95" s="249">
        <f>IF(N95="základní",J95,0)</f>
        <v>0</v>
      </c>
      <c r="BF95" s="249">
        <f>IF(N95="snížená",J95,0)</f>
        <v>0</v>
      </c>
      <c r="BG95" s="249">
        <f>IF(N95="zákl. přenesená",J95,0)</f>
        <v>0</v>
      </c>
      <c r="BH95" s="249">
        <f>IF(N95="sníž. přenesená",J95,0)</f>
        <v>0</v>
      </c>
      <c r="BI95" s="249">
        <f>IF(N95="nulová",J95,0)</f>
        <v>0</v>
      </c>
      <c r="BJ95" s="25" t="s">
        <v>83</v>
      </c>
      <c r="BK95" s="249">
        <f>ROUND(I95*H95,2)</f>
        <v>0</v>
      </c>
      <c r="BL95" s="25" t="s">
        <v>98</v>
      </c>
      <c r="BM95" s="25" t="s">
        <v>3404</v>
      </c>
    </row>
    <row r="96" spans="2:65" s="1" customFormat="1" ht="25.5" customHeight="1">
      <c r="B96" s="47"/>
      <c r="C96" s="238" t="s">
        <v>234</v>
      </c>
      <c r="D96" s="238" t="s">
        <v>206</v>
      </c>
      <c r="E96" s="239" t="s">
        <v>3405</v>
      </c>
      <c r="F96" s="240" t="s">
        <v>3406</v>
      </c>
      <c r="G96" s="241" t="s">
        <v>246</v>
      </c>
      <c r="H96" s="250"/>
      <c r="I96" s="243"/>
      <c r="J96" s="244">
        <f>ROUND(I96*H96,2)</f>
        <v>0</v>
      </c>
      <c r="K96" s="240" t="s">
        <v>3385</v>
      </c>
      <c r="L96" s="73"/>
      <c r="M96" s="245" t="s">
        <v>21</v>
      </c>
      <c r="N96" s="246" t="s">
        <v>47</v>
      </c>
      <c r="O96" s="48"/>
      <c r="P96" s="247">
        <f>O96*H96</f>
        <v>0</v>
      </c>
      <c r="Q96" s="247">
        <v>0</v>
      </c>
      <c r="R96" s="247">
        <f>Q96*H96</f>
        <v>0</v>
      </c>
      <c r="S96" s="247">
        <v>0</v>
      </c>
      <c r="T96" s="248">
        <f>S96*H96</f>
        <v>0</v>
      </c>
      <c r="AR96" s="25" t="s">
        <v>98</v>
      </c>
      <c r="AT96" s="25" t="s">
        <v>206</v>
      </c>
      <c r="AU96" s="25" t="s">
        <v>76</v>
      </c>
      <c r="AY96" s="25" t="s">
        <v>203</v>
      </c>
      <c r="BE96" s="249">
        <f>IF(N96="základní",J96,0)</f>
        <v>0</v>
      </c>
      <c r="BF96" s="249">
        <f>IF(N96="snížená",J96,0)</f>
        <v>0</v>
      </c>
      <c r="BG96" s="249">
        <f>IF(N96="zákl. přenesená",J96,0)</f>
        <v>0</v>
      </c>
      <c r="BH96" s="249">
        <f>IF(N96="sníž. přenesená",J96,0)</f>
        <v>0</v>
      </c>
      <c r="BI96" s="249">
        <f>IF(N96="nulová",J96,0)</f>
        <v>0</v>
      </c>
      <c r="BJ96" s="25" t="s">
        <v>83</v>
      </c>
      <c r="BK96" s="249">
        <f>ROUND(I96*H96,2)</f>
        <v>0</v>
      </c>
      <c r="BL96" s="25" t="s">
        <v>98</v>
      </c>
      <c r="BM96" s="25" t="s">
        <v>3407</v>
      </c>
    </row>
    <row r="97" spans="2:65" s="1" customFormat="1" ht="25.5" customHeight="1">
      <c r="B97" s="47"/>
      <c r="C97" s="238" t="s">
        <v>238</v>
      </c>
      <c r="D97" s="238" t="s">
        <v>206</v>
      </c>
      <c r="E97" s="239" t="s">
        <v>3408</v>
      </c>
      <c r="F97" s="240" t="s">
        <v>3409</v>
      </c>
      <c r="G97" s="241" t="s">
        <v>246</v>
      </c>
      <c r="H97" s="250"/>
      <c r="I97" s="243"/>
      <c r="J97" s="244">
        <f>ROUND(I97*H97,2)</f>
        <v>0</v>
      </c>
      <c r="K97" s="240" t="s">
        <v>3385</v>
      </c>
      <c r="L97" s="73"/>
      <c r="M97" s="245" t="s">
        <v>21</v>
      </c>
      <c r="N97" s="246" t="s">
        <v>47</v>
      </c>
      <c r="O97" s="48"/>
      <c r="P97" s="247">
        <f>O97*H97</f>
        <v>0</v>
      </c>
      <c r="Q97" s="247">
        <v>0</v>
      </c>
      <c r="R97" s="247">
        <f>Q97*H97</f>
        <v>0</v>
      </c>
      <c r="S97" s="247">
        <v>0</v>
      </c>
      <c r="T97" s="248">
        <f>S97*H97</f>
        <v>0</v>
      </c>
      <c r="AR97" s="25" t="s">
        <v>98</v>
      </c>
      <c r="AT97" s="25" t="s">
        <v>206</v>
      </c>
      <c r="AU97" s="25" t="s">
        <v>76</v>
      </c>
      <c r="AY97" s="25" t="s">
        <v>203</v>
      </c>
      <c r="BE97" s="249">
        <f>IF(N97="základní",J97,0)</f>
        <v>0</v>
      </c>
      <c r="BF97" s="249">
        <f>IF(N97="snížená",J97,0)</f>
        <v>0</v>
      </c>
      <c r="BG97" s="249">
        <f>IF(N97="zákl. přenesená",J97,0)</f>
        <v>0</v>
      </c>
      <c r="BH97" s="249">
        <f>IF(N97="sníž. přenesená",J97,0)</f>
        <v>0</v>
      </c>
      <c r="BI97" s="249">
        <f>IF(N97="nulová",J97,0)</f>
        <v>0</v>
      </c>
      <c r="BJ97" s="25" t="s">
        <v>83</v>
      </c>
      <c r="BK97" s="249">
        <f>ROUND(I97*H97,2)</f>
        <v>0</v>
      </c>
      <c r="BL97" s="25" t="s">
        <v>98</v>
      </c>
      <c r="BM97" s="25" t="s">
        <v>3410</v>
      </c>
    </row>
    <row r="98" spans="2:65" s="1" customFormat="1" ht="25.5" customHeight="1">
      <c r="B98" s="47"/>
      <c r="C98" s="238" t="s">
        <v>243</v>
      </c>
      <c r="D98" s="238" t="s">
        <v>206</v>
      </c>
      <c r="E98" s="239" t="s">
        <v>3411</v>
      </c>
      <c r="F98" s="240" t="s">
        <v>3412</v>
      </c>
      <c r="G98" s="241" t="s">
        <v>246</v>
      </c>
      <c r="H98" s="250"/>
      <c r="I98" s="243"/>
      <c r="J98" s="244">
        <f>ROUND(I98*H98,2)</f>
        <v>0</v>
      </c>
      <c r="K98" s="240" t="s">
        <v>3385</v>
      </c>
      <c r="L98" s="73"/>
      <c r="M98" s="245" t="s">
        <v>21</v>
      </c>
      <c r="N98" s="246" t="s">
        <v>47</v>
      </c>
      <c r="O98" s="48"/>
      <c r="P98" s="247">
        <f>O98*H98</f>
        <v>0</v>
      </c>
      <c r="Q98" s="247">
        <v>0</v>
      </c>
      <c r="R98" s="247">
        <f>Q98*H98</f>
        <v>0</v>
      </c>
      <c r="S98" s="247">
        <v>0</v>
      </c>
      <c r="T98" s="248">
        <f>S98*H98</f>
        <v>0</v>
      </c>
      <c r="AR98" s="25" t="s">
        <v>98</v>
      </c>
      <c r="AT98" s="25" t="s">
        <v>206</v>
      </c>
      <c r="AU98" s="25" t="s">
        <v>76</v>
      </c>
      <c r="AY98" s="25" t="s">
        <v>203</v>
      </c>
      <c r="BE98" s="249">
        <f>IF(N98="základní",J98,0)</f>
        <v>0</v>
      </c>
      <c r="BF98" s="249">
        <f>IF(N98="snížená",J98,0)</f>
        <v>0</v>
      </c>
      <c r="BG98" s="249">
        <f>IF(N98="zákl. přenesená",J98,0)</f>
        <v>0</v>
      </c>
      <c r="BH98" s="249">
        <f>IF(N98="sníž. přenesená",J98,0)</f>
        <v>0</v>
      </c>
      <c r="BI98" s="249">
        <f>IF(N98="nulová",J98,0)</f>
        <v>0</v>
      </c>
      <c r="BJ98" s="25" t="s">
        <v>83</v>
      </c>
      <c r="BK98" s="249">
        <f>ROUND(I98*H98,2)</f>
        <v>0</v>
      </c>
      <c r="BL98" s="25" t="s">
        <v>98</v>
      </c>
      <c r="BM98" s="25" t="s">
        <v>3413</v>
      </c>
    </row>
    <row r="99" spans="2:65" s="1" customFormat="1" ht="25.5" customHeight="1">
      <c r="B99" s="47"/>
      <c r="C99" s="238" t="s">
        <v>250</v>
      </c>
      <c r="D99" s="238" t="s">
        <v>206</v>
      </c>
      <c r="E99" s="239" t="s">
        <v>3414</v>
      </c>
      <c r="F99" s="240" t="s">
        <v>3415</v>
      </c>
      <c r="G99" s="241" t="s">
        <v>246</v>
      </c>
      <c r="H99" s="250"/>
      <c r="I99" s="243"/>
      <c r="J99" s="244">
        <f>ROUND(I99*H99,2)</f>
        <v>0</v>
      </c>
      <c r="K99" s="240" t="s">
        <v>3385</v>
      </c>
      <c r="L99" s="73"/>
      <c r="M99" s="245" t="s">
        <v>21</v>
      </c>
      <c r="N99" s="246" t="s">
        <v>47</v>
      </c>
      <c r="O99" s="48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AR99" s="25" t="s">
        <v>98</v>
      </c>
      <c r="AT99" s="25" t="s">
        <v>206</v>
      </c>
      <c r="AU99" s="25" t="s">
        <v>76</v>
      </c>
      <c r="AY99" s="25" t="s">
        <v>203</v>
      </c>
      <c r="BE99" s="249">
        <f>IF(N99="základní",J99,0)</f>
        <v>0</v>
      </c>
      <c r="BF99" s="249">
        <f>IF(N99="snížená",J99,0)</f>
        <v>0</v>
      </c>
      <c r="BG99" s="249">
        <f>IF(N99="zákl. přenesená",J99,0)</f>
        <v>0</v>
      </c>
      <c r="BH99" s="249">
        <f>IF(N99="sníž. přenesená",J99,0)</f>
        <v>0</v>
      </c>
      <c r="BI99" s="249">
        <f>IF(N99="nulová",J99,0)</f>
        <v>0</v>
      </c>
      <c r="BJ99" s="25" t="s">
        <v>83</v>
      </c>
      <c r="BK99" s="249">
        <f>ROUND(I99*H99,2)</f>
        <v>0</v>
      </c>
      <c r="BL99" s="25" t="s">
        <v>98</v>
      </c>
      <c r="BM99" s="25" t="s">
        <v>3416</v>
      </c>
    </row>
    <row r="100" spans="2:65" s="1" customFormat="1" ht="25.5" customHeight="1">
      <c r="B100" s="47"/>
      <c r="C100" s="238" t="s">
        <v>254</v>
      </c>
      <c r="D100" s="238" t="s">
        <v>206</v>
      </c>
      <c r="E100" s="239" t="s">
        <v>3417</v>
      </c>
      <c r="F100" s="240" t="s">
        <v>3418</v>
      </c>
      <c r="G100" s="241" t="s">
        <v>246</v>
      </c>
      <c r="H100" s="250"/>
      <c r="I100" s="243"/>
      <c r="J100" s="244">
        <f>ROUND(I100*H100,2)</f>
        <v>0</v>
      </c>
      <c r="K100" s="240" t="s">
        <v>3385</v>
      </c>
      <c r="L100" s="73"/>
      <c r="M100" s="245" t="s">
        <v>21</v>
      </c>
      <c r="N100" s="246" t="s">
        <v>47</v>
      </c>
      <c r="O100" s="48"/>
      <c r="P100" s="247">
        <f>O100*H100</f>
        <v>0</v>
      </c>
      <c r="Q100" s="247">
        <v>0</v>
      </c>
      <c r="R100" s="247">
        <f>Q100*H100</f>
        <v>0</v>
      </c>
      <c r="S100" s="247">
        <v>0</v>
      </c>
      <c r="T100" s="248">
        <f>S100*H100</f>
        <v>0</v>
      </c>
      <c r="AR100" s="25" t="s">
        <v>98</v>
      </c>
      <c r="AT100" s="25" t="s">
        <v>206</v>
      </c>
      <c r="AU100" s="25" t="s">
        <v>76</v>
      </c>
      <c r="AY100" s="25" t="s">
        <v>203</v>
      </c>
      <c r="BE100" s="249">
        <f>IF(N100="základní",J100,0)</f>
        <v>0</v>
      </c>
      <c r="BF100" s="249">
        <f>IF(N100="snížená",J100,0)</f>
        <v>0</v>
      </c>
      <c r="BG100" s="249">
        <f>IF(N100="zákl. přenesená",J100,0)</f>
        <v>0</v>
      </c>
      <c r="BH100" s="249">
        <f>IF(N100="sníž. přenesená",J100,0)</f>
        <v>0</v>
      </c>
      <c r="BI100" s="249">
        <f>IF(N100="nulová",J100,0)</f>
        <v>0</v>
      </c>
      <c r="BJ100" s="25" t="s">
        <v>83</v>
      </c>
      <c r="BK100" s="249">
        <f>ROUND(I100*H100,2)</f>
        <v>0</v>
      </c>
      <c r="BL100" s="25" t="s">
        <v>98</v>
      </c>
      <c r="BM100" s="25" t="s">
        <v>3419</v>
      </c>
    </row>
    <row r="101" spans="2:65" s="1" customFormat="1" ht="25.5" customHeight="1">
      <c r="B101" s="47"/>
      <c r="C101" s="238" t="s">
        <v>260</v>
      </c>
      <c r="D101" s="238" t="s">
        <v>206</v>
      </c>
      <c r="E101" s="239" t="s">
        <v>3420</v>
      </c>
      <c r="F101" s="240" t="s">
        <v>3421</v>
      </c>
      <c r="G101" s="241" t="s">
        <v>246</v>
      </c>
      <c r="H101" s="250"/>
      <c r="I101" s="243"/>
      <c r="J101" s="244">
        <f>ROUND(I101*H101,2)</f>
        <v>0</v>
      </c>
      <c r="K101" s="240" t="s">
        <v>3385</v>
      </c>
      <c r="L101" s="73"/>
      <c r="M101" s="245" t="s">
        <v>21</v>
      </c>
      <c r="N101" s="246" t="s">
        <v>47</v>
      </c>
      <c r="O101" s="48"/>
      <c r="P101" s="247">
        <f>O101*H101</f>
        <v>0</v>
      </c>
      <c r="Q101" s="247">
        <v>0</v>
      </c>
      <c r="R101" s="247">
        <f>Q101*H101</f>
        <v>0</v>
      </c>
      <c r="S101" s="247">
        <v>0</v>
      </c>
      <c r="T101" s="248">
        <f>S101*H101</f>
        <v>0</v>
      </c>
      <c r="AR101" s="25" t="s">
        <v>98</v>
      </c>
      <c r="AT101" s="25" t="s">
        <v>206</v>
      </c>
      <c r="AU101" s="25" t="s">
        <v>76</v>
      </c>
      <c r="AY101" s="25" t="s">
        <v>203</v>
      </c>
      <c r="BE101" s="249">
        <f>IF(N101="základní",J101,0)</f>
        <v>0</v>
      </c>
      <c r="BF101" s="249">
        <f>IF(N101="snížená",J101,0)</f>
        <v>0</v>
      </c>
      <c r="BG101" s="249">
        <f>IF(N101="zákl. přenesená",J101,0)</f>
        <v>0</v>
      </c>
      <c r="BH101" s="249">
        <f>IF(N101="sníž. přenesená",J101,0)</f>
        <v>0</v>
      </c>
      <c r="BI101" s="249">
        <f>IF(N101="nulová",J101,0)</f>
        <v>0</v>
      </c>
      <c r="BJ101" s="25" t="s">
        <v>83</v>
      </c>
      <c r="BK101" s="249">
        <f>ROUND(I101*H101,2)</f>
        <v>0</v>
      </c>
      <c r="BL101" s="25" t="s">
        <v>98</v>
      </c>
      <c r="BM101" s="25" t="s">
        <v>3422</v>
      </c>
    </row>
    <row r="102" spans="2:65" s="1" customFormat="1" ht="25.5" customHeight="1">
      <c r="B102" s="47"/>
      <c r="C102" s="238" t="s">
        <v>266</v>
      </c>
      <c r="D102" s="238" t="s">
        <v>206</v>
      </c>
      <c r="E102" s="239" t="s">
        <v>3423</v>
      </c>
      <c r="F102" s="240" t="s">
        <v>3424</v>
      </c>
      <c r="G102" s="241" t="s">
        <v>246</v>
      </c>
      <c r="H102" s="250"/>
      <c r="I102" s="243"/>
      <c r="J102" s="244">
        <f>ROUND(I102*H102,2)</f>
        <v>0</v>
      </c>
      <c r="K102" s="240" t="s">
        <v>3385</v>
      </c>
      <c r="L102" s="73"/>
      <c r="M102" s="245" t="s">
        <v>21</v>
      </c>
      <c r="N102" s="246" t="s">
        <v>47</v>
      </c>
      <c r="O102" s="48"/>
      <c r="P102" s="247">
        <f>O102*H102</f>
        <v>0</v>
      </c>
      <c r="Q102" s="247">
        <v>0</v>
      </c>
      <c r="R102" s="247">
        <f>Q102*H102</f>
        <v>0</v>
      </c>
      <c r="S102" s="247">
        <v>0</v>
      </c>
      <c r="T102" s="248">
        <f>S102*H102</f>
        <v>0</v>
      </c>
      <c r="AR102" s="25" t="s">
        <v>98</v>
      </c>
      <c r="AT102" s="25" t="s">
        <v>206</v>
      </c>
      <c r="AU102" s="25" t="s">
        <v>76</v>
      </c>
      <c r="AY102" s="25" t="s">
        <v>203</v>
      </c>
      <c r="BE102" s="249">
        <f>IF(N102="základní",J102,0)</f>
        <v>0</v>
      </c>
      <c r="BF102" s="249">
        <f>IF(N102="snížená",J102,0)</f>
        <v>0</v>
      </c>
      <c r="BG102" s="249">
        <f>IF(N102="zákl. přenesená",J102,0)</f>
        <v>0</v>
      </c>
      <c r="BH102" s="249">
        <f>IF(N102="sníž. přenesená",J102,0)</f>
        <v>0</v>
      </c>
      <c r="BI102" s="249">
        <f>IF(N102="nulová",J102,0)</f>
        <v>0</v>
      </c>
      <c r="BJ102" s="25" t="s">
        <v>83</v>
      </c>
      <c r="BK102" s="249">
        <f>ROUND(I102*H102,2)</f>
        <v>0</v>
      </c>
      <c r="BL102" s="25" t="s">
        <v>98</v>
      </c>
      <c r="BM102" s="25" t="s">
        <v>3425</v>
      </c>
    </row>
    <row r="103" spans="2:65" s="1" customFormat="1" ht="16.5" customHeight="1">
      <c r="B103" s="47"/>
      <c r="C103" s="238" t="s">
        <v>10</v>
      </c>
      <c r="D103" s="238" t="s">
        <v>206</v>
      </c>
      <c r="E103" s="239" t="s">
        <v>3426</v>
      </c>
      <c r="F103" s="240" t="s">
        <v>3427</v>
      </c>
      <c r="G103" s="241" t="s">
        <v>215</v>
      </c>
      <c r="H103" s="242">
        <v>2350</v>
      </c>
      <c r="I103" s="243"/>
      <c r="J103" s="244">
        <f>ROUND(I103*H103,2)</f>
        <v>0</v>
      </c>
      <c r="K103" s="240" t="s">
        <v>3385</v>
      </c>
      <c r="L103" s="73"/>
      <c r="M103" s="245" t="s">
        <v>21</v>
      </c>
      <c r="N103" s="246" t="s">
        <v>47</v>
      </c>
      <c r="O103" s="48"/>
      <c r="P103" s="247">
        <f>O103*H103</f>
        <v>0</v>
      </c>
      <c r="Q103" s="247">
        <v>0</v>
      </c>
      <c r="R103" s="247">
        <f>Q103*H103</f>
        <v>0</v>
      </c>
      <c r="S103" s="247">
        <v>0</v>
      </c>
      <c r="T103" s="248">
        <f>S103*H103</f>
        <v>0</v>
      </c>
      <c r="AR103" s="25" t="s">
        <v>98</v>
      </c>
      <c r="AT103" s="25" t="s">
        <v>206</v>
      </c>
      <c r="AU103" s="25" t="s">
        <v>76</v>
      </c>
      <c r="AY103" s="25" t="s">
        <v>203</v>
      </c>
      <c r="BE103" s="249">
        <f>IF(N103="základní",J103,0)</f>
        <v>0</v>
      </c>
      <c r="BF103" s="249">
        <f>IF(N103="snížená",J103,0)</f>
        <v>0</v>
      </c>
      <c r="BG103" s="249">
        <f>IF(N103="zákl. přenesená",J103,0)</f>
        <v>0</v>
      </c>
      <c r="BH103" s="249">
        <f>IF(N103="sníž. přenesená",J103,0)</f>
        <v>0</v>
      </c>
      <c r="BI103" s="249">
        <f>IF(N103="nulová",J103,0)</f>
        <v>0</v>
      </c>
      <c r="BJ103" s="25" t="s">
        <v>83</v>
      </c>
      <c r="BK103" s="249">
        <f>ROUND(I103*H103,2)</f>
        <v>0</v>
      </c>
      <c r="BL103" s="25" t="s">
        <v>98</v>
      </c>
      <c r="BM103" s="25" t="s">
        <v>3428</v>
      </c>
    </row>
    <row r="104" spans="2:65" s="1" customFormat="1" ht="16.5" customHeight="1">
      <c r="B104" s="47"/>
      <c r="C104" s="238" t="s">
        <v>211</v>
      </c>
      <c r="D104" s="238" t="s">
        <v>206</v>
      </c>
      <c r="E104" s="239" t="s">
        <v>3429</v>
      </c>
      <c r="F104" s="240" t="s">
        <v>3430</v>
      </c>
      <c r="G104" s="241" t="s">
        <v>215</v>
      </c>
      <c r="H104" s="242">
        <v>1640</v>
      </c>
      <c r="I104" s="243"/>
      <c r="J104" s="244">
        <f>ROUND(I104*H104,2)</f>
        <v>0</v>
      </c>
      <c r="K104" s="240" t="s">
        <v>3385</v>
      </c>
      <c r="L104" s="73"/>
      <c r="M104" s="245" t="s">
        <v>21</v>
      </c>
      <c r="N104" s="246" t="s">
        <v>47</v>
      </c>
      <c r="O104" s="48"/>
      <c r="P104" s="247">
        <f>O104*H104</f>
        <v>0</v>
      </c>
      <c r="Q104" s="247">
        <v>0</v>
      </c>
      <c r="R104" s="247">
        <f>Q104*H104</f>
        <v>0</v>
      </c>
      <c r="S104" s="247">
        <v>0</v>
      </c>
      <c r="T104" s="248">
        <f>S104*H104</f>
        <v>0</v>
      </c>
      <c r="AR104" s="25" t="s">
        <v>98</v>
      </c>
      <c r="AT104" s="25" t="s">
        <v>206</v>
      </c>
      <c r="AU104" s="25" t="s">
        <v>76</v>
      </c>
      <c r="AY104" s="25" t="s">
        <v>203</v>
      </c>
      <c r="BE104" s="249">
        <f>IF(N104="základní",J104,0)</f>
        <v>0</v>
      </c>
      <c r="BF104" s="249">
        <f>IF(N104="snížená",J104,0)</f>
        <v>0</v>
      </c>
      <c r="BG104" s="249">
        <f>IF(N104="zákl. přenesená",J104,0)</f>
        <v>0</v>
      </c>
      <c r="BH104" s="249">
        <f>IF(N104="sníž. přenesená",J104,0)</f>
        <v>0</v>
      </c>
      <c r="BI104" s="249">
        <f>IF(N104="nulová",J104,0)</f>
        <v>0</v>
      </c>
      <c r="BJ104" s="25" t="s">
        <v>83</v>
      </c>
      <c r="BK104" s="249">
        <f>ROUND(I104*H104,2)</f>
        <v>0</v>
      </c>
      <c r="BL104" s="25" t="s">
        <v>98</v>
      </c>
      <c r="BM104" s="25" t="s">
        <v>3431</v>
      </c>
    </row>
    <row r="105" spans="2:65" s="1" customFormat="1" ht="16.5" customHeight="1">
      <c r="B105" s="47"/>
      <c r="C105" s="238" t="s">
        <v>336</v>
      </c>
      <c r="D105" s="238" t="s">
        <v>206</v>
      </c>
      <c r="E105" s="239" t="s">
        <v>3432</v>
      </c>
      <c r="F105" s="240" t="s">
        <v>3433</v>
      </c>
      <c r="G105" s="241" t="s">
        <v>215</v>
      </c>
      <c r="H105" s="242">
        <v>210</v>
      </c>
      <c r="I105" s="243"/>
      <c r="J105" s="244">
        <f>ROUND(I105*H105,2)</f>
        <v>0</v>
      </c>
      <c r="K105" s="240" t="s">
        <v>3385</v>
      </c>
      <c r="L105" s="73"/>
      <c r="M105" s="245" t="s">
        <v>21</v>
      </c>
      <c r="N105" s="246" t="s">
        <v>47</v>
      </c>
      <c r="O105" s="48"/>
      <c r="P105" s="247">
        <f>O105*H105</f>
        <v>0</v>
      </c>
      <c r="Q105" s="247">
        <v>0</v>
      </c>
      <c r="R105" s="247">
        <f>Q105*H105</f>
        <v>0</v>
      </c>
      <c r="S105" s="247">
        <v>0</v>
      </c>
      <c r="T105" s="248">
        <f>S105*H105</f>
        <v>0</v>
      </c>
      <c r="AR105" s="25" t="s">
        <v>98</v>
      </c>
      <c r="AT105" s="25" t="s">
        <v>206</v>
      </c>
      <c r="AU105" s="25" t="s">
        <v>76</v>
      </c>
      <c r="AY105" s="25" t="s">
        <v>203</v>
      </c>
      <c r="BE105" s="249">
        <f>IF(N105="základní",J105,0)</f>
        <v>0</v>
      </c>
      <c r="BF105" s="249">
        <f>IF(N105="snížená",J105,0)</f>
        <v>0</v>
      </c>
      <c r="BG105" s="249">
        <f>IF(N105="zákl. přenesená",J105,0)</f>
        <v>0</v>
      </c>
      <c r="BH105" s="249">
        <f>IF(N105="sníž. přenesená",J105,0)</f>
        <v>0</v>
      </c>
      <c r="BI105" s="249">
        <f>IF(N105="nulová",J105,0)</f>
        <v>0</v>
      </c>
      <c r="BJ105" s="25" t="s">
        <v>83</v>
      </c>
      <c r="BK105" s="249">
        <f>ROUND(I105*H105,2)</f>
        <v>0</v>
      </c>
      <c r="BL105" s="25" t="s">
        <v>98</v>
      </c>
      <c r="BM105" s="25" t="s">
        <v>3434</v>
      </c>
    </row>
    <row r="106" spans="2:65" s="1" customFormat="1" ht="16.5" customHeight="1">
      <c r="B106" s="47"/>
      <c r="C106" s="238" t="s">
        <v>340</v>
      </c>
      <c r="D106" s="238" t="s">
        <v>206</v>
      </c>
      <c r="E106" s="239" t="s">
        <v>3435</v>
      </c>
      <c r="F106" s="240" t="s">
        <v>3436</v>
      </c>
      <c r="G106" s="241" t="s">
        <v>215</v>
      </c>
      <c r="H106" s="242">
        <v>900</v>
      </c>
      <c r="I106" s="243"/>
      <c r="J106" s="244">
        <f>ROUND(I106*H106,2)</f>
        <v>0</v>
      </c>
      <c r="K106" s="240" t="s">
        <v>3385</v>
      </c>
      <c r="L106" s="73"/>
      <c r="M106" s="245" t="s">
        <v>21</v>
      </c>
      <c r="N106" s="246" t="s">
        <v>47</v>
      </c>
      <c r="O106" s="48"/>
      <c r="P106" s="247">
        <f>O106*H106</f>
        <v>0</v>
      </c>
      <c r="Q106" s="247">
        <v>0</v>
      </c>
      <c r="R106" s="247">
        <f>Q106*H106</f>
        <v>0</v>
      </c>
      <c r="S106" s="247">
        <v>0</v>
      </c>
      <c r="T106" s="248">
        <f>S106*H106</f>
        <v>0</v>
      </c>
      <c r="AR106" s="25" t="s">
        <v>98</v>
      </c>
      <c r="AT106" s="25" t="s">
        <v>206</v>
      </c>
      <c r="AU106" s="25" t="s">
        <v>76</v>
      </c>
      <c r="AY106" s="25" t="s">
        <v>203</v>
      </c>
      <c r="BE106" s="249">
        <f>IF(N106="základní",J106,0)</f>
        <v>0</v>
      </c>
      <c r="BF106" s="249">
        <f>IF(N106="snížená",J106,0)</f>
        <v>0</v>
      </c>
      <c r="BG106" s="249">
        <f>IF(N106="zákl. přenesená",J106,0)</f>
        <v>0</v>
      </c>
      <c r="BH106" s="249">
        <f>IF(N106="sníž. přenesená",J106,0)</f>
        <v>0</v>
      </c>
      <c r="BI106" s="249">
        <f>IF(N106="nulová",J106,0)</f>
        <v>0</v>
      </c>
      <c r="BJ106" s="25" t="s">
        <v>83</v>
      </c>
      <c r="BK106" s="249">
        <f>ROUND(I106*H106,2)</f>
        <v>0</v>
      </c>
      <c r="BL106" s="25" t="s">
        <v>98</v>
      </c>
      <c r="BM106" s="25" t="s">
        <v>3437</v>
      </c>
    </row>
    <row r="107" spans="2:65" s="1" customFormat="1" ht="16.5" customHeight="1">
      <c r="B107" s="47"/>
      <c r="C107" s="238" t="s">
        <v>344</v>
      </c>
      <c r="D107" s="238" t="s">
        <v>206</v>
      </c>
      <c r="E107" s="239" t="s">
        <v>3438</v>
      </c>
      <c r="F107" s="240" t="s">
        <v>3439</v>
      </c>
      <c r="G107" s="241" t="s">
        <v>215</v>
      </c>
      <c r="H107" s="242">
        <v>380</v>
      </c>
      <c r="I107" s="243"/>
      <c r="J107" s="244">
        <f>ROUND(I107*H107,2)</f>
        <v>0</v>
      </c>
      <c r="K107" s="240" t="s">
        <v>3385</v>
      </c>
      <c r="L107" s="73"/>
      <c r="M107" s="245" t="s">
        <v>21</v>
      </c>
      <c r="N107" s="246" t="s">
        <v>47</v>
      </c>
      <c r="O107" s="48"/>
      <c r="P107" s="247">
        <f>O107*H107</f>
        <v>0</v>
      </c>
      <c r="Q107" s="247">
        <v>0</v>
      </c>
      <c r="R107" s="247">
        <f>Q107*H107</f>
        <v>0</v>
      </c>
      <c r="S107" s="247">
        <v>0</v>
      </c>
      <c r="T107" s="248">
        <f>S107*H107</f>
        <v>0</v>
      </c>
      <c r="AR107" s="25" t="s">
        <v>98</v>
      </c>
      <c r="AT107" s="25" t="s">
        <v>206</v>
      </c>
      <c r="AU107" s="25" t="s">
        <v>76</v>
      </c>
      <c r="AY107" s="25" t="s">
        <v>203</v>
      </c>
      <c r="BE107" s="249">
        <f>IF(N107="základní",J107,0)</f>
        <v>0</v>
      </c>
      <c r="BF107" s="249">
        <f>IF(N107="snížená",J107,0)</f>
        <v>0</v>
      </c>
      <c r="BG107" s="249">
        <f>IF(N107="zákl. přenesená",J107,0)</f>
        <v>0</v>
      </c>
      <c r="BH107" s="249">
        <f>IF(N107="sníž. přenesená",J107,0)</f>
        <v>0</v>
      </c>
      <c r="BI107" s="249">
        <f>IF(N107="nulová",J107,0)</f>
        <v>0</v>
      </c>
      <c r="BJ107" s="25" t="s">
        <v>83</v>
      </c>
      <c r="BK107" s="249">
        <f>ROUND(I107*H107,2)</f>
        <v>0</v>
      </c>
      <c r="BL107" s="25" t="s">
        <v>98</v>
      </c>
      <c r="BM107" s="25" t="s">
        <v>3440</v>
      </c>
    </row>
    <row r="108" spans="2:65" s="1" customFormat="1" ht="16.5" customHeight="1">
      <c r="B108" s="47"/>
      <c r="C108" s="238" t="s">
        <v>348</v>
      </c>
      <c r="D108" s="238" t="s">
        <v>206</v>
      </c>
      <c r="E108" s="239" t="s">
        <v>3441</v>
      </c>
      <c r="F108" s="240" t="s">
        <v>3060</v>
      </c>
      <c r="G108" s="241" t="s">
        <v>215</v>
      </c>
      <c r="H108" s="242">
        <v>490</v>
      </c>
      <c r="I108" s="243"/>
      <c r="J108" s="244">
        <f>ROUND(I108*H108,2)</f>
        <v>0</v>
      </c>
      <c r="K108" s="240" t="s">
        <v>3385</v>
      </c>
      <c r="L108" s="73"/>
      <c r="M108" s="245" t="s">
        <v>21</v>
      </c>
      <c r="N108" s="246" t="s">
        <v>47</v>
      </c>
      <c r="O108" s="48"/>
      <c r="P108" s="247">
        <f>O108*H108</f>
        <v>0</v>
      </c>
      <c r="Q108" s="247">
        <v>0</v>
      </c>
      <c r="R108" s="247">
        <f>Q108*H108</f>
        <v>0</v>
      </c>
      <c r="S108" s="247">
        <v>0</v>
      </c>
      <c r="T108" s="248">
        <f>S108*H108</f>
        <v>0</v>
      </c>
      <c r="AR108" s="25" t="s">
        <v>98</v>
      </c>
      <c r="AT108" s="25" t="s">
        <v>206</v>
      </c>
      <c r="AU108" s="25" t="s">
        <v>76</v>
      </c>
      <c r="AY108" s="25" t="s">
        <v>203</v>
      </c>
      <c r="BE108" s="249">
        <f>IF(N108="základní",J108,0)</f>
        <v>0</v>
      </c>
      <c r="BF108" s="249">
        <f>IF(N108="snížená",J108,0)</f>
        <v>0</v>
      </c>
      <c r="BG108" s="249">
        <f>IF(N108="zákl. přenesená",J108,0)</f>
        <v>0</v>
      </c>
      <c r="BH108" s="249">
        <f>IF(N108="sníž. přenesená",J108,0)</f>
        <v>0</v>
      </c>
      <c r="BI108" s="249">
        <f>IF(N108="nulová",J108,0)</f>
        <v>0</v>
      </c>
      <c r="BJ108" s="25" t="s">
        <v>83</v>
      </c>
      <c r="BK108" s="249">
        <f>ROUND(I108*H108,2)</f>
        <v>0</v>
      </c>
      <c r="BL108" s="25" t="s">
        <v>98</v>
      </c>
      <c r="BM108" s="25" t="s">
        <v>3442</v>
      </c>
    </row>
    <row r="109" spans="2:65" s="1" customFormat="1" ht="25.5" customHeight="1">
      <c r="B109" s="47"/>
      <c r="C109" s="238" t="s">
        <v>9</v>
      </c>
      <c r="D109" s="238" t="s">
        <v>206</v>
      </c>
      <c r="E109" s="239" t="s">
        <v>3443</v>
      </c>
      <c r="F109" s="240" t="s">
        <v>3444</v>
      </c>
      <c r="G109" s="241" t="s">
        <v>215</v>
      </c>
      <c r="H109" s="242">
        <v>490</v>
      </c>
      <c r="I109" s="243"/>
      <c r="J109" s="244">
        <f>ROUND(I109*H109,2)</f>
        <v>0</v>
      </c>
      <c r="K109" s="240" t="s">
        <v>3385</v>
      </c>
      <c r="L109" s="73"/>
      <c r="M109" s="245" t="s">
        <v>21</v>
      </c>
      <c r="N109" s="246" t="s">
        <v>47</v>
      </c>
      <c r="O109" s="48"/>
      <c r="P109" s="247">
        <f>O109*H109</f>
        <v>0</v>
      </c>
      <c r="Q109" s="247">
        <v>0</v>
      </c>
      <c r="R109" s="247">
        <f>Q109*H109</f>
        <v>0</v>
      </c>
      <c r="S109" s="247">
        <v>0</v>
      </c>
      <c r="T109" s="248">
        <f>S109*H109</f>
        <v>0</v>
      </c>
      <c r="AR109" s="25" t="s">
        <v>98</v>
      </c>
      <c r="AT109" s="25" t="s">
        <v>206</v>
      </c>
      <c r="AU109" s="25" t="s">
        <v>76</v>
      </c>
      <c r="AY109" s="25" t="s">
        <v>203</v>
      </c>
      <c r="BE109" s="249">
        <f>IF(N109="základní",J109,0)</f>
        <v>0</v>
      </c>
      <c r="BF109" s="249">
        <f>IF(N109="snížená",J109,0)</f>
        <v>0</v>
      </c>
      <c r="BG109" s="249">
        <f>IF(N109="zákl. přenesená",J109,0)</f>
        <v>0</v>
      </c>
      <c r="BH109" s="249">
        <f>IF(N109="sníž. přenesená",J109,0)</f>
        <v>0</v>
      </c>
      <c r="BI109" s="249">
        <f>IF(N109="nulová",J109,0)</f>
        <v>0</v>
      </c>
      <c r="BJ109" s="25" t="s">
        <v>83</v>
      </c>
      <c r="BK109" s="249">
        <f>ROUND(I109*H109,2)</f>
        <v>0</v>
      </c>
      <c r="BL109" s="25" t="s">
        <v>98</v>
      </c>
      <c r="BM109" s="25" t="s">
        <v>3445</v>
      </c>
    </row>
    <row r="110" spans="2:65" s="1" customFormat="1" ht="25.5" customHeight="1">
      <c r="B110" s="47"/>
      <c r="C110" s="238" t="s">
        <v>356</v>
      </c>
      <c r="D110" s="238" t="s">
        <v>206</v>
      </c>
      <c r="E110" s="239" t="s">
        <v>3446</v>
      </c>
      <c r="F110" s="240" t="s">
        <v>3447</v>
      </c>
      <c r="G110" s="241" t="s">
        <v>246</v>
      </c>
      <c r="H110" s="250"/>
      <c r="I110" s="243"/>
      <c r="J110" s="244">
        <f>ROUND(I110*H110,2)</f>
        <v>0</v>
      </c>
      <c r="K110" s="240" t="s">
        <v>3385</v>
      </c>
      <c r="L110" s="73"/>
      <c r="M110" s="245" t="s">
        <v>21</v>
      </c>
      <c r="N110" s="246" t="s">
        <v>47</v>
      </c>
      <c r="O110" s="48"/>
      <c r="P110" s="247">
        <f>O110*H110</f>
        <v>0</v>
      </c>
      <c r="Q110" s="247">
        <v>0</v>
      </c>
      <c r="R110" s="247">
        <f>Q110*H110</f>
        <v>0</v>
      </c>
      <c r="S110" s="247">
        <v>0</v>
      </c>
      <c r="T110" s="248">
        <f>S110*H110</f>
        <v>0</v>
      </c>
      <c r="AR110" s="25" t="s">
        <v>98</v>
      </c>
      <c r="AT110" s="25" t="s">
        <v>206</v>
      </c>
      <c r="AU110" s="25" t="s">
        <v>76</v>
      </c>
      <c r="AY110" s="25" t="s">
        <v>203</v>
      </c>
      <c r="BE110" s="249">
        <f>IF(N110="základní",J110,0)</f>
        <v>0</v>
      </c>
      <c r="BF110" s="249">
        <f>IF(N110="snížená",J110,0)</f>
        <v>0</v>
      </c>
      <c r="BG110" s="249">
        <f>IF(N110="zákl. přenesená",J110,0)</f>
        <v>0</v>
      </c>
      <c r="BH110" s="249">
        <f>IF(N110="sníž. přenesená",J110,0)</f>
        <v>0</v>
      </c>
      <c r="BI110" s="249">
        <f>IF(N110="nulová",J110,0)</f>
        <v>0</v>
      </c>
      <c r="BJ110" s="25" t="s">
        <v>83</v>
      </c>
      <c r="BK110" s="249">
        <f>ROUND(I110*H110,2)</f>
        <v>0</v>
      </c>
      <c r="BL110" s="25" t="s">
        <v>98</v>
      </c>
      <c r="BM110" s="25" t="s">
        <v>3448</v>
      </c>
    </row>
    <row r="111" spans="2:65" s="1" customFormat="1" ht="25.5" customHeight="1">
      <c r="B111" s="47"/>
      <c r="C111" s="238" t="s">
        <v>361</v>
      </c>
      <c r="D111" s="238" t="s">
        <v>206</v>
      </c>
      <c r="E111" s="239" t="s">
        <v>3449</v>
      </c>
      <c r="F111" s="240" t="s">
        <v>3450</v>
      </c>
      <c r="G111" s="241" t="s">
        <v>246</v>
      </c>
      <c r="H111" s="250"/>
      <c r="I111" s="243"/>
      <c r="J111" s="244">
        <f>ROUND(I111*H111,2)</f>
        <v>0</v>
      </c>
      <c r="K111" s="240" t="s">
        <v>3385</v>
      </c>
      <c r="L111" s="73"/>
      <c r="M111" s="245" t="s">
        <v>21</v>
      </c>
      <c r="N111" s="246" t="s">
        <v>47</v>
      </c>
      <c r="O111" s="48"/>
      <c r="P111" s="247">
        <f>O111*H111</f>
        <v>0</v>
      </c>
      <c r="Q111" s="247">
        <v>0</v>
      </c>
      <c r="R111" s="247">
        <f>Q111*H111</f>
        <v>0</v>
      </c>
      <c r="S111" s="247">
        <v>0</v>
      </c>
      <c r="T111" s="248">
        <f>S111*H111</f>
        <v>0</v>
      </c>
      <c r="AR111" s="25" t="s">
        <v>98</v>
      </c>
      <c r="AT111" s="25" t="s">
        <v>206</v>
      </c>
      <c r="AU111" s="25" t="s">
        <v>76</v>
      </c>
      <c r="AY111" s="25" t="s">
        <v>203</v>
      </c>
      <c r="BE111" s="249">
        <f>IF(N111="základní",J111,0)</f>
        <v>0</v>
      </c>
      <c r="BF111" s="249">
        <f>IF(N111="snížená",J111,0)</f>
        <v>0</v>
      </c>
      <c r="BG111" s="249">
        <f>IF(N111="zákl. přenesená",J111,0)</f>
        <v>0</v>
      </c>
      <c r="BH111" s="249">
        <f>IF(N111="sníž. přenesená",J111,0)</f>
        <v>0</v>
      </c>
      <c r="BI111" s="249">
        <f>IF(N111="nulová",J111,0)</f>
        <v>0</v>
      </c>
      <c r="BJ111" s="25" t="s">
        <v>83</v>
      </c>
      <c r="BK111" s="249">
        <f>ROUND(I111*H111,2)</f>
        <v>0</v>
      </c>
      <c r="BL111" s="25" t="s">
        <v>98</v>
      </c>
      <c r="BM111" s="25" t="s">
        <v>3451</v>
      </c>
    </row>
    <row r="112" spans="2:65" s="1" customFormat="1" ht="25.5" customHeight="1">
      <c r="B112" s="47"/>
      <c r="C112" s="238" t="s">
        <v>365</v>
      </c>
      <c r="D112" s="238" t="s">
        <v>206</v>
      </c>
      <c r="E112" s="239" t="s">
        <v>3452</v>
      </c>
      <c r="F112" s="240" t="s">
        <v>3453</v>
      </c>
      <c r="G112" s="241" t="s">
        <v>246</v>
      </c>
      <c r="H112" s="250"/>
      <c r="I112" s="243"/>
      <c r="J112" s="244">
        <f>ROUND(I112*H112,2)</f>
        <v>0</v>
      </c>
      <c r="K112" s="240" t="s">
        <v>3385</v>
      </c>
      <c r="L112" s="73"/>
      <c r="M112" s="245" t="s">
        <v>21</v>
      </c>
      <c r="N112" s="246" t="s">
        <v>47</v>
      </c>
      <c r="O112" s="48"/>
      <c r="P112" s="247">
        <f>O112*H112</f>
        <v>0</v>
      </c>
      <c r="Q112" s="247">
        <v>0</v>
      </c>
      <c r="R112" s="247">
        <f>Q112*H112</f>
        <v>0</v>
      </c>
      <c r="S112" s="247">
        <v>0</v>
      </c>
      <c r="T112" s="248">
        <f>S112*H112</f>
        <v>0</v>
      </c>
      <c r="AR112" s="25" t="s">
        <v>98</v>
      </c>
      <c r="AT112" s="25" t="s">
        <v>206</v>
      </c>
      <c r="AU112" s="25" t="s">
        <v>76</v>
      </c>
      <c r="AY112" s="25" t="s">
        <v>203</v>
      </c>
      <c r="BE112" s="249">
        <f>IF(N112="základní",J112,0)</f>
        <v>0</v>
      </c>
      <c r="BF112" s="249">
        <f>IF(N112="snížená",J112,0)</f>
        <v>0</v>
      </c>
      <c r="BG112" s="249">
        <f>IF(N112="zákl. přenesená",J112,0)</f>
        <v>0</v>
      </c>
      <c r="BH112" s="249">
        <f>IF(N112="sníž. přenesená",J112,0)</f>
        <v>0</v>
      </c>
      <c r="BI112" s="249">
        <f>IF(N112="nulová",J112,0)</f>
        <v>0</v>
      </c>
      <c r="BJ112" s="25" t="s">
        <v>83</v>
      </c>
      <c r="BK112" s="249">
        <f>ROUND(I112*H112,2)</f>
        <v>0</v>
      </c>
      <c r="BL112" s="25" t="s">
        <v>98</v>
      </c>
      <c r="BM112" s="25" t="s">
        <v>3454</v>
      </c>
    </row>
    <row r="113" spans="2:65" s="1" customFormat="1" ht="25.5" customHeight="1">
      <c r="B113" s="47"/>
      <c r="C113" s="238" t="s">
        <v>369</v>
      </c>
      <c r="D113" s="238" t="s">
        <v>206</v>
      </c>
      <c r="E113" s="239" t="s">
        <v>3455</v>
      </c>
      <c r="F113" s="240" t="s">
        <v>3456</v>
      </c>
      <c r="G113" s="241" t="s">
        <v>246</v>
      </c>
      <c r="H113" s="250"/>
      <c r="I113" s="243"/>
      <c r="J113" s="244">
        <f>ROUND(I113*H113,2)</f>
        <v>0</v>
      </c>
      <c r="K113" s="240" t="s">
        <v>3385</v>
      </c>
      <c r="L113" s="73"/>
      <c r="M113" s="245" t="s">
        <v>21</v>
      </c>
      <c r="N113" s="246" t="s">
        <v>47</v>
      </c>
      <c r="O113" s="48"/>
      <c r="P113" s="247">
        <f>O113*H113</f>
        <v>0</v>
      </c>
      <c r="Q113" s="247">
        <v>0</v>
      </c>
      <c r="R113" s="247">
        <f>Q113*H113</f>
        <v>0</v>
      </c>
      <c r="S113" s="247">
        <v>0</v>
      </c>
      <c r="T113" s="248">
        <f>S113*H113</f>
        <v>0</v>
      </c>
      <c r="AR113" s="25" t="s">
        <v>98</v>
      </c>
      <c r="AT113" s="25" t="s">
        <v>206</v>
      </c>
      <c r="AU113" s="25" t="s">
        <v>76</v>
      </c>
      <c r="AY113" s="25" t="s">
        <v>203</v>
      </c>
      <c r="BE113" s="249">
        <f>IF(N113="základní",J113,0)</f>
        <v>0</v>
      </c>
      <c r="BF113" s="249">
        <f>IF(N113="snížená",J113,0)</f>
        <v>0</v>
      </c>
      <c r="BG113" s="249">
        <f>IF(N113="zákl. přenesená",J113,0)</f>
        <v>0</v>
      </c>
      <c r="BH113" s="249">
        <f>IF(N113="sníž. přenesená",J113,0)</f>
        <v>0</v>
      </c>
      <c r="BI113" s="249">
        <f>IF(N113="nulová",J113,0)</f>
        <v>0</v>
      </c>
      <c r="BJ113" s="25" t="s">
        <v>83</v>
      </c>
      <c r="BK113" s="249">
        <f>ROUND(I113*H113,2)</f>
        <v>0</v>
      </c>
      <c r="BL113" s="25" t="s">
        <v>98</v>
      </c>
      <c r="BM113" s="25" t="s">
        <v>3457</v>
      </c>
    </row>
    <row r="114" spans="2:65" s="1" customFormat="1" ht="25.5" customHeight="1">
      <c r="B114" s="47"/>
      <c r="C114" s="238" t="s">
        <v>373</v>
      </c>
      <c r="D114" s="238" t="s">
        <v>206</v>
      </c>
      <c r="E114" s="239" t="s">
        <v>3458</v>
      </c>
      <c r="F114" s="240" t="s">
        <v>3459</v>
      </c>
      <c r="G114" s="241" t="s">
        <v>246</v>
      </c>
      <c r="H114" s="250"/>
      <c r="I114" s="243"/>
      <c r="J114" s="244">
        <f>ROUND(I114*H114,2)</f>
        <v>0</v>
      </c>
      <c r="K114" s="240" t="s">
        <v>3385</v>
      </c>
      <c r="L114" s="73"/>
      <c r="M114" s="245" t="s">
        <v>21</v>
      </c>
      <c r="N114" s="246" t="s">
        <v>47</v>
      </c>
      <c r="O114" s="48"/>
      <c r="P114" s="247">
        <f>O114*H114</f>
        <v>0</v>
      </c>
      <c r="Q114" s="247">
        <v>0</v>
      </c>
      <c r="R114" s="247">
        <f>Q114*H114</f>
        <v>0</v>
      </c>
      <c r="S114" s="247">
        <v>0</v>
      </c>
      <c r="T114" s="248">
        <f>S114*H114</f>
        <v>0</v>
      </c>
      <c r="AR114" s="25" t="s">
        <v>98</v>
      </c>
      <c r="AT114" s="25" t="s">
        <v>206</v>
      </c>
      <c r="AU114" s="25" t="s">
        <v>76</v>
      </c>
      <c r="AY114" s="25" t="s">
        <v>203</v>
      </c>
      <c r="BE114" s="249">
        <f>IF(N114="základní",J114,0)</f>
        <v>0</v>
      </c>
      <c r="BF114" s="249">
        <f>IF(N114="snížená",J114,0)</f>
        <v>0</v>
      </c>
      <c r="BG114" s="249">
        <f>IF(N114="zákl. přenesená",J114,0)</f>
        <v>0</v>
      </c>
      <c r="BH114" s="249">
        <f>IF(N114="sníž. přenesená",J114,0)</f>
        <v>0</v>
      </c>
      <c r="BI114" s="249">
        <f>IF(N114="nulová",J114,0)</f>
        <v>0</v>
      </c>
      <c r="BJ114" s="25" t="s">
        <v>83</v>
      </c>
      <c r="BK114" s="249">
        <f>ROUND(I114*H114,2)</f>
        <v>0</v>
      </c>
      <c r="BL114" s="25" t="s">
        <v>98</v>
      </c>
      <c r="BM114" s="25" t="s">
        <v>3460</v>
      </c>
    </row>
    <row r="115" spans="2:65" s="1" customFormat="1" ht="25.5" customHeight="1">
      <c r="B115" s="47"/>
      <c r="C115" s="238" t="s">
        <v>377</v>
      </c>
      <c r="D115" s="238" t="s">
        <v>206</v>
      </c>
      <c r="E115" s="239" t="s">
        <v>3461</v>
      </c>
      <c r="F115" s="240" t="s">
        <v>3462</v>
      </c>
      <c r="G115" s="241" t="s">
        <v>246</v>
      </c>
      <c r="H115" s="250"/>
      <c r="I115" s="243"/>
      <c r="J115" s="244">
        <f>ROUND(I115*H115,2)</f>
        <v>0</v>
      </c>
      <c r="K115" s="240" t="s">
        <v>3385</v>
      </c>
      <c r="L115" s="73"/>
      <c r="M115" s="245" t="s">
        <v>21</v>
      </c>
      <c r="N115" s="246" t="s">
        <v>47</v>
      </c>
      <c r="O115" s="48"/>
      <c r="P115" s="247">
        <f>O115*H115</f>
        <v>0</v>
      </c>
      <c r="Q115" s="247">
        <v>0</v>
      </c>
      <c r="R115" s="247">
        <f>Q115*H115</f>
        <v>0</v>
      </c>
      <c r="S115" s="247">
        <v>0</v>
      </c>
      <c r="T115" s="248">
        <f>S115*H115</f>
        <v>0</v>
      </c>
      <c r="AR115" s="25" t="s">
        <v>98</v>
      </c>
      <c r="AT115" s="25" t="s">
        <v>206</v>
      </c>
      <c r="AU115" s="25" t="s">
        <v>76</v>
      </c>
      <c r="AY115" s="25" t="s">
        <v>203</v>
      </c>
      <c r="BE115" s="249">
        <f>IF(N115="základní",J115,0)</f>
        <v>0</v>
      </c>
      <c r="BF115" s="249">
        <f>IF(N115="snížená",J115,0)</f>
        <v>0</v>
      </c>
      <c r="BG115" s="249">
        <f>IF(N115="zákl. přenesená",J115,0)</f>
        <v>0</v>
      </c>
      <c r="BH115" s="249">
        <f>IF(N115="sníž. přenesená",J115,0)</f>
        <v>0</v>
      </c>
      <c r="BI115" s="249">
        <f>IF(N115="nulová",J115,0)</f>
        <v>0</v>
      </c>
      <c r="BJ115" s="25" t="s">
        <v>83</v>
      </c>
      <c r="BK115" s="249">
        <f>ROUND(I115*H115,2)</f>
        <v>0</v>
      </c>
      <c r="BL115" s="25" t="s">
        <v>98</v>
      </c>
      <c r="BM115" s="25" t="s">
        <v>3463</v>
      </c>
    </row>
    <row r="116" spans="2:65" s="1" customFormat="1" ht="25.5" customHeight="1">
      <c r="B116" s="47"/>
      <c r="C116" s="238" t="s">
        <v>381</v>
      </c>
      <c r="D116" s="238" t="s">
        <v>206</v>
      </c>
      <c r="E116" s="239" t="s">
        <v>3464</v>
      </c>
      <c r="F116" s="240" t="s">
        <v>3465</v>
      </c>
      <c r="G116" s="241" t="s">
        <v>246</v>
      </c>
      <c r="H116" s="250"/>
      <c r="I116" s="243"/>
      <c r="J116" s="244">
        <f>ROUND(I116*H116,2)</f>
        <v>0</v>
      </c>
      <c r="K116" s="240" t="s">
        <v>3385</v>
      </c>
      <c r="L116" s="73"/>
      <c r="M116" s="245" t="s">
        <v>21</v>
      </c>
      <c r="N116" s="246" t="s">
        <v>47</v>
      </c>
      <c r="O116" s="48"/>
      <c r="P116" s="247">
        <f>O116*H116</f>
        <v>0</v>
      </c>
      <c r="Q116" s="247">
        <v>0</v>
      </c>
      <c r="R116" s="247">
        <f>Q116*H116</f>
        <v>0</v>
      </c>
      <c r="S116" s="247">
        <v>0</v>
      </c>
      <c r="T116" s="248">
        <f>S116*H116</f>
        <v>0</v>
      </c>
      <c r="AR116" s="25" t="s">
        <v>98</v>
      </c>
      <c r="AT116" s="25" t="s">
        <v>206</v>
      </c>
      <c r="AU116" s="25" t="s">
        <v>76</v>
      </c>
      <c r="AY116" s="25" t="s">
        <v>203</v>
      </c>
      <c r="BE116" s="249">
        <f>IF(N116="základní",J116,0)</f>
        <v>0</v>
      </c>
      <c r="BF116" s="249">
        <f>IF(N116="snížená",J116,0)</f>
        <v>0</v>
      </c>
      <c r="BG116" s="249">
        <f>IF(N116="zákl. přenesená",J116,0)</f>
        <v>0</v>
      </c>
      <c r="BH116" s="249">
        <f>IF(N116="sníž. přenesená",J116,0)</f>
        <v>0</v>
      </c>
      <c r="BI116" s="249">
        <f>IF(N116="nulová",J116,0)</f>
        <v>0</v>
      </c>
      <c r="BJ116" s="25" t="s">
        <v>83</v>
      </c>
      <c r="BK116" s="249">
        <f>ROUND(I116*H116,2)</f>
        <v>0</v>
      </c>
      <c r="BL116" s="25" t="s">
        <v>98</v>
      </c>
      <c r="BM116" s="25" t="s">
        <v>3466</v>
      </c>
    </row>
    <row r="117" spans="2:65" s="1" customFormat="1" ht="25.5" customHeight="1">
      <c r="B117" s="47"/>
      <c r="C117" s="238" t="s">
        <v>385</v>
      </c>
      <c r="D117" s="238" t="s">
        <v>206</v>
      </c>
      <c r="E117" s="239" t="s">
        <v>3467</v>
      </c>
      <c r="F117" s="240" t="s">
        <v>3468</v>
      </c>
      <c r="G117" s="241" t="s">
        <v>246</v>
      </c>
      <c r="H117" s="250"/>
      <c r="I117" s="243"/>
      <c r="J117" s="244">
        <f>ROUND(I117*H117,2)</f>
        <v>0</v>
      </c>
      <c r="K117" s="240" t="s">
        <v>3385</v>
      </c>
      <c r="L117" s="73"/>
      <c r="M117" s="245" t="s">
        <v>21</v>
      </c>
      <c r="N117" s="246" t="s">
        <v>47</v>
      </c>
      <c r="O117" s="48"/>
      <c r="P117" s="247">
        <f>O117*H117</f>
        <v>0</v>
      </c>
      <c r="Q117" s="247">
        <v>0</v>
      </c>
      <c r="R117" s="247">
        <f>Q117*H117</f>
        <v>0</v>
      </c>
      <c r="S117" s="247">
        <v>0</v>
      </c>
      <c r="T117" s="248">
        <f>S117*H117</f>
        <v>0</v>
      </c>
      <c r="AR117" s="25" t="s">
        <v>98</v>
      </c>
      <c r="AT117" s="25" t="s">
        <v>206</v>
      </c>
      <c r="AU117" s="25" t="s">
        <v>76</v>
      </c>
      <c r="AY117" s="25" t="s">
        <v>203</v>
      </c>
      <c r="BE117" s="249">
        <f>IF(N117="základní",J117,0)</f>
        <v>0</v>
      </c>
      <c r="BF117" s="249">
        <f>IF(N117="snížená",J117,0)</f>
        <v>0</v>
      </c>
      <c r="BG117" s="249">
        <f>IF(N117="zákl. přenesená",J117,0)</f>
        <v>0</v>
      </c>
      <c r="BH117" s="249">
        <f>IF(N117="sníž. přenesená",J117,0)</f>
        <v>0</v>
      </c>
      <c r="BI117" s="249">
        <f>IF(N117="nulová",J117,0)</f>
        <v>0</v>
      </c>
      <c r="BJ117" s="25" t="s">
        <v>83</v>
      </c>
      <c r="BK117" s="249">
        <f>ROUND(I117*H117,2)</f>
        <v>0</v>
      </c>
      <c r="BL117" s="25" t="s">
        <v>98</v>
      </c>
      <c r="BM117" s="25" t="s">
        <v>3469</v>
      </c>
    </row>
    <row r="118" spans="2:65" s="1" customFormat="1" ht="25.5" customHeight="1">
      <c r="B118" s="47"/>
      <c r="C118" s="238" t="s">
        <v>389</v>
      </c>
      <c r="D118" s="238" t="s">
        <v>206</v>
      </c>
      <c r="E118" s="239" t="s">
        <v>3470</v>
      </c>
      <c r="F118" s="240" t="s">
        <v>3471</v>
      </c>
      <c r="G118" s="241" t="s">
        <v>246</v>
      </c>
      <c r="H118" s="250"/>
      <c r="I118" s="243"/>
      <c r="J118" s="244">
        <f>ROUND(I118*H118,2)</f>
        <v>0</v>
      </c>
      <c r="K118" s="240" t="s">
        <v>3385</v>
      </c>
      <c r="L118" s="73"/>
      <c r="M118" s="245" t="s">
        <v>21</v>
      </c>
      <c r="N118" s="246" t="s">
        <v>47</v>
      </c>
      <c r="O118" s="48"/>
      <c r="P118" s="247">
        <f>O118*H118</f>
        <v>0</v>
      </c>
      <c r="Q118" s="247">
        <v>0</v>
      </c>
      <c r="R118" s="247">
        <f>Q118*H118</f>
        <v>0</v>
      </c>
      <c r="S118" s="247">
        <v>0</v>
      </c>
      <c r="T118" s="248">
        <f>S118*H118</f>
        <v>0</v>
      </c>
      <c r="AR118" s="25" t="s">
        <v>98</v>
      </c>
      <c r="AT118" s="25" t="s">
        <v>206</v>
      </c>
      <c r="AU118" s="25" t="s">
        <v>76</v>
      </c>
      <c r="AY118" s="25" t="s">
        <v>203</v>
      </c>
      <c r="BE118" s="249">
        <f>IF(N118="základní",J118,0)</f>
        <v>0</v>
      </c>
      <c r="BF118" s="249">
        <f>IF(N118="snížená",J118,0)</f>
        <v>0</v>
      </c>
      <c r="BG118" s="249">
        <f>IF(N118="zákl. přenesená",J118,0)</f>
        <v>0</v>
      </c>
      <c r="BH118" s="249">
        <f>IF(N118="sníž. přenesená",J118,0)</f>
        <v>0</v>
      </c>
      <c r="BI118" s="249">
        <f>IF(N118="nulová",J118,0)</f>
        <v>0</v>
      </c>
      <c r="BJ118" s="25" t="s">
        <v>83</v>
      </c>
      <c r="BK118" s="249">
        <f>ROUND(I118*H118,2)</f>
        <v>0</v>
      </c>
      <c r="BL118" s="25" t="s">
        <v>98</v>
      </c>
      <c r="BM118" s="25" t="s">
        <v>3472</v>
      </c>
    </row>
    <row r="119" spans="2:65" s="1" customFormat="1" ht="25.5" customHeight="1">
      <c r="B119" s="47"/>
      <c r="C119" s="238" t="s">
        <v>393</v>
      </c>
      <c r="D119" s="238" t="s">
        <v>206</v>
      </c>
      <c r="E119" s="239" t="s">
        <v>3473</v>
      </c>
      <c r="F119" s="240" t="s">
        <v>3474</v>
      </c>
      <c r="G119" s="241" t="s">
        <v>246</v>
      </c>
      <c r="H119" s="250"/>
      <c r="I119" s="243"/>
      <c r="J119" s="244">
        <f>ROUND(I119*H119,2)</f>
        <v>0</v>
      </c>
      <c r="K119" s="240" t="s">
        <v>3385</v>
      </c>
      <c r="L119" s="73"/>
      <c r="M119" s="245" t="s">
        <v>21</v>
      </c>
      <c r="N119" s="246" t="s">
        <v>47</v>
      </c>
      <c r="O119" s="48"/>
      <c r="P119" s="247">
        <f>O119*H119</f>
        <v>0</v>
      </c>
      <c r="Q119" s="247">
        <v>0</v>
      </c>
      <c r="R119" s="247">
        <f>Q119*H119</f>
        <v>0</v>
      </c>
      <c r="S119" s="247">
        <v>0</v>
      </c>
      <c r="T119" s="248">
        <f>S119*H119</f>
        <v>0</v>
      </c>
      <c r="AR119" s="25" t="s">
        <v>98</v>
      </c>
      <c r="AT119" s="25" t="s">
        <v>206</v>
      </c>
      <c r="AU119" s="25" t="s">
        <v>76</v>
      </c>
      <c r="AY119" s="25" t="s">
        <v>203</v>
      </c>
      <c r="BE119" s="249">
        <f>IF(N119="základní",J119,0)</f>
        <v>0</v>
      </c>
      <c r="BF119" s="249">
        <f>IF(N119="snížená",J119,0)</f>
        <v>0</v>
      </c>
      <c r="BG119" s="249">
        <f>IF(N119="zákl. přenesená",J119,0)</f>
        <v>0</v>
      </c>
      <c r="BH119" s="249">
        <f>IF(N119="sníž. přenesená",J119,0)</f>
        <v>0</v>
      </c>
      <c r="BI119" s="249">
        <f>IF(N119="nulová",J119,0)</f>
        <v>0</v>
      </c>
      <c r="BJ119" s="25" t="s">
        <v>83</v>
      </c>
      <c r="BK119" s="249">
        <f>ROUND(I119*H119,2)</f>
        <v>0</v>
      </c>
      <c r="BL119" s="25" t="s">
        <v>98</v>
      </c>
      <c r="BM119" s="25" t="s">
        <v>3475</v>
      </c>
    </row>
    <row r="120" spans="2:65" s="1" customFormat="1" ht="16.5" customHeight="1">
      <c r="B120" s="47"/>
      <c r="C120" s="238" t="s">
        <v>287</v>
      </c>
      <c r="D120" s="238" t="s">
        <v>206</v>
      </c>
      <c r="E120" s="239" t="s">
        <v>3476</v>
      </c>
      <c r="F120" s="240" t="s">
        <v>3346</v>
      </c>
      <c r="G120" s="241" t="s">
        <v>215</v>
      </c>
      <c r="H120" s="242">
        <v>150</v>
      </c>
      <c r="I120" s="243"/>
      <c r="J120" s="244">
        <f>ROUND(I120*H120,2)</f>
        <v>0</v>
      </c>
      <c r="K120" s="240" t="s">
        <v>3385</v>
      </c>
      <c r="L120" s="73"/>
      <c r="M120" s="245" t="s">
        <v>21</v>
      </c>
      <c r="N120" s="246" t="s">
        <v>47</v>
      </c>
      <c r="O120" s="48"/>
      <c r="P120" s="247">
        <f>O120*H120</f>
        <v>0</v>
      </c>
      <c r="Q120" s="247">
        <v>0</v>
      </c>
      <c r="R120" s="247">
        <f>Q120*H120</f>
        <v>0</v>
      </c>
      <c r="S120" s="247">
        <v>0</v>
      </c>
      <c r="T120" s="248">
        <f>S120*H120</f>
        <v>0</v>
      </c>
      <c r="AR120" s="25" t="s">
        <v>98</v>
      </c>
      <c r="AT120" s="25" t="s">
        <v>206</v>
      </c>
      <c r="AU120" s="25" t="s">
        <v>76</v>
      </c>
      <c r="AY120" s="25" t="s">
        <v>203</v>
      </c>
      <c r="BE120" s="249">
        <f>IF(N120="základní",J120,0)</f>
        <v>0</v>
      </c>
      <c r="BF120" s="249">
        <f>IF(N120="snížená",J120,0)</f>
        <v>0</v>
      </c>
      <c r="BG120" s="249">
        <f>IF(N120="zákl. přenesená",J120,0)</f>
        <v>0</v>
      </c>
      <c r="BH120" s="249">
        <f>IF(N120="sníž. přenesená",J120,0)</f>
        <v>0</v>
      </c>
      <c r="BI120" s="249">
        <f>IF(N120="nulová",J120,0)</f>
        <v>0</v>
      </c>
      <c r="BJ120" s="25" t="s">
        <v>83</v>
      </c>
      <c r="BK120" s="249">
        <f>ROUND(I120*H120,2)</f>
        <v>0</v>
      </c>
      <c r="BL120" s="25" t="s">
        <v>98</v>
      </c>
      <c r="BM120" s="25" t="s">
        <v>3477</v>
      </c>
    </row>
    <row r="121" spans="2:65" s="1" customFormat="1" ht="16.5" customHeight="1">
      <c r="B121" s="47"/>
      <c r="C121" s="238" t="s">
        <v>400</v>
      </c>
      <c r="D121" s="238" t="s">
        <v>206</v>
      </c>
      <c r="E121" s="239" t="s">
        <v>3478</v>
      </c>
      <c r="F121" s="240" t="s">
        <v>3349</v>
      </c>
      <c r="G121" s="241" t="s">
        <v>3350</v>
      </c>
      <c r="H121" s="242">
        <v>80</v>
      </c>
      <c r="I121" s="243"/>
      <c r="J121" s="244">
        <f>ROUND(I121*H121,2)</f>
        <v>0</v>
      </c>
      <c r="K121" s="240" t="s">
        <v>3385</v>
      </c>
      <c r="L121" s="73"/>
      <c r="M121" s="245" t="s">
        <v>21</v>
      </c>
      <c r="N121" s="246" t="s">
        <v>47</v>
      </c>
      <c r="O121" s="48"/>
      <c r="P121" s="247">
        <f>O121*H121</f>
        <v>0</v>
      </c>
      <c r="Q121" s="247">
        <v>0</v>
      </c>
      <c r="R121" s="247">
        <f>Q121*H121</f>
        <v>0</v>
      </c>
      <c r="S121" s="247">
        <v>0</v>
      </c>
      <c r="T121" s="248">
        <f>S121*H121</f>
        <v>0</v>
      </c>
      <c r="AR121" s="25" t="s">
        <v>98</v>
      </c>
      <c r="AT121" s="25" t="s">
        <v>206</v>
      </c>
      <c r="AU121" s="25" t="s">
        <v>76</v>
      </c>
      <c r="AY121" s="25" t="s">
        <v>203</v>
      </c>
      <c r="BE121" s="249">
        <f>IF(N121="základní",J121,0)</f>
        <v>0</v>
      </c>
      <c r="BF121" s="249">
        <f>IF(N121="snížená",J121,0)</f>
        <v>0</v>
      </c>
      <c r="BG121" s="249">
        <f>IF(N121="zákl. přenesená",J121,0)</f>
        <v>0</v>
      </c>
      <c r="BH121" s="249">
        <f>IF(N121="sníž. přenesená",J121,0)</f>
        <v>0</v>
      </c>
      <c r="BI121" s="249">
        <f>IF(N121="nulová",J121,0)</f>
        <v>0</v>
      </c>
      <c r="BJ121" s="25" t="s">
        <v>83</v>
      </c>
      <c r="BK121" s="249">
        <f>ROUND(I121*H121,2)</f>
        <v>0</v>
      </c>
      <c r="BL121" s="25" t="s">
        <v>98</v>
      </c>
      <c r="BM121" s="25" t="s">
        <v>3479</v>
      </c>
    </row>
    <row r="122" spans="2:65" s="1" customFormat="1" ht="16.5" customHeight="1">
      <c r="B122" s="47"/>
      <c r="C122" s="238" t="s">
        <v>404</v>
      </c>
      <c r="D122" s="238" t="s">
        <v>206</v>
      </c>
      <c r="E122" s="239" t="s">
        <v>3480</v>
      </c>
      <c r="F122" s="240" t="s">
        <v>3353</v>
      </c>
      <c r="G122" s="241" t="s">
        <v>3350</v>
      </c>
      <c r="H122" s="242">
        <v>40</v>
      </c>
      <c r="I122" s="243"/>
      <c r="J122" s="244">
        <f>ROUND(I122*H122,2)</f>
        <v>0</v>
      </c>
      <c r="K122" s="240" t="s">
        <v>3385</v>
      </c>
      <c r="L122" s="73"/>
      <c r="M122" s="245" t="s">
        <v>21</v>
      </c>
      <c r="N122" s="246" t="s">
        <v>47</v>
      </c>
      <c r="O122" s="48"/>
      <c r="P122" s="247">
        <f>O122*H122</f>
        <v>0</v>
      </c>
      <c r="Q122" s="247">
        <v>0</v>
      </c>
      <c r="R122" s="247">
        <f>Q122*H122</f>
        <v>0</v>
      </c>
      <c r="S122" s="247">
        <v>0</v>
      </c>
      <c r="T122" s="248">
        <f>S122*H122</f>
        <v>0</v>
      </c>
      <c r="AR122" s="25" t="s">
        <v>98</v>
      </c>
      <c r="AT122" s="25" t="s">
        <v>206</v>
      </c>
      <c r="AU122" s="25" t="s">
        <v>76</v>
      </c>
      <c r="AY122" s="25" t="s">
        <v>203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25" t="s">
        <v>83</v>
      </c>
      <c r="BK122" s="249">
        <f>ROUND(I122*H122,2)</f>
        <v>0</v>
      </c>
      <c r="BL122" s="25" t="s">
        <v>98</v>
      </c>
      <c r="BM122" s="25" t="s">
        <v>3481</v>
      </c>
    </row>
    <row r="123" spans="2:65" s="1" customFormat="1" ht="16.5" customHeight="1">
      <c r="B123" s="47"/>
      <c r="C123" s="238" t="s">
        <v>408</v>
      </c>
      <c r="D123" s="238" t="s">
        <v>206</v>
      </c>
      <c r="E123" s="239" t="s">
        <v>3482</v>
      </c>
      <c r="F123" s="240" t="s">
        <v>3371</v>
      </c>
      <c r="G123" s="241" t="s">
        <v>3350</v>
      </c>
      <c r="H123" s="242">
        <v>150</v>
      </c>
      <c r="I123" s="243"/>
      <c r="J123" s="244">
        <f>ROUND(I123*H123,2)</f>
        <v>0</v>
      </c>
      <c r="K123" s="240" t="s">
        <v>3385</v>
      </c>
      <c r="L123" s="73"/>
      <c r="M123" s="245" t="s">
        <v>21</v>
      </c>
      <c r="N123" s="246" t="s">
        <v>47</v>
      </c>
      <c r="O123" s="48"/>
      <c r="P123" s="247">
        <f>O123*H123</f>
        <v>0</v>
      </c>
      <c r="Q123" s="247">
        <v>0</v>
      </c>
      <c r="R123" s="247">
        <f>Q123*H123</f>
        <v>0</v>
      </c>
      <c r="S123" s="247">
        <v>0</v>
      </c>
      <c r="T123" s="248">
        <f>S123*H123</f>
        <v>0</v>
      </c>
      <c r="AR123" s="25" t="s">
        <v>98</v>
      </c>
      <c r="AT123" s="25" t="s">
        <v>206</v>
      </c>
      <c r="AU123" s="25" t="s">
        <v>76</v>
      </c>
      <c r="AY123" s="25" t="s">
        <v>203</v>
      </c>
      <c r="BE123" s="249">
        <f>IF(N123="základní",J123,0)</f>
        <v>0</v>
      </c>
      <c r="BF123" s="249">
        <f>IF(N123="snížená",J123,0)</f>
        <v>0</v>
      </c>
      <c r="BG123" s="249">
        <f>IF(N123="zákl. přenesená",J123,0)</f>
        <v>0</v>
      </c>
      <c r="BH123" s="249">
        <f>IF(N123="sníž. přenesená",J123,0)</f>
        <v>0</v>
      </c>
      <c r="BI123" s="249">
        <f>IF(N123="nulová",J123,0)</f>
        <v>0</v>
      </c>
      <c r="BJ123" s="25" t="s">
        <v>83</v>
      </c>
      <c r="BK123" s="249">
        <f>ROUND(I123*H123,2)</f>
        <v>0</v>
      </c>
      <c r="BL123" s="25" t="s">
        <v>98</v>
      </c>
      <c r="BM123" s="25" t="s">
        <v>3483</v>
      </c>
    </row>
    <row r="124" spans="2:65" s="1" customFormat="1" ht="16.5" customHeight="1">
      <c r="B124" s="47"/>
      <c r="C124" s="238" t="s">
        <v>412</v>
      </c>
      <c r="D124" s="238" t="s">
        <v>206</v>
      </c>
      <c r="E124" s="239" t="s">
        <v>3484</v>
      </c>
      <c r="F124" s="240" t="s">
        <v>3374</v>
      </c>
      <c r="G124" s="241" t="s">
        <v>3350</v>
      </c>
      <c r="H124" s="242">
        <v>150</v>
      </c>
      <c r="I124" s="243"/>
      <c r="J124" s="244">
        <f>ROUND(I124*H124,2)</f>
        <v>0</v>
      </c>
      <c r="K124" s="240" t="s">
        <v>3385</v>
      </c>
      <c r="L124" s="73"/>
      <c r="M124" s="245" t="s">
        <v>21</v>
      </c>
      <c r="N124" s="246" t="s">
        <v>47</v>
      </c>
      <c r="O124" s="48"/>
      <c r="P124" s="247">
        <f>O124*H124</f>
        <v>0</v>
      </c>
      <c r="Q124" s="247">
        <v>0</v>
      </c>
      <c r="R124" s="247">
        <f>Q124*H124</f>
        <v>0</v>
      </c>
      <c r="S124" s="247">
        <v>0</v>
      </c>
      <c r="T124" s="248">
        <f>S124*H124</f>
        <v>0</v>
      </c>
      <c r="AR124" s="25" t="s">
        <v>98</v>
      </c>
      <c r="AT124" s="25" t="s">
        <v>206</v>
      </c>
      <c r="AU124" s="25" t="s">
        <v>76</v>
      </c>
      <c r="AY124" s="25" t="s">
        <v>203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25" t="s">
        <v>83</v>
      </c>
      <c r="BK124" s="249">
        <f>ROUND(I124*H124,2)</f>
        <v>0</v>
      </c>
      <c r="BL124" s="25" t="s">
        <v>98</v>
      </c>
      <c r="BM124" s="25" t="s">
        <v>3485</v>
      </c>
    </row>
    <row r="125" spans="2:65" s="1" customFormat="1" ht="16.5" customHeight="1">
      <c r="B125" s="47"/>
      <c r="C125" s="238" t="s">
        <v>418</v>
      </c>
      <c r="D125" s="238" t="s">
        <v>206</v>
      </c>
      <c r="E125" s="239" t="s">
        <v>3486</v>
      </c>
      <c r="F125" s="240" t="s">
        <v>3356</v>
      </c>
      <c r="G125" s="241" t="s">
        <v>215</v>
      </c>
      <c r="H125" s="242">
        <v>150</v>
      </c>
      <c r="I125" s="243"/>
      <c r="J125" s="244">
        <f>ROUND(I125*H125,2)</f>
        <v>0</v>
      </c>
      <c r="K125" s="240" t="s">
        <v>3385</v>
      </c>
      <c r="L125" s="73"/>
      <c r="M125" s="245" t="s">
        <v>21</v>
      </c>
      <c r="N125" s="246" t="s">
        <v>47</v>
      </c>
      <c r="O125" s="48"/>
      <c r="P125" s="247">
        <f>O125*H125</f>
        <v>0</v>
      </c>
      <c r="Q125" s="247">
        <v>0</v>
      </c>
      <c r="R125" s="247">
        <f>Q125*H125</f>
        <v>0</v>
      </c>
      <c r="S125" s="247">
        <v>0</v>
      </c>
      <c r="T125" s="248">
        <f>S125*H125</f>
        <v>0</v>
      </c>
      <c r="AR125" s="25" t="s">
        <v>98</v>
      </c>
      <c r="AT125" s="25" t="s">
        <v>206</v>
      </c>
      <c r="AU125" s="25" t="s">
        <v>76</v>
      </c>
      <c r="AY125" s="25" t="s">
        <v>203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25" t="s">
        <v>83</v>
      </c>
      <c r="BK125" s="249">
        <f>ROUND(I125*H125,2)</f>
        <v>0</v>
      </c>
      <c r="BL125" s="25" t="s">
        <v>98</v>
      </c>
      <c r="BM125" s="25" t="s">
        <v>3487</v>
      </c>
    </row>
    <row r="126" spans="2:65" s="1" customFormat="1" ht="16.5" customHeight="1">
      <c r="B126" s="47"/>
      <c r="C126" s="238" t="s">
        <v>422</v>
      </c>
      <c r="D126" s="238" t="s">
        <v>206</v>
      </c>
      <c r="E126" s="239" t="s">
        <v>3488</v>
      </c>
      <c r="F126" s="240" t="s">
        <v>3359</v>
      </c>
      <c r="G126" s="241" t="s">
        <v>3350</v>
      </c>
      <c r="H126" s="242">
        <v>80</v>
      </c>
      <c r="I126" s="243"/>
      <c r="J126" s="244">
        <f>ROUND(I126*H126,2)</f>
        <v>0</v>
      </c>
      <c r="K126" s="240" t="s">
        <v>3385</v>
      </c>
      <c r="L126" s="73"/>
      <c r="M126" s="245" t="s">
        <v>21</v>
      </c>
      <c r="N126" s="246" t="s">
        <v>47</v>
      </c>
      <c r="O126" s="48"/>
      <c r="P126" s="247">
        <f>O126*H126</f>
        <v>0</v>
      </c>
      <c r="Q126" s="247">
        <v>0</v>
      </c>
      <c r="R126" s="247">
        <f>Q126*H126</f>
        <v>0</v>
      </c>
      <c r="S126" s="247">
        <v>0</v>
      </c>
      <c r="T126" s="248">
        <f>S126*H126</f>
        <v>0</v>
      </c>
      <c r="AR126" s="25" t="s">
        <v>98</v>
      </c>
      <c r="AT126" s="25" t="s">
        <v>206</v>
      </c>
      <c r="AU126" s="25" t="s">
        <v>76</v>
      </c>
      <c r="AY126" s="25" t="s">
        <v>203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25" t="s">
        <v>83</v>
      </c>
      <c r="BK126" s="249">
        <f>ROUND(I126*H126,2)</f>
        <v>0</v>
      </c>
      <c r="BL126" s="25" t="s">
        <v>98</v>
      </c>
      <c r="BM126" s="25" t="s">
        <v>3489</v>
      </c>
    </row>
    <row r="127" spans="2:65" s="1" customFormat="1" ht="16.5" customHeight="1">
      <c r="B127" s="47"/>
      <c r="C127" s="238" t="s">
        <v>426</v>
      </c>
      <c r="D127" s="238" t="s">
        <v>206</v>
      </c>
      <c r="E127" s="239" t="s">
        <v>3490</v>
      </c>
      <c r="F127" s="240" t="s">
        <v>3362</v>
      </c>
      <c r="G127" s="241" t="s">
        <v>3350</v>
      </c>
      <c r="H127" s="242">
        <v>40</v>
      </c>
      <c r="I127" s="243"/>
      <c r="J127" s="244">
        <f>ROUND(I127*H127,2)</f>
        <v>0</v>
      </c>
      <c r="K127" s="240" t="s">
        <v>3385</v>
      </c>
      <c r="L127" s="73"/>
      <c r="M127" s="245" t="s">
        <v>21</v>
      </c>
      <c r="N127" s="246" t="s">
        <v>47</v>
      </c>
      <c r="O127" s="48"/>
      <c r="P127" s="247">
        <f>O127*H127</f>
        <v>0</v>
      </c>
      <c r="Q127" s="247">
        <v>0</v>
      </c>
      <c r="R127" s="247">
        <f>Q127*H127</f>
        <v>0</v>
      </c>
      <c r="S127" s="247">
        <v>0</v>
      </c>
      <c r="T127" s="248">
        <f>S127*H127</f>
        <v>0</v>
      </c>
      <c r="AR127" s="25" t="s">
        <v>98</v>
      </c>
      <c r="AT127" s="25" t="s">
        <v>206</v>
      </c>
      <c r="AU127" s="25" t="s">
        <v>76</v>
      </c>
      <c r="AY127" s="25" t="s">
        <v>203</v>
      </c>
      <c r="BE127" s="249">
        <f>IF(N127="základní",J127,0)</f>
        <v>0</v>
      </c>
      <c r="BF127" s="249">
        <f>IF(N127="snížená",J127,0)</f>
        <v>0</v>
      </c>
      <c r="BG127" s="249">
        <f>IF(N127="zákl. přenesená",J127,0)</f>
        <v>0</v>
      </c>
      <c r="BH127" s="249">
        <f>IF(N127="sníž. přenesená",J127,0)</f>
        <v>0</v>
      </c>
      <c r="BI127" s="249">
        <f>IF(N127="nulová",J127,0)</f>
        <v>0</v>
      </c>
      <c r="BJ127" s="25" t="s">
        <v>83</v>
      </c>
      <c r="BK127" s="249">
        <f>ROUND(I127*H127,2)</f>
        <v>0</v>
      </c>
      <c r="BL127" s="25" t="s">
        <v>98</v>
      </c>
      <c r="BM127" s="25" t="s">
        <v>3491</v>
      </c>
    </row>
    <row r="128" spans="2:65" s="1" customFormat="1" ht="16.5" customHeight="1">
      <c r="B128" s="47"/>
      <c r="C128" s="238" t="s">
        <v>430</v>
      </c>
      <c r="D128" s="238" t="s">
        <v>206</v>
      </c>
      <c r="E128" s="239" t="s">
        <v>3492</v>
      </c>
      <c r="F128" s="240" t="s">
        <v>3377</v>
      </c>
      <c r="G128" s="241" t="s">
        <v>3350</v>
      </c>
      <c r="H128" s="242">
        <v>150</v>
      </c>
      <c r="I128" s="243"/>
      <c r="J128" s="244">
        <f>ROUND(I128*H128,2)</f>
        <v>0</v>
      </c>
      <c r="K128" s="240" t="s">
        <v>3385</v>
      </c>
      <c r="L128" s="73"/>
      <c r="M128" s="245" t="s">
        <v>21</v>
      </c>
      <c r="N128" s="246" t="s">
        <v>47</v>
      </c>
      <c r="O128" s="48"/>
      <c r="P128" s="247">
        <f>O128*H128</f>
        <v>0</v>
      </c>
      <c r="Q128" s="247">
        <v>0</v>
      </c>
      <c r="R128" s="247">
        <f>Q128*H128</f>
        <v>0</v>
      </c>
      <c r="S128" s="247">
        <v>0</v>
      </c>
      <c r="T128" s="248">
        <f>S128*H128</f>
        <v>0</v>
      </c>
      <c r="AR128" s="25" t="s">
        <v>98</v>
      </c>
      <c r="AT128" s="25" t="s">
        <v>206</v>
      </c>
      <c r="AU128" s="25" t="s">
        <v>76</v>
      </c>
      <c r="AY128" s="25" t="s">
        <v>203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25" t="s">
        <v>83</v>
      </c>
      <c r="BK128" s="249">
        <f>ROUND(I128*H128,2)</f>
        <v>0</v>
      </c>
      <c r="BL128" s="25" t="s">
        <v>98</v>
      </c>
      <c r="BM128" s="25" t="s">
        <v>3493</v>
      </c>
    </row>
    <row r="129" spans="2:65" s="1" customFormat="1" ht="16.5" customHeight="1">
      <c r="B129" s="47"/>
      <c r="C129" s="238" t="s">
        <v>434</v>
      </c>
      <c r="D129" s="238" t="s">
        <v>206</v>
      </c>
      <c r="E129" s="239" t="s">
        <v>3494</v>
      </c>
      <c r="F129" s="240" t="s">
        <v>3380</v>
      </c>
      <c r="G129" s="241" t="s">
        <v>3350</v>
      </c>
      <c r="H129" s="242">
        <v>150</v>
      </c>
      <c r="I129" s="243"/>
      <c r="J129" s="244">
        <f>ROUND(I129*H129,2)</f>
        <v>0</v>
      </c>
      <c r="K129" s="240" t="s">
        <v>3385</v>
      </c>
      <c r="L129" s="73"/>
      <c r="M129" s="245" t="s">
        <v>21</v>
      </c>
      <c r="N129" s="246" t="s">
        <v>47</v>
      </c>
      <c r="O129" s="48"/>
      <c r="P129" s="247">
        <f>O129*H129</f>
        <v>0</v>
      </c>
      <c r="Q129" s="247">
        <v>0</v>
      </c>
      <c r="R129" s="247">
        <f>Q129*H129</f>
        <v>0</v>
      </c>
      <c r="S129" s="247">
        <v>0</v>
      </c>
      <c r="T129" s="248">
        <f>S129*H129</f>
        <v>0</v>
      </c>
      <c r="AR129" s="25" t="s">
        <v>98</v>
      </c>
      <c r="AT129" s="25" t="s">
        <v>206</v>
      </c>
      <c r="AU129" s="25" t="s">
        <v>76</v>
      </c>
      <c r="AY129" s="25" t="s">
        <v>203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25" t="s">
        <v>83</v>
      </c>
      <c r="BK129" s="249">
        <f>ROUND(I129*H129,2)</f>
        <v>0</v>
      </c>
      <c r="BL129" s="25" t="s">
        <v>98</v>
      </c>
      <c r="BM129" s="25" t="s">
        <v>3495</v>
      </c>
    </row>
    <row r="130" spans="2:65" s="1" customFormat="1" ht="16.5" customHeight="1">
      <c r="B130" s="47"/>
      <c r="C130" s="238" t="s">
        <v>438</v>
      </c>
      <c r="D130" s="238" t="s">
        <v>206</v>
      </c>
      <c r="E130" s="239" t="s">
        <v>3496</v>
      </c>
      <c r="F130" s="240" t="s">
        <v>3497</v>
      </c>
      <c r="G130" s="241" t="s">
        <v>3350</v>
      </c>
      <c r="H130" s="242">
        <v>180</v>
      </c>
      <c r="I130" s="243"/>
      <c r="J130" s="244">
        <f>ROUND(I130*H130,2)</f>
        <v>0</v>
      </c>
      <c r="K130" s="240" t="s">
        <v>3385</v>
      </c>
      <c r="L130" s="73"/>
      <c r="M130" s="245" t="s">
        <v>21</v>
      </c>
      <c r="N130" s="246" t="s">
        <v>47</v>
      </c>
      <c r="O130" s="48"/>
      <c r="P130" s="247">
        <f>O130*H130</f>
        <v>0</v>
      </c>
      <c r="Q130" s="247">
        <v>0</v>
      </c>
      <c r="R130" s="247">
        <f>Q130*H130</f>
        <v>0</v>
      </c>
      <c r="S130" s="247">
        <v>0</v>
      </c>
      <c r="T130" s="248">
        <f>S130*H130</f>
        <v>0</v>
      </c>
      <c r="AR130" s="25" t="s">
        <v>98</v>
      </c>
      <c r="AT130" s="25" t="s">
        <v>206</v>
      </c>
      <c r="AU130" s="25" t="s">
        <v>76</v>
      </c>
      <c r="AY130" s="25" t="s">
        <v>203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25" t="s">
        <v>83</v>
      </c>
      <c r="BK130" s="249">
        <f>ROUND(I130*H130,2)</f>
        <v>0</v>
      </c>
      <c r="BL130" s="25" t="s">
        <v>98</v>
      </c>
      <c r="BM130" s="25" t="s">
        <v>3498</v>
      </c>
    </row>
    <row r="131" spans="2:65" s="1" customFormat="1" ht="16.5" customHeight="1">
      <c r="B131" s="47"/>
      <c r="C131" s="238" t="s">
        <v>442</v>
      </c>
      <c r="D131" s="238" t="s">
        <v>206</v>
      </c>
      <c r="E131" s="239" t="s">
        <v>3499</v>
      </c>
      <c r="F131" s="240" t="s">
        <v>3365</v>
      </c>
      <c r="G131" s="241" t="s">
        <v>215</v>
      </c>
      <c r="H131" s="242">
        <v>2800</v>
      </c>
      <c r="I131" s="243"/>
      <c r="J131" s="244">
        <f>ROUND(I131*H131,2)</f>
        <v>0</v>
      </c>
      <c r="K131" s="240" t="s">
        <v>3385</v>
      </c>
      <c r="L131" s="73"/>
      <c r="M131" s="245" t="s">
        <v>21</v>
      </c>
      <c r="N131" s="246" t="s">
        <v>47</v>
      </c>
      <c r="O131" s="48"/>
      <c r="P131" s="247">
        <f>O131*H131</f>
        <v>0</v>
      </c>
      <c r="Q131" s="247">
        <v>0</v>
      </c>
      <c r="R131" s="247">
        <f>Q131*H131</f>
        <v>0</v>
      </c>
      <c r="S131" s="247">
        <v>0</v>
      </c>
      <c r="T131" s="248">
        <f>S131*H131</f>
        <v>0</v>
      </c>
      <c r="AR131" s="25" t="s">
        <v>98</v>
      </c>
      <c r="AT131" s="25" t="s">
        <v>206</v>
      </c>
      <c r="AU131" s="25" t="s">
        <v>76</v>
      </c>
      <c r="AY131" s="25" t="s">
        <v>203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25" t="s">
        <v>83</v>
      </c>
      <c r="BK131" s="249">
        <f>ROUND(I131*H131,2)</f>
        <v>0</v>
      </c>
      <c r="BL131" s="25" t="s">
        <v>98</v>
      </c>
      <c r="BM131" s="25" t="s">
        <v>3500</v>
      </c>
    </row>
    <row r="132" spans="2:65" s="1" customFormat="1" ht="16.5" customHeight="1">
      <c r="B132" s="47"/>
      <c r="C132" s="238" t="s">
        <v>446</v>
      </c>
      <c r="D132" s="238" t="s">
        <v>206</v>
      </c>
      <c r="E132" s="239" t="s">
        <v>3501</v>
      </c>
      <c r="F132" s="240" t="s">
        <v>3368</v>
      </c>
      <c r="G132" s="241" t="s">
        <v>215</v>
      </c>
      <c r="H132" s="242">
        <v>1600</v>
      </c>
      <c r="I132" s="243"/>
      <c r="J132" s="244">
        <f>ROUND(I132*H132,2)</f>
        <v>0</v>
      </c>
      <c r="K132" s="240" t="s">
        <v>3385</v>
      </c>
      <c r="L132" s="73"/>
      <c r="M132" s="245" t="s">
        <v>21</v>
      </c>
      <c r="N132" s="246" t="s">
        <v>47</v>
      </c>
      <c r="O132" s="48"/>
      <c r="P132" s="247">
        <f>O132*H132</f>
        <v>0</v>
      </c>
      <c r="Q132" s="247">
        <v>0</v>
      </c>
      <c r="R132" s="247">
        <f>Q132*H132</f>
        <v>0</v>
      </c>
      <c r="S132" s="247">
        <v>0</v>
      </c>
      <c r="T132" s="248">
        <f>S132*H132</f>
        <v>0</v>
      </c>
      <c r="AR132" s="25" t="s">
        <v>98</v>
      </c>
      <c r="AT132" s="25" t="s">
        <v>206</v>
      </c>
      <c r="AU132" s="25" t="s">
        <v>76</v>
      </c>
      <c r="AY132" s="25" t="s">
        <v>203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25" t="s">
        <v>83</v>
      </c>
      <c r="BK132" s="249">
        <f>ROUND(I132*H132,2)</f>
        <v>0</v>
      </c>
      <c r="BL132" s="25" t="s">
        <v>98</v>
      </c>
      <c r="BM132" s="25" t="s">
        <v>3502</v>
      </c>
    </row>
    <row r="133" spans="2:65" s="1" customFormat="1" ht="16.5" customHeight="1">
      <c r="B133" s="47"/>
      <c r="C133" s="238" t="s">
        <v>450</v>
      </c>
      <c r="D133" s="238" t="s">
        <v>206</v>
      </c>
      <c r="E133" s="239" t="s">
        <v>3503</v>
      </c>
      <c r="F133" s="240" t="s">
        <v>3504</v>
      </c>
      <c r="G133" s="241" t="s">
        <v>215</v>
      </c>
      <c r="H133" s="242">
        <v>700</v>
      </c>
      <c r="I133" s="243"/>
      <c r="J133" s="244">
        <f>ROUND(I133*H133,2)</f>
        <v>0</v>
      </c>
      <c r="K133" s="240" t="s">
        <v>3385</v>
      </c>
      <c r="L133" s="73"/>
      <c r="M133" s="245" t="s">
        <v>21</v>
      </c>
      <c r="N133" s="246" t="s">
        <v>47</v>
      </c>
      <c r="O133" s="48"/>
      <c r="P133" s="247">
        <f>O133*H133</f>
        <v>0</v>
      </c>
      <c r="Q133" s="247">
        <v>0</v>
      </c>
      <c r="R133" s="247">
        <f>Q133*H133</f>
        <v>0</v>
      </c>
      <c r="S133" s="247">
        <v>0</v>
      </c>
      <c r="T133" s="248">
        <f>S133*H133</f>
        <v>0</v>
      </c>
      <c r="AR133" s="25" t="s">
        <v>98</v>
      </c>
      <c r="AT133" s="25" t="s">
        <v>206</v>
      </c>
      <c r="AU133" s="25" t="s">
        <v>76</v>
      </c>
      <c r="AY133" s="25" t="s">
        <v>203</v>
      </c>
      <c r="BE133" s="249">
        <f>IF(N133="základní",J133,0)</f>
        <v>0</v>
      </c>
      <c r="BF133" s="249">
        <f>IF(N133="snížená",J133,0)</f>
        <v>0</v>
      </c>
      <c r="BG133" s="249">
        <f>IF(N133="zákl. přenesená",J133,0)</f>
        <v>0</v>
      </c>
      <c r="BH133" s="249">
        <f>IF(N133="sníž. přenesená",J133,0)</f>
        <v>0</v>
      </c>
      <c r="BI133" s="249">
        <f>IF(N133="nulová",J133,0)</f>
        <v>0</v>
      </c>
      <c r="BJ133" s="25" t="s">
        <v>83</v>
      </c>
      <c r="BK133" s="249">
        <f>ROUND(I133*H133,2)</f>
        <v>0</v>
      </c>
      <c r="BL133" s="25" t="s">
        <v>98</v>
      </c>
      <c r="BM133" s="25" t="s">
        <v>3505</v>
      </c>
    </row>
    <row r="134" spans="2:65" s="1" customFormat="1" ht="25.5" customHeight="1">
      <c r="B134" s="47"/>
      <c r="C134" s="238" t="s">
        <v>456</v>
      </c>
      <c r="D134" s="238" t="s">
        <v>206</v>
      </c>
      <c r="E134" s="239" t="s">
        <v>3506</v>
      </c>
      <c r="F134" s="240" t="s">
        <v>3507</v>
      </c>
      <c r="G134" s="241" t="s">
        <v>246</v>
      </c>
      <c r="H134" s="250"/>
      <c r="I134" s="243"/>
      <c r="J134" s="244">
        <f>ROUND(I134*H134,2)</f>
        <v>0</v>
      </c>
      <c r="K134" s="240" t="s">
        <v>3385</v>
      </c>
      <c r="L134" s="73"/>
      <c r="M134" s="245" t="s">
        <v>21</v>
      </c>
      <c r="N134" s="246" t="s">
        <v>47</v>
      </c>
      <c r="O134" s="48"/>
      <c r="P134" s="247">
        <f>O134*H134</f>
        <v>0</v>
      </c>
      <c r="Q134" s="247">
        <v>0</v>
      </c>
      <c r="R134" s="247">
        <f>Q134*H134</f>
        <v>0</v>
      </c>
      <c r="S134" s="247">
        <v>0</v>
      </c>
      <c r="T134" s="248">
        <f>S134*H134</f>
        <v>0</v>
      </c>
      <c r="AR134" s="25" t="s">
        <v>98</v>
      </c>
      <c r="AT134" s="25" t="s">
        <v>206</v>
      </c>
      <c r="AU134" s="25" t="s">
        <v>76</v>
      </c>
      <c r="AY134" s="25" t="s">
        <v>203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25" t="s">
        <v>83</v>
      </c>
      <c r="BK134" s="249">
        <f>ROUND(I134*H134,2)</f>
        <v>0</v>
      </c>
      <c r="BL134" s="25" t="s">
        <v>98</v>
      </c>
      <c r="BM134" s="25" t="s">
        <v>3508</v>
      </c>
    </row>
    <row r="135" spans="2:65" s="1" customFormat="1" ht="25.5" customHeight="1">
      <c r="B135" s="47"/>
      <c r="C135" s="238" t="s">
        <v>460</v>
      </c>
      <c r="D135" s="238" t="s">
        <v>206</v>
      </c>
      <c r="E135" s="239" t="s">
        <v>3509</v>
      </c>
      <c r="F135" s="240" t="s">
        <v>3510</v>
      </c>
      <c r="G135" s="241" t="s">
        <v>246</v>
      </c>
      <c r="H135" s="250"/>
      <c r="I135" s="243"/>
      <c r="J135" s="244">
        <f>ROUND(I135*H135,2)</f>
        <v>0</v>
      </c>
      <c r="K135" s="240" t="s">
        <v>3385</v>
      </c>
      <c r="L135" s="73"/>
      <c r="M135" s="245" t="s">
        <v>21</v>
      </c>
      <c r="N135" s="246" t="s">
        <v>47</v>
      </c>
      <c r="O135" s="48"/>
      <c r="P135" s="247">
        <f>O135*H135</f>
        <v>0</v>
      </c>
      <c r="Q135" s="247">
        <v>0</v>
      </c>
      <c r="R135" s="247">
        <f>Q135*H135</f>
        <v>0</v>
      </c>
      <c r="S135" s="247">
        <v>0</v>
      </c>
      <c r="T135" s="248">
        <f>S135*H135</f>
        <v>0</v>
      </c>
      <c r="AR135" s="25" t="s">
        <v>98</v>
      </c>
      <c r="AT135" s="25" t="s">
        <v>206</v>
      </c>
      <c r="AU135" s="25" t="s">
        <v>76</v>
      </c>
      <c r="AY135" s="25" t="s">
        <v>203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25" t="s">
        <v>83</v>
      </c>
      <c r="BK135" s="249">
        <f>ROUND(I135*H135,2)</f>
        <v>0</v>
      </c>
      <c r="BL135" s="25" t="s">
        <v>98</v>
      </c>
      <c r="BM135" s="25" t="s">
        <v>3511</v>
      </c>
    </row>
    <row r="136" spans="2:65" s="1" customFormat="1" ht="25.5" customHeight="1">
      <c r="B136" s="47"/>
      <c r="C136" s="238" t="s">
        <v>465</v>
      </c>
      <c r="D136" s="238" t="s">
        <v>206</v>
      </c>
      <c r="E136" s="239" t="s">
        <v>3512</v>
      </c>
      <c r="F136" s="240" t="s">
        <v>3513</v>
      </c>
      <c r="G136" s="241" t="s">
        <v>246</v>
      </c>
      <c r="H136" s="250"/>
      <c r="I136" s="243"/>
      <c r="J136" s="244">
        <f>ROUND(I136*H136,2)</f>
        <v>0</v>
      </c>
      <c r="K136" s="240" t="s">
        <v>3385</v>
      </c>
      <c r="L136" s="73"/>
      <c r="M136" s="245" t="s">
        <v>21</v>
      </c>
      <c r="N136" s="246" t="s">
        <v>47</v>
      </c>
      <c r="O136" s="48"/>
      <c r="P136" s="247">
        <f>O136*H136</f>
        <v>0</v>
      </c>
      <c r="Q136" s="247">
        <v>0</v>
      </c>
      <c r="R136" s="247">
        <f>Q136*H136</f>
        <v>0</v>
      </c>
      <c r="S136" s="247">
        <v>0</v>
      </c>
      <c r="T136" s="248">
        <f>S136*H136</f>
        <v>0</v>
      </c>
      <c r="AR136" s="25" t="s">
        <v>98</v>
      </c>
      <c r="AT136" s="25" t="s">
        <v>206</v>
      </c>
      <c r="AU136" s="25" t="s">
        <v>76</v>
      </c>
      <c r="AY136" s="25" t="s">
        <v>203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25" t="s">
        <v>83</v>
      </c>
      <c r="BK136" s="249">
        <f>ROUND(I136*H136,2)</f>
        <v>0</v>
      </c>
      <c r="BL136" s="25" t="s">
        <v>98</v>
      </c>
      <c r="BM136" s="25" t="s">
        <v>3514</v>
      </c>
    </row>
    <row r="137" spans="2:65" s="1" customFormat="1" ht="25.5" customHeight="1">
      <c r="B137" s="47"/>
      <c r="C137" s="238" t="s">
        <v>469</v>
      </c>
      <c r="D137" s="238" t="s">
        <v>206</v>
      </c>
      <c r="E137" s="239" t="s">
        <v>3515</v>
      </c>
      <c r="F137" s="240" t="s">
        <v>3516</v>
      </c>
      <c r="G137" s="241" t="s">
        <v>246</v>
      </c>
      <c r="H137" s="250"/>
      <c r="I137" s="243"/>
      <c r="J137" s="244">
        <f>ROUND(I137*H137,2)</f>
        <v>0</v>
      </c>
      <c r="K137" s="240" t="s">
        <v>3385</v>
      </c>
      <c r="L137" s="73"/>
      <c r="M137" s="245" t="s">
        <v>21</v>
      </c>
      <c r="N137" s="246" t="s">
        <v>47</v>
      </c>
      <c r="O137" s="48"/>
      <c r="P137" s="247">
        <f>O137*H137</f>
        <v>0</v>
      </c>
      <c r="Q137" s="247">
        <v>0</v>
      </c>
      <c r="R137" s="247">
        <f>Q137*H137</f>
        <v>0</v>
      </c>
      <c r="S137" s="247">
        <v>0</v>
      </c>
      <c r="T137" s="248">
        <f>S137*H137</f>
        <v>0</v>
      </c>
      <c r="AR137" s="25" t="s">
        <v>98</v>
      </c>
      <c r="AT137" s="25" t="s">
        <v>206</v>
      </c>
      <c r="AU137" s="25" t="s">
        <v>76</v>
      </c>
      <c r="AY137" s="25" t="s">
        <v>203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25" t="s">
        <v>83</v>
      </c>
      <c r="BK137" s="249">
        <f>ROUND(I137*H137,2)</f>
        <v>0</v>
      </c>
      <c r="BL137" s="25" t="s">
        <v>98</v>
      </c>
      <c r="BM137" s="25" t="s">
        <v>3517</v>
      </c>
    </row>
    <row r="138" spans="2:65" s="1" customFormat="1" ht="25.5" customHeight="1">
      <c r="B138" s="47"/>
      <c r="C138" s="238" t="s">
        <v>473</v>
      </c>
      <c r="D138" s="238" t="s">
        <v>206</v>
      </c>
      <c r="E138" s="239" t="s">
        <v>3518</v>
      </c>
      <c r="F138" s="240" t="s">
        <v>3519</v>
      </c>
      <c r="G138" s="241" t="s">
        <v>246</v>
      </c>
      <c r="H138" s="250"/>
      <c r="I138" s="243"/>
      <c r="J138" s="244">
        <f>ROUND(I138*H138,2)</f>
        <v>0</v>
      </c>
      <c r="K138" s="240" t="s">
        <v>3385</v>
      </c>
      <c r="L138" s="73"/>
      <c r="M138" s="245" t="s">
        <v>21</v>
      </c>
      <c r="N138" s="246" t="s">
        <v>47</v>
      </c>
      <c r="O138" s="48"/>
      <c r="P138" s="247">
        <f>O138*H138</f>
        <v>0</v>
      </c>
      <c r="Q138" s="247">
        <v>0</v>
      </c>
      <c r="R138" s="247">
        <f>Q138*H138</f>
        <v>0</v>
      </c>
      <c r="S138" s="247">
        <v>0</v>
      </c>
      <c r="T138" s="248">
        <f>S138*H138</f>
        <v>0</v>
      </c>
      <c r="AR138" s="25" t="s">
        <v>98</v>
      </c>
      <c r="AT138" s="25" t="s">
        <v>206</v>
      </c>
      <c r="AU138" s="25" t="s">
        <v>76</v>
      </c>
      <c r="AY138" s="25" t="s">
        <v>203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25" t="s">
        <v>83</v>
      </c>
      <c r="BK138" s="249">
        <f>ROUND(I138*H138,2)</f>
        <v>0</v>
      </c>
      <c r="BL138" s="25" t="s">
        <v>98</v>
      </c>
      <c r="BM138" s="25" t="s">
        <v>3520</v>
      </c>
    </row>
    <row r="139" spans="2:65" s="1" customFormat="1" ht="25.5" customHeight="1">
      <c r="B139" s="47"/>
      <c r="C139" s="238" t="s">
        <v>477</v>
      </c>
      <c r="D139" s="238" t="s">
        <v>206</v>
      </c>
      <c r="E139" s="239" t="s">
        <v>3521</v>
      </c>
      <c r="F139" s="240" t="s">
        <v>3522</v>
      </c>
      <c r="G139" s="241" t="s">
        <v>246</v>
      </c>
      <c r="H139" s="250"/>
      <c r="I139" s="243"/>
      <c r="J139" s="244">
        <f>ROUND(I139*H139,2)</f>
        <v>0</v>
      </c>
      <c r="K139" s="240" t="s">
        <v>3385</v>
      </c>
      <c r="L139" s="73"/>
      <c r="M139" s="245" t="s">
        <v>21</v>
      </c>
      <c r="N139" s="246" t="s">
        <v>47</v>
      </c>
      <c r="O139" s="48"/>
      <c r="P139" s="247">
        <f>O139*H139</f>
        <v>0</v>
      </c>
      <c r="Q139" s="247">
        <v>0</v>
      </c>
      <c r="R139" s="247">
        <f>Q139*H139</f>
        <v>0</v>
      </c>
      <c r="S139" s="247">
        <v>0</v>
      </c>
      <c r="T139" s="248">
        <f>S139*H139</f>
        <v>0</v>
      </c>
      <c r="AR139" s="25" t="s">
        <v>98</v>
      </c>
      <c r="AT139" s="25" t="s">
        <v>206</v>
      </c>
      <c r="AU139" s="25" t="s">
        <v>76</v>
      </c>
      <c r="AY139" s="25" t="s">
        <v>203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25" t="s">
        <v>83</v>
      </c>
      <c r="BK139" s="249">
        <f>ROUND(I139*H139,2)</f>
        <v>0</v>
      </c>
      <c r="BL139" s="25" t="s">
        <v>98</v>
      </c>
      <c r="BM139" s="25" t="s">
        <v>3523</v>
      </c>
    </row>
    <row r="140" spans="2:65" s="1" customFormat="1" ht="25.5" customHeight="1">
      <c r="B140" s="47"/>
      <c r="C140" s="238" t="s">
        <v>481</v>
      </c>
      <c r="D140" s="238" t="s">
        <v>206</v>
      </c>
      <c r="E140" s="239" t="s">
        <v>3524</v>
      </c>
      <c r="F140" s="240" t="s">
        <v>3525</v>
      </c>
      <c r="G140" s="241" t="s">
        <v>246</v>
      </c>
      <c r="H140" s="250"/>
      <c r="I140" s="243"/>
      <c r="J140" s="244">
        <f>ROUND(I140*H140,2)</f>
        <v>0</v>
      </c>
      <c r="K140" s="240" t="s">
        <v>3385</v>
      </c>
      <c r="L140" s="73"/>
      <c r="M140" s="245" t="s">
        <v>21</v>
      </c>
      <c r="N140" s="246" t="s">
        <v>47</v>
      </c>
      <c r="O140" s="48"/>
      <c r="P140" s="247">
        <f>O140*H140</f>
        <v>0</v>
      </c>
      <c r="Q140" s="247">
        <v>0</v>
      </c>
      <c r="R140" s="247">
        <f>Q140*H140</f>
        <v>0</v>
      </c>
      <c r="S140" s="247">
        <v>0</v>
      </c>
      <c r="T140" s="248">
        <f>S140*H140</f>
        <v>0</v>
      </c>
      <c r="AR140" s="25" t="s">
        <v>98</v>
      </c>
      <c r="AT140" s="25" t="s">
        <v>206</v>
      </c>
      <c r="AU140" s="25" t="s">
        <v>76</v>
      </c>
      <c r="AY140" s="25" t="s">
        <v>203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25" t="s">
        <v>83</v>
      </c>
      <c r="BK140" s="249">
        <f>ROUND(I140*H140,2)</f>
        <v>0</v>
      </c>
      <c r="BL140" s="25" t="s">
        <v>98</v>
      </c>
      <c r="BM140" s="25" t="s">
        <v>3526</v>
      </c>
    </row>
    <row r="141" spans="2:65" s="1" customFormat="1" ht="25.5" customHeight="1">
      <c r="B141" s="47"/>
      <c r="C141" s="238" t="s">
        <v>485</v>
      </c>
      <c r="D141" s="238" t="s">
        <v>206</v>
      </c>
      <c r="E141" s="239" t="s">
        <v>3527</v>
      </c>
      <c r="F141" s="240" t="s">
        <v>3528</v>
      </c>
      <c r="G141" s="241" t="s">
        <v>246</v>
      </c>
      <c r="H141" s="250"/>
      <c r="I141" s="243"/>
      <c r="J141" s="244">
        <f>ROUND(I141*H141,2)</f>
        <v>0</v>
      </c>
      <c r="K141" s="240" t="s">
        <v>3385</v>
      </c>
      <c r="L141" s="73"/>
      <c r="M141" s="245" t="s">
        <v>21</v>
      </c>
      <c r="N141" s="246" t="s">
        <v>47</v>
      </c>
      <c r="O141" s="48"/>
      <c r="P141" s="247">
        <f>O141*H141</f>
        <v>0</v>
      </c>
      <c r="Q141" s="247">
        <v>0</v>
      </c>
      <c r="R141" s="247">
        <f>Q141*H141</f>
        <v>0</v>
      </c>
      <c r="S141" s="247">
        <v>0</v>
      </c>
      <c r="T141" s="248">
        <f>S141*H141</f>
        <v>0</v>
      </c>
      <c r="AR141" s="25" t="s">
        <v>98</v>
      </c>
      <c r="AT141" s="25" t="s">
        <v>206</v>
      </c>
      <c r="AU141" s="25" t="s">
        <v>76</v>
      </c>
      <c r="AY141" s="25" t="s">
        <v>203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25" t="s">
        <v>83</v>
      </c>
      <c r="BK141" s="249">
        <f>ROUND(I141*H141,2)</f>
        <v>0</v>
      </c>
      <c r="BL141" s="25" t="s">
        <v>98</v>
      </c>
      <c r="BM141" s="25" t="s">
        <v>3529</v>
      </c>
    </row>
    <row r="142" spans="2:65" s="1" customFormat="1" ht="25.5" customHeight="1">
      <c r="B142" s="47"/>
      <c r="C142" s="238" t="s">
        <v>489</v>
      </c>
      <c r="D142" s="238" t="s">
        <v>206</v>
      </c>
      <c r="E142" s="239" t="s">
        <v>3530</v>
      </c>
      <c r="F142" s="240" t="s">
        <v>3531</v>
      </c>
      <c r="G142" s="241" t="s">
        <v>246</v>
      </c>
      <c r="H142" s="250"/>
      <c r="I142" s="243"/>
      <c r="J142" s="244">
        <f>ROUND(I142*H142,2)</f>
        <v>0</v>
      </c>
      <c r="K142" s="240" t="s">
        <v>3385</v>
      </c>
      <c r="L142" s="73"/>
      <c r="M142" s="245" t="s">
        <v>21</v>
      </c>
      <c r="N142" s="246" t="s">
        <v>47</v>
      </c>
      <c r="O142" s="48"/>
      <c r="P142" s="247">
        <f>O142*H142</f>
        <v>0</v>
      </c>
      <c r="Q142" s="247">
        <v>0</v>
      </c>
      <c r="R142" s="247">
        <f>Q142*H142</f>
        <v>0</v>
      </c>
      <c r="S142" s="247">
        <v>0</v>
      </c>
      <c r="T142" s="248">
        <f>S142*H142</f>
        <v>0</v>
      </c>
      <c r="AR142" s="25" t="s">
        <v>98</v>
      </c>
      <c r="AT142" s="25" t="s">
        <v>206</v>
      </c>
      <c r="AU142" s="25" t="s">
        <v>76</v>
      </c>
      <c r="AY142" s="25" t="s">
        <v>203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25" t="s">
        <v>83</v>
      </c>
      <c r="BK142" s="249">
        <f>ROUND(I142*H142,2)</f>
        <v>0</v>
      </c>
      <c r="BL142" s="25" t="s">
        <v>98</v>
      </c>
      <c r="BM142" s="25" t="s">
        <v>3532</v>
      </c>
    </row>
    <row r="143" spans="2:65" s="1" customFormat="1" ht="25.5" customHeight="1">
      <c r="B143" s="47"/>
      <c r="C143" s="238" t="s">
        <v>493</v>
      </c>
      <c r="D143" s="238" t="s">
        <v>206</v>
      </c>
      <c r="E143" s="239" t="s">
        <v>3533</v>
      </c>
      <c r="F143" s="240" t="s">
        <v>3534</v>
      </c>
      <c r="G143" s="241" t="s">
        <v>246</v>
      </c>
      <c r="H143" s="250"/>
      <c r="I143" s="243"/>
      <c r="J143" s="244">
        <f>ROUND(I143*H143,2)</f>
        <v>0</v>
      </c>
      <c r="K143" s="240" t="s">
        <v>3385</v>
      </c>
      <c r="L143" s="73"/>
      <c r="M143" s="245" t="s">
        <v>21</v>
      </c>
      <c r="N143" s="246" t="s">
        <v>47</v>
      </c>
      <c r="O143" s="48"/>
      <c r="P143" s="247">
        <f>O143*H143</f>
        <v>0</v>
      </c>
      <c r="Q143" s="247">
        <v>0</v>
      </c>
      <c r="R143" s="247">
        <f>Q143*H143</f>
        <v>0</v>
      </c>
      <c r="S143" s="247">
        <v>0</v>
      </c>
      <c r="T143" s="248">
        <f>S143*H143</f>
        <v>0</v>
      </c>
      <c r="AR143" s="25" t="s">
        <v>98</v>
      </c>
      <c r="AT143" s="25" t="s">
        <v>206</v>
      </c>
      <c r="AU143" s="25" t="s">
        <v>76</v>
      </c>
      <c r="AY143" s="25" t="s">
        <v>203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25" t="s">
        <v>83</v>
      </c>
      <c r="BK143" s="249">
        <f>ROUND(I143*H143,2)</f>
        <v>0</v>
      </c>
      <c r="BL143" s="25" t="s">
        <v>98</v>
      </c>
      <c r="BM143" s="25" t="s">
        <v>3535</v>
      </c>
    </row>
    <row r="144" spans="2:65" s="1" customFormat="1" ht="16.5" customHeight="1">
      <c r="B144" s="47"/>
      <c r="C144" s="238" t="s">
        <v>497</v>
      </c>
      <c r="D144" s="238" t="s">
        <v>206</v>
      </c>
      <c r="E144" s="239" t="s">
        <v>3536</v>
      </c>
      <c r="F144" s="240" t="s">
        <v>3537</v>
      </c>
      <c r="G144" s="241" t="s">
        <v>359</v>
      </c>
      <c r="H144" s="242">
        <v>1</v>
      </c>
      <c r="I144" s="243"/>
      <c r="J144" s="244">
        <f>ROUND(I144*H144,2)</f>
        <v>0</v>
      </c>
      <c r="K144" s="240" t="s">
        <v>3385</v>
      </c>
      <c r="L144" s="73"/>
      <c r="M144" s="245" t="s">
        <v>21</v>
      </c>
      <c r="N144" s="246" t="s">
        <v>47</v>
      </c>
      <c r="O144" s="48"/>
      <c r="P144" s="247">
        <f>O144*H144</f>
        <v>0</v>
      </c>
      <c r="Q144" s="247">
        <v>0</v>
      </c>
      <c r="R144" s="247">
        <f>Q144*H144</f>
        <v>0</v>
      </c>
      <c r="S144" s="247">
        <v>0</v>
      </c>
      <c r="T144" s="248">
        <f>S144*H144</f>
        <v>0</v>
      </c>
      <c r="AR144" s="25" t="s">
        <v>98</v>
      </c>
      <c r="AT144" s="25" t="s">
        <v>206</v>
      </c>
      <c r="AU144" s="25" t="s">
        <v>76</v>
      </c>
      <c r="AY144" s="25" t="s">
        <v>203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25" t="s">
        <v>83</v>
      </c>
      <c r="BK144" s="249">
        <f>ROUND(I144*H144,2)</f>
        <v>0</v>
      </c>
      <c r="BL144" s="25" t="s">
        <v>98</v>
      </c>
      <c r="BM144" s="25" t="s">
        <v>3538</v>
      </c>
    </row>
    <row r="145" spans="2:65" s="1" customFormat="1" ht="16.5" customHeight="1">
      <c r="B145" s="47"/>
      <c r="C145" s="238" t="s">
        <v>501</v>
      </c>
      <c r="D145" s="238" t="s">
        <v>206</v>
      </c>
      <c r="E145" s="239" t="s">
        <v>3539</v>
      </c>
      <c r="F145" s="240" t="s">
        <v>3540</v>
      </c>
      <c r="G145" s="241" t="s">
        <v>359</v>
      </c>
      <c r="H145" s="242">
        <v>1</v>
      </c>
      <c r="I145" s="243"/>
      <c r="J145" s="244">
        <f>ROUND(I145*H145,2)</f>
        <v>0</v>
      </c>
      <c r="K145" s="240" t="s">
        <v>3385</v>
      </c>
      <c r="L145" s="73"/>
      <c r="M145" s="245" t="s">
        <v>21</v>
      </c>
      <c r="N145" s="246" t="s">
        <v>47</v>
      </c>
      <c r="O145" s="48"/>
      <c r="P145" s="247">
        <f>O145*H145</f>
        <v>0</v>
      </c>
      <c r="Q145" s="247">
        <v>0</v>
      </c>
      <c r="R145" s="247">
        <f>Q145*H145</f>
        <v>0</v>
      </c>
      <c r="S145" s="247">
        <v>0</v>
      </c>
      <c r="T145" s="248">
        <f>S145*H145</f>
        <v>0</v>
      </c>
      <c r="AR145" s="25" t="s">
        <v>98</v>
      </c>
      <c r="AT145" s="25" t="s">
        <v>206</v>
      </c>
      <c r="AU145" s="25" t="s">
        <v>76</v>
      </c>
      <c r="AY145" s="25" t="s">
        <v>203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25" t="s">
        <v>83</v>
      </c>
      <c r="BK145" s="249">
        <f>ROUND(I145*H145,2)</f>
        <v>0</v>
      </c>
      <c r="BL145" s="25" t="s">
        <v>98</v>
      </c>
      <c r="BM145" s="25" t="s">
        <v>3541</v>
      </c>
    </row>
    <row r="146" spans="2:65" s="1" customFormat="1" ht="25.5" customHeight="1">
      <c r="B146" s="47"/>
      <c r="C146" s="238" t="s">
        <v>505</v>
      </c>
      <c r="D146" s="238" t="s">
        <v>206</v>
      </c>
      <c r="E146" s="239" t="s">
        <v>3542</v>
      </c>
      <c r="F146" s="240" t="s">
        <v>3543</v>
      </c>
      <c r="G146" s="241" t="s">
        <v>359</v>
      </c>
      <c r="H146" s="242">
        <v>1</v>
      </c>
      <c r="I146" s="243"/>
      <c r="J146" s="244">
        <f>ROUND(I146*H146,2)</f>
        <v>0</v>
      </c>
      <c r="K146" s="240" t="s">
        <v>3385</v>
      </c>
      <c r="L146" s="73"/>
      <c r="M146" s="245" t="s">
        <v>21</v>
      </c>
      <c r="N146" s="246" t="s">
        <v>47</v>
      </c>
      <c r="O146" s="48"/>
      <c r="P146" s="247">
        <f>O146*H146</f>
        <v>0</v>
      </c>
      <c r="Q146" s="247">
        <v>0</v>
      </c>
      <c r="R146" s="247">
        <f>Q146*H146</f>
        <v>0</v>
      </c>
      <c r="S146" s="247">
        <v>0</v>
      </c>
      <c r="T146" s="248">
        <f>S146*H146</f>
        <v>0</v>
      </c>
      <c r="AR146" s="25" t="s">
        <v>98</v>
      </c>
      <c r="AT146" s="25" t="s">
        <v>206</v>
      </c>
      <c r="AU146" s="25" t="s">
        <v>76</v>
      </c>
      <c r="AY146" s="25" t="s">
        <v>203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25" t="s">
        <v>83</v>
      </c>
      <c r="BK146" s="249">
        <f>ROUND(I146*H146,2)</f>
        <v>0</v>
      </c>
      <c r="BL146" s="25" t="s">
        <v>98</v>
      </c>
      <c r="BM146" s="25" t="s">
        <v>3544</v>
      </c>
    </row>
    <row r="147" spans="2:65" s="1" customFormat="1" ht="25.5" customHeight="1">
      <c r="B147" s="47"/>
      <c r="C147" s="238" t="s">
        <v>509</v>
      </c>
      <c r="D147" s="238" t="s">
        <v>206</v>
      </c>
      <c r="E147" s="239" t="s">
        <v>3545</v>
      </c>
      <c r="F147" s="240" t="s">
        <v>3546</v>
      </c>
      <c r="G147" s="241" t="s">
        <v>359</v>
      </c>
      <c r="H147" s="242">
        <v>1</v>
      </c>
      <c r="I147" s="243"/>
      <c r="J147" s="244">
        <f>ROUND(I147*H147,2)</f>
        <v>0</v>
      </c>
      <c r="K147" s="240" t="s">
        <v>3385</v>
      </c>
      <c r="L147" s="73"/>
      <c r="M147" s="245" t="s">
        <v>21</v>
      </c>
      <c r="N147" s="246" t="s">
        <v>47</v>
      </c>
      <c r="O147" s="48"/>
      <c r="P147" s="247">
        <f>O147*H147</f>
        <v>0</v>
      </c>
      <c r="Q147" s="247">
        <v>0</v>
      </c>
      <c r="R147" s="247">
        <f>Q147*H147</f>
        <v>0</v>
      </c>
      <c r="S147" s="247">
        <v>0</v>
      </c>
      <c r="T147" s="248">
        <f>S147*H147</f>
        <v>0</v>
      </c>
      <c r="AR147" s="25" t="s">
        <v>98</v>
      </c>
      <c r="AT147" s="25" t="s">
        <v>206</v>
      </c>
      <c r="AU147" s="25" t="s">
        <v>76</v>
      </c>
      <c r="AY147" s="25" t="s">
        <v>203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25" t="s">
        <v>83</v>
      </c>
      <c r="BK147" s="249">
        <f>ROUND(I147*H147,2)</f>
        <v>0</v>
      </c>
      <c r="BL147" s="25" t="s">
        <v>98</v>
      </c>
      <c r="BM147" s="25" t="s">
        <v>3547</v>
      </c>
    </row>
    <row r="148" spans="2:65" s="1" customFormat="1" ht="16.5" customHeight="1">
      <c r="B148" s="47"/>
      <c r="C148" s="238" t="s">
        <v>513</v>
      </c>
      <c r="D148" s="238" t="s">
        <v>206</v>
      </c>
      <c r="E148" s="239" t="s">
        <v>3548</v>
      </c>
      <c r="F148" s="240" t="s">
        <v>3549</v>
      </c>
      <c r="G148" s="241" t="s">
        <v>359</v>
      </c>
      <c r="H148" s="242">
        <v>1</v>
      </c>
      <c r="I148" s="243"/>
      <c r="J148" s="244">
        <f>ROUND(I148*H148,2)</f>
        <v>0</v>
      </c>
      <c r="K148" s="240" t="s">
        <v>3385</v>
      </c>
      <c r="L148" s="73"/>
      <c r="M148" s="245" t="s">
        <v>21</v>
      </c>
      <c r="N148" s="246" t="s">
        <v>47</v>
      </c>
      <c r="O148" s="48"/>
      <c r="P148" s="247">
        <f>O148*H148</f>
        <v>0</v>
      </c>
      <c r="Q148" s="247">
        <v>0</v>
      </c>
      <c r="R148" s="247">
        <f>Q148*H148</f>
        <v>0</v>
      </c>
      <c r="S148" s="247">
        <v>0</v>
      </c>
      <c r="T148" s="248">
        <f>S148*H148</f>
        <v>0</v>
      </c>
      <c r="AR148" s="25" t="s">
        <v>98</v>
      </c>
      <c r="AT148" s="25" t="s">
        <v>206</v>
      </c>
      <c r="AU148" s="25" t="s">
        <v>76</v>
      </c>
      <c r="AY148" s="25" t="s">
        <v>203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25" t="s">
        <v>83</v>
      </c>
      <c r="BK148" s="249">
        <f>ROUND(I148*H148,2)</f>
        <v>0</v>
      </c>
      <c r="BL148" s="25" t="s">
        <v>98</v>
      </c>
      <c r="BM148" s="25" t="s">
        <v>3550</v>
      </c>
    </row>
    <row r="149" spans="2:65" s="1" customFormat="1" ht="25.5" customHeight="1">
      <c r="B149" s="47"/>
      <c r="C149" s="238" t="s">
        <v>517</v>
      </c>
      <c r="D149" s="238" t="s">
        <v>206</v>
      </c>
      <c r="E149" s="239" t="s">
        <v>3551</v>
      </c>
      <c r="F149" s="240" t="s">
        <v>3552</v>
      </c>
      <c r="G149" s="241" t="s">
        <v>359</v>
      </c>
      <c r="H149" s="242">
        <v>1</v>
      </c>
      <c r="I149" s="243"/>
      <c r="J149" s="244">
        <f>ROUND(I149*H149,2)</f>
        <v>0</v>
      </c>
      <c r="K149" s="240" t="s">
        <v>3385</v>
      </c>
      <c r="L149" s="73"/>
      <c r="M149" s="245" t="s">
        <v>21</v>
      </c>
      <c r="N149" s="246" t="s">
        <v>47</v>
      </c>
      <c r="O149" s="48"/>
      <c r="P149" s="247">
        <f>O149*H149</f>
        <v>0</v>
      </c>
      <c r="Q149" s="247">
        <v>0</v>
      </c>
      <c r="R149" s="247">
        <f>Q149*H149</f>
        <v>0</v>
      </c>
      <c r="S149" s="247">
        <v>0</v>
      </c>
      <c r="T149" s="248">
        <f>S149*H149</f>
        <v>0</v>
      </c>
      <c r="AR149" s="25" t="s">
        <v>98</v>
      </c>
      <c r="AT149" s="25" t="s">
        <v>206</v>
      </c>
      <c r="AU149" s="25" t="s">
        <v>76</v>
      </c>
      <c r="AY149" s="25" t="s">
        <v>203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25" t="s">
        <v>83</v>
      </c>
      <c r="BK149" s="249">
        <f>ROUND(I149*H149,2)</f>
        <v>0</v>
      </c>
      <c r="BL149" s="25" t="s">
        <v>98</v>
      </c>
      <c r="BM149" s="25" t="s">
        <v>3553</v>
      </c>
    </row>
    <row r="150" spans="2:65" s="1" customFormat="1" ht="25.5" customHeight="1">
      <c r="B150" s="47"/>
      <c r="C150" s="238" t="s">
        <v>519</v>
      </c>
      <c r="D150" s="238" t="s">
        <v>206</v>
      </c>
      <c r="E150" s="239" t="s">
        <v>3554</v>
      </c>
      <c r="F150" s="240" t="s">
        <v>3555</v>
      </c>
      <c r="G150" s="241" t="s">
        <v>359</v>
      </c>
      <c r="H150" s="242">
        <v>1</v>
      </c>
      <c r="I150" s="243"/>
      <c r="J150" s="244">
        <f>ROUND(I150*H150,2)</f>
        <v>0</v>
      </c>
      <c r="K150" s="240" t="s">
        <v>3385</v>
      </c>
      <c r="L150" s="73"/>
      <c r="M150" s="245" t="s">
        <v>21</v>
      </c>
      <c r="N150" s="246" t="s">
        <v>47</v>
      </c>
      <c r="O150" s="48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5" t="s">
        <v>98</v>
      </c>
      <c r="AT150" s="25" t="s">
        <v>206</v>
      </c>
      <c r="AU150" s="25" t="s">
        <v>76</v>
      </c>
      <c r="AY150" s="25" t="s">
        <v>203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25" t="s">
        <v>83</v>
      </c>
      <c r="BK150" s="249">
        <f>ROUND(I150*H150,2)</f>
        <v>0</v>
      </c>
      <c r="BL150" s="25" t="s">
        <v>98</v>
      </c>
      <c r="BM150" s="25" t="s">
        <v>3556</v>
      </c>
    </row>
    <row r="151" spans="2:65" s="1" customFormat="1" ht="25.5" customHeight="1">
      <c r="B151" s="47"/>
      <c r="C151" s="238" t="s">
        <v>799</v>
      </c>
      <c r="D151" s="238" t="s">
        <v>206</v>
      </c>
      <c r="E151" s="239" t="s">
        <v>3557</v>
      </c>
      <c r="F151" s="240" t="s">
        <v>3558</v>
      </c>
      <c r="G151" s="241" t="s">
        <v>359</v>
      </c>
      <c r="H151" s="242">
        <v>1</v>
      </c>
      <c r="I151" s="243"/>
      <c r="J151" s="244">
        <f>ROUND(I151*H151,2)</f>
        <v>0</v>
      </c>
      <c r="K151" s="240" t="s">
        <v>3385</v>
      </c>
      <c r="L151" s="73"/>
      <c r="M151" s="245" t="s">
        <v>21</v>
      </c>
      <c r="N151" s="246" t="s">
        <v>47</v>
      </c>
      <c r="O151" s="48"/>
      <c r="P151" s="247">
        <f>O151*H151</f>
        <v>0</v>
      </c>
      <c r="Q151" s="247">
        <v>0</v>
      </c>
      <c r="R151" s="247">
        <f>Q151*H151</f>
        <v>0</v>
      </c>
      <c r="S151" s="247">
        <v>0</v>
      </c>
      <c r="T151" s="248">
        <f>S151*H151</f>
        <v>0</v>
      </c>
      <c r="AR151" s="25" t="s">
        <v>98</v>
      </c>
      <c r="AT151" s="25" t="s">
        <v>206</v>
      </c>
      <c r="AU151" s="25" t="s">
        <v>76</v>
      </c>
      <c r="AY151" s="25" t="s">
        <v>203</v>
      </c>
      <c r="BE151" s="249">
        <f>IF(N151="základní",J151,0)</f>
        <v>0</v>
      </c>
      <c r="BF151" s="249">
        <f>IF(N151="snížená",J151,0)</f>
        <v>0</v>
      </c>
      <c r="BG151" s="249">
        <f>IF(N151="zákl. přenesená",J151,0)</f>
        <v>0</v>
      </c>
      <c r="BH151" s="249">
        <f>IF(N151="sníž. přenesená",J151,0)</f>
        <v>0</v>
      </c>
      <c r="BI151" s="249">
        <f>IF(N151="nulová",J151,0)</f>
        <v>0</v>
      </c>
      <c r="BJ151" s="25" t="s">
        <v>83</v>
      </c>
      <c r="BK151" s="249">
        <f>ROUND(I151*H151,2)</f>
        <v>0</v>
      </c>
      <c r="BL151" s="25" t="s">
        <v>98</v>
      </c>
      <c r="BM151" s="25" t="s">
        <v>3559</v>
      </c>
    </row>
    <row r="152" spans="2:65" s="1" customFormat="1" ht="38.25" customHeight="1">
      <c r="B152" s="47"/>
      <c r="C152" s="238" t="s">
        <v>762</v>
      </c>
      <c r="D152" s="238" t="s">
        <v>206</v>
      </c>
      <c r="E152" s="239" t="s">
        <v>3560</v>
      </c>
      <c r="F152" s="240" t="s">
        <v>3561</v>
      </c>
      <c r="G152" s="241" t="s">
        <v>359</v>
      </c>
      <c r="H152" s="242">
        <v>1</v>
      </c>
      <c r="I152" s="243"/>
      <c r="J152" s="244">
        <f>ROUND(I152*H152,2)</f>
        <v>0</v>
      </c>
      <c r="K152" s="240" t="s">
        <v>3385</v>
      </c>
      <c r="L152" s="73"/>
      <c r="M152" s="245" t="s">
        <v>21</v>
      </c>
      <c r="N152" s="246" t="s">
        <v>47</v>
      </c>
      <c r="O152" s="48"/>
      <c r="P152" s="247">
        <f>O152*H152</f>
        <v>0</v>
      </c>
      <c r="Q152" s="247">
        <v>0</v>
      </c>
      <c r="R152" s="247">
        <f>Q152*H152</f>
        <v>0</v>
      </c>
      <c r="S152" s="247">
        <v>0</v>
      </c>
      <c r="T152" s="248">
        <f>S152*H152</f>
        <v>0</v>
      </c>
      <c r="AR152" s="25" t="s">
        <v>98</v>
      </c>
      <c r="AT152" s="25" t="s">
        <v>206</v>
      </c>
      <c r="AU152" s="25" t="s">
        <v>76</v>
      </c>
      <c r="AY152" s="25" t="s">
        <v>203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25" t="s">
        <v>83</v>
      </c>
      <c r="BK152" s="249">
        <f>ROUND(I152*H152,2)</f>
        <v>0</v>
      </c>
      <c r="BL152" s="25" t="s">
        <v>98</v>
      </c>
      <c r="BM152" s="25" t="s">
        <v>3562</v>
      </c>
    </row>
    <row r="153" spans="2:65" s="1" customFormat="1" ht="25.5" customHeight="1">
      <c r="B153" s="47"/>
      <c r="C153" s="238" t="s">
        <v>806</v>
      </c>
      <c r="D153" s="238" t="s">
        <v>206</v>
      </c>
      <c r="E153" s="239" t="s">
        <v>3563</v>
      </c>
      <c r="F153" s="240" t="s">
        <v>3564</v>
      </c>
      <c r="G153" s="241" t="s">
        <v>359</v>
      </c>
      <c r="H153" s="242">
        <v>1</v>
      </c>
      <c r="I153" s="243"/>
      <c r="J153" s="244">
        <f>ROUND(I153*H153,2)</f>
        <v>0</v>
      </c>
      <c r="K153" s="240" t="s">
        <v>3385</v>
      </c>
      <c r="L153" s="73"/>
      <c r="M153" s="245" t="s">
        <v>21</v>
      </c>
      <c r="N153" s="246" t="s">
        <v>47</v>
      </c>
      <c r="O153" s="48"/>
      <c r="P153" s="247">
        <f>O153*H153</f>
        <v>0</v>
      </c>
      <c r="Q153" s="247">
        <v>0</v>
      </c>
      <c r="R153" s="247">
        <f>Q153*H153</f>
        <v>0</v>
      </c>
      <c r="S153" s="247">
        <v>0</v>
      </c>
      <c r="T153" s="248">
        <f>S153*H153</f>
        <v>0</v>
      </c>
      <c r="AR153" s="25" t="s">
        <v>98</v>
      </c>
      <c r="AT153" s="25" t="s">
        <v>206</v>
      </c>
      <c r="AU153" s="25" t="s">
        <v>76</v>
      </c>
      <c r="AY153" s="25" t="s">
        <v>203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25" t="s">
        <v>83</v>
      </c>
      <c r="BK153" s="249">
        <f>ROUND(I153*H153,2)</f>
        <v>0</v>
      </c>
      <c r="BL153" s="25" t="s">
        <v>98</v>
      </c>
      <c r="BM153" s="25" t="s">
        <v>3565</v>
      </c>
    </row>
    <row r="154" spans="2:65" s="1" customFormat="1" ht="25.5" customHeight="1">
      <c r="B154" s="47"/>
      <c r="C154" s="238" t="s">
        <v>808</v>
      </c>
      <c r="D154" s="238" t="s">
        <v>206</v>
      </c>
      <c r="E154" s="239" t="s">
        <v>3566</v>
      </c>
      <c r="F154" s="240" t="s">
        <v>3567</v>
      </c>
      <c r="G154" s="241" t="s">
        <v>359</v>
      </c>
      <c r="H154" s="242">
        <v>1</v>
      </c>
      <c r="I154" s="243"/>
      <c r="J154" s="244">
        <f>ROUND(I154*H154,2)</f>
        <v>0</v>
      </c>
      <c r="K154" s="240" t="s">
        <v>3385</v>
      </c>
      <c r="L154" s="73"/>
      <c r="M154" s="245" t="s">
        <v>21</v>
      </c>
      <c r="N154" s="246" t="s">
        <v>47</v>
      </c>
      <c r="O154" s="48"/>
      <c r="P154" s="247">
        <f>O154*H154</f>
        <v>0</v>
      </c>
      <c r="Q154" s="247">
        <v>0</v>
      </c>
      <c r="R154" s="247">
        <f>Q154*H154</f>
        <v>0</v>
      </c>
      <c r="S154" s="247">
        <v>0</v>
      </c>
      <c r="T154" s="248">
        <f>S154*H154</f>
        <v>0</v>
      </c>
      <c r="AR154" s="25" t="s">
        <v>98</v>
      </c>
      <c r="AT154" s="25" t="s">
        <v>206</v>
      </c>
      <c r="AU154" s="25" t="s">
        <v>76</v>
      </c>
      <c r="AY154" s="25" t="s">
        <v>203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25" t="s">
        <v>83</v>
      </c>
      <c r="BK154" s="249">
        <f>ROUND(I154*H154,2)</f>
        <v>0</v>
      </c>
      <c r="BL154" s="25" t="s">
        <v>98</v>
      </c>
      <c r="BM154" s="25" t="s">
        <v>3568</v>
      </c>
    </row>
    <row r="155" spans="2:65" s="1" customFormat="1" ht="25.5" customHeight="1">
      <c r="B155" s="47"/>
      <c r="C155" s="238" t="s">
        <v>812</v>
      </c>
      <c r="D155" s="238" t="s">
        <v>206</v>
      </c>
      <c r="E155" s="239" t="s">
        <v>3569</v>
      </c>
      <c r="F155" s="240" t="s">
        <v>3570</v>
      </c>
      <c r="G155" s="241" t="s">
        <v>359</v>
      </c>
      <c r="H155" s="242">
        <v>1</v>
      </c>
      <c r="I155" s="243"/>
      <c r="J155" s="244">
        <f>ROUND(I155*H155,2)</f>
        <v>0</v>
      </c>
      <c r="K155" s="240" t="s">
        <v>3385</v>
      </c>
      <c r="L155" s="73"/>
      <c r="M155" s="245" t="s">
        <v>21</v>
      </c>
      <c r="N155" s="246" t="s">
        <v>47</v>
      </c>
      <c r="O155" s="48"/>
      <c r="P155" s="247">
        <f>O155*H155</f>
        <v>0</v>
      </c>
      <c r="Q155" s="247">
        <v>0</v>
      </c>
      <c r="R155" s="247">
        <f>Q155*H155</f>
        <v>0</v>
      </c>
      <c r="S155" s="247">
        <v>0</v>
      </c>
      <c r="T155" s="248">
        <f>S155*H155</f>
        <v>0</v>
      </c>
      <c r="AR155" s="25" t="s">
        <v>98</v>
      </c>
      <c r="AT155" s="25" t="s">
        <v>206</v>
      </c>
      <c r="AU155" s="25" t="s">
        <v>76</v>
      </c>
      <c r="AY155" s="25" t="s">
        <v>203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25" t="s">
        <v>83</v>
      </c>
      <c r="BK155" s="249">
        <f>ROUND(I155*H155,2)</f>
        <v>0</v>
      </c>
      <c r="BL155" s="25" t="s">
        <v>98</v>
      </c>
      <c r="BM155" s="25" t="s">
        <v>3571</v>
      </c>
    </row>
    <row r="156" spans="2:65" s="1" customFormat="1" ht="25.5" customHeight="1">
      <c r="B156" s="47"/>
      <c r="C156" s="238" t="s">
        <v>816</v>
      </c>
      <c r="D156" s="238" t="s">
        <v>206</v>
      </c>
      <c r="E156" s="239" t="s">
        <v>3572</v>
      </c>
      <c r="F156" s="240" t="s">
        <v>3573</v>
      </c>
      <c r="G156" s="241" t="s">
        <v>246</v>
      </c>
      <c r="H156" s="250"/>
      <c r="I156" s="243"/>
      <c r="J156" s="244">
        <f>ROUND(I156*H156,2)</f>
        <v>0</v>
      </c>
      <c r="K156" s="240" t="s">
        <v>3385</v>
      </c>
      <c r="L156" s="73"/>
      <c r="M156" s="245" t="s">
        <v>21</v>
      </c>
      <c r="N156" s="246" t="s">
        <v>47</v>
      </c>
      <c r="O156" s="48"/>
      <c r="P156" s="247">
        <f>O156*H156</f>
        <v>0</v>
      </c>
      <c r="Q156" s="247">
        <v>0</v>
      </c>
      <c r="R156" s="247">
        <f>Q156*H156</f>
        <v>0</v>
      </c>
      <c r="S156" s="247">
        <v>0</v>
      </c>
      <c r="T156" s="248">
        <f>S156*H156</f>
        <v>0</v>
      </c>
      <c r="AR156" s="25" t="s">
        <v>98</v>
      </c>
      <c r="AT156" s="25" t="s">
        <v>206</v>
      </c>
      <c r="AU156" s="25" t="s">
        <v>76</v>
      </c>
      <c r="AY156" s="25" t="s">
        <v>203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25" t="s">
        <v>83</v>
      </c>
      <c r="BK156" s="249">
        <f>ROUND(I156*H156,2)</f>
        <v>0</v>
      </c>
      <c r="BL156" s="25" t="s">
        <v>98</v>
      </c>
      <c r="BM156" s="25" t="s">
        <v>3574</v>
      </c>
    </row>
    <row r="157" spans="2:65" s="1" customFormat="1" ht="25.5" customHeight="1">
      <c r="B157" s="47"/>
      <c r="C157" s="238" t="s">
        <v>820</v>
      </c>
      <c r="D157" s="238" t="s">
        <v>206</v>
      </c>
      <c r="E157" s="239" t="s">
        <v>3575</v>
      </c>
      <c r="F157" s="240" t="s">
        <v>3576</v>
      </c>
      <c r="G157" s="241" t="s">
        <v>246</v>
      </c>
      <c r="H157" s="250"/>
      <c r="I157" s="243"/>
      <c r="J157" s="244">
        <f>ROUND(I157*H157,2)</f>
        <v>0</v>
      </c>
      <c r="K157" s="240" t="s">
        <v>3385</v>
      </c>
      <c r="L157" s="73"/>
      <c r="M157" s="245" t="s">
        <v>21</v>
      </c>
      <c r="N157" s="246" t="s">
        <v>47</v>
      </c>
      <c r="O157" s="48"/>
      <c r="P157" s="247">
        <f>O157*H157</f>
        <v>0</v>
      </c>
      <c r="Q157" s="247">
        <v>0</v>
      </c>
      <c r="R157" s="247">
        <f>Q157*H157</f>
        <v>0</v>
      </c>
      <c r="S157" s="247">
        <v>0</v>
      </c>
      <c r="T157" s="248">
        <f>S157*H157</f>
        <v>0</v>
      </c>
      <c r="AR157" s="25" t="s">
        <v>98</v>
      </c>
      <c r="AT157" s="25" t="s">
        <v>206</v>
      </c>
      <c r="AU157" s="25" t="s">
        <v>76</v>
      </c>
      <c r="AY157" s="25" t="s">
        <v>203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25" t="s">
        <v>83</v>
      </c>
      <c r="BK157" s="249">
        <f>ROUND(I157*H157,2)</f>
        <v>0</v>
      </c>
      <c r="BL157" s="25" t="s">
        <v>98</v>
      </c>
      <c r="BM157" s="25" t="s">
        <v>3577</v>
      </c>
    </row>
    <row r="158" spans="2:65" s="1" customFormat="1" ht="25.5" customHeight="1">
      <c r="B158" s="47"/>
      <c r="C158" s="238" t="s">
        <v>824</v>
      </c>
      <c r="D158" s="238" t="s">
        <v>206</v>
      </c>
      <c r="E158" s="239" t="s">
        <v>3578</v>
      </c>
      <c r="F158" s="240" t="s">
        <v>3579</v>
      </c>
      <c r="G158" s="241" t="s">
        <v>246</v>
      </c>
      <c r="H158" s="250"/>
      <c r="I158" s="243"/>
      <c r="J158" s="244">
        <f>ROUND(I158*H158,2)</f>
        <v>0</v>
      </c>
      <c r="K158" s="240" t="s">
        <v>3385</v>
      </c>
      <c r="L158" s="73"/>
      <c r="M158" s="245" t="s">
        <v>21</v>
      </c>
      <c r="N158" s="246" t="s">
        <v>47</v>
      </c>
      <c r="O158" s="48"/>
      <c r="P158" s="247">
        <f>O158*H158</f>
        <v>0</v>
      </c>
      <c r="Q158" s="247">
        <v>0</v>
      </c>
      <c r="R158" s="247">
        <f>Q158*H158</f>
        <v>0</v>
      </c>
      <c r="S158" s="247">
        <v>0</v>
      </c>
      <c r="T158" s="248">
        <f>S158*H158</f>
        <v>0</v>
      </c>
      <c r="AR158" s="25" t="s">
        <v>98</v>
      </c>
      <c r="AT158" s="25" t="s">
        <v>206</v>
      </c>
      <c r="AU158" s="25" t="s">
        <v>76</v>
      </c>
      <c r="AY158" s="25" t="s">
        <v>203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25" t="s">
        <v>83</v>
      </c>
      <c r="BK158" s="249">
        <f>ROUND(I158*H158,2)</f>
        <v>0</v>
      </c>
      <c r="BL158" s="25" t="s">
        <v>98</v>
      </c>
      <c r="BM158" s="25" t="s">
        <v>3580</v>
      </c>
    </row>
    <row r="159" spans="2:65" s="1" customFormat="1" ht="25.5" customHeight="1">
      <c r="B159" s="47"/>
      <c r="C159" s="238" t="s">
        <v>828</v>
      </c>
      <c r="D159" s="238" t="s">
        <v>206</v>
      </c>
      <c r="E159" s="239" t="s">
        <v>3581</v>
      </c>
      <c r="F159" s="240" t="s">
        <v>3582</v>
      </c>
      <c r="G159" s="241" t="s">
        <v>246</v>
      </c>
      <c r="H159" s="250"/>
      <c r="I159" s="243"/>
      <c r="J159" s="244">
        <f>ROUND(I159*H159,2)</f>
        <v>0</v>
      </c>
      <c r="K159" s="240" t="s">
        <v>3385</v>
      </c>
      <c r="L159" s="73"/>
      <c r="M159" s="245" t="s">
        <v>21</v>
      </c>
      <c r="N159" s="246" t="s">
        <v>47</v>
      </c>
      <c r="O159" s="48"/>
      <c r="P159" s="247">
        <f>O159*H159</f>
        <v>0</v>
      </c>
      <c r="Q159" s="247">
        <v>0</v>
      </c>
      <c r="R159" s="247">
        <f>Q159*H159</f>
        <v>0</v>
      </c>
      <c r="S159" s="247">
        <v>0</v>
      </c>
      <c r="T159" s="248">
        <f>S159*H159</f>
        <v>0</v>
      </c>
      <c r="AR159" s="25" t="s">
        <v>98</v>
      </c>
      <c r="AT159" s="25" t="s">
        <v>206</v>
      </c>
      <c r="AU159" s="25" t="s">
        <v>76</v>
      </c>
      <c r="AY159" s="25" t="s">
        <v>203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25" t="s">
        <v>83</v>
      </c>
      <c r="BK159" s="249">
        <f>ROUND(I159*H159,2)</f>
        <v>0</v>
      </c>
      <c r="BL159" s="25" t="s">
        <v>98</v>
      </c>
      <c r="BM159" s="25" t="s">
        <v>3583</v>
      </c>
    </row>
    <row r="160" spans="2:65" s="1" customFormat="1" ht="25.5" customHeight="1">
      <c r="B160" s="47"/>
      <c r="C160" s="238" t="s">
        <v>832</v>
      </c>
      <c r="D160" s="238" t="s">
        <v>206</v>
      </c>
      <c r="E160" s="239" t="s">
        <v>3584</v>
      </c>
      <c r="F160" s="240" t="s">
        <v>3585</v>
      </c>
      <c r="G160" s="241" t="s">
        <v>246</v>
      </c>
      <c r="H160" s="250"/>
      <c r="I160" s="243"/>
      <c r="J160" s="244">
        <f>ROUND(I160*H160,2)</f>
        <v>0</v>
      </c>
      <c r="K160" s="240" t="s">
        <v>3385</v>
      </c>
      <c r="L160" s="73"/>
      <c r="M160" s="245" t="s">
        <v>21</v>
      </c>
      <c r="N160" s="246" t="s">
        <v>47</v>
      </c>
      <c r="O160" s="48"/>
      <c r="P160" s="247">
        <f>O160*H160</f>
        <v>0</v>
      </c>
      <c r="Q160" s="247">
        <v>0</v>
      </c>
      <c r="R160" s="247">
        <f>Q160*H160</f>
        <v>0</v>
      </c>
      <c r="S160" s="247">
        <v>0</v>
      </c>
      <c r="T160" s="248">
        <f>S160*H160</f>
        <v>0</v>
      </c>
      <c r="AR160" s="25" t="s">
        <v>98</v>
      </c>
      <c r="AT160" s="25" t="s">
        <v>206</v>
      </c>
      <c r="AU160" s="25" t="s">
        <v>76</v>
      </c>
      <c r="AY160" s="25" t="s">
        <v>203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25" t="s">
        <v>83</v>
      </c>
      <c r="BK160" s="249">
        <f>ROUND(I160*H160,2)</f>
        <v>0</v>
      </c>
      <c r="BL160" s="25" t="s">
        <v>98</v>
      </c>
      <c r="BM160" s="25" t="s">
        <v>3586</v>
      </c>
    </row>
    <row r="161" spans="2:65" s="1" customFormat="1" ht="25.5" customHeight="1">
      <c r="B161" s="47"/>
      <c r="C161" s="238" t="s">
        <v>836</v>
      </c>
      <c r="D161" s="238" t="s">
        <v>206</v>
      </c>
      <c r="E161" s="239" t="s">
        <v>3587</v>
      </c>
      <c r="F161" s="240" t="s">
        <v>3588</v>
      </c>
      <c r="G161" s="241" t="s">
        <v>246</v>
      </c>
      <c r="H161" s="250"/>
      <c r="I161" s="243"/>
      <c r="J161" s="244">
        <f>ROUND(I161*H161,2)</f>
        <v>0</v>
      </c>
      <c r="K161" s="240" t="s">
        <v>3385</v>
      </c>
      <c r="L161" s="73"/>
      <c r="M161" s="245" t="s">
        <v>21</v>
      </c>
      <c r="N161" s="246" t="s">
        <v>47</v>
      </c>
      <c r="O161" s="48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AR161" s="25" t="s">
        <v>98</v>
      </c>
      <c r="AT161" s="25" t="s">
        <v>206</v>
      </c>
      <c r="AU161" s="25" t="s">
        <v>76</v>
      </c>
      <c r="AY161" s="25" t="s">
        <v>203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25" t="s">
        <v>83</v>
      </c>
      <c r="BK161" s="249">
        <f>ROUND(I161*H161,2)</f>
        <v>0</v>
      </c>
      <c r="BL161" s="25" t="s">
        <v>98</v>
      </c>
      <c r="BM161" s="25" t="s">
        <v>3589</v>
      </c>
    </row>
    <row r="162" spans="2:65" s="1" customFormat="1" ht="25.5" customHeight="1">
      <c r="B162" s="47"/>
      <c r="C162" s="238" t="s">
        <v>840</v>
      </c>
      <c r="D162" s="238" t="s">
        <v>206</v>
      </c>
      <c r="E162" s="239" t="s">
        <v>3590</v>
      </c>
      <c r="F162" s="240" t="s">
        <v>3591</v>
      </c>
      <c r="G162" s="241" t="s">
        <v>246</v>
      </c>
      <c r="H162" s="250"/>
      <c r="I162" s="243"/>
      <c r="J162" s="244">
        <f>ROUND(I162*H162,2)</f>
        <v>0</v>
      </c>
      <c r="K162" s="240" t="s">
        <v>3385</v>
      </c>
      <c r="L162" s="73"/>
      <c r="M162" s="245" t="s">
        <v>21</v>
      </c>
      <c r="N162" s="246" t="s">
        <v>47</v>
      </c>
      <c r="O162" s="48"/>
      <c r="P162" s="247">
        <f>O162*H162</f>
        <v>0</v>
      </c>
      <c r="Q162" s="247">
        <v>0</v>
      </c>
      <c r="R162" s="247">
        <f>Q162*H162</f>
        <v>0</v>
      </c>
      <c r="S162" s="247">
        <v>0</v>
      </c>
      <c r="T162" s="248">
        <f>S162*H162</f>
        <v>0</v>
      </c>
      <c r="AR162" s="25" t="s">
        <v>98</v>
      </c>
      <c r="AT162" s="25" t="s">
        <v>206</v>
      </c>
      <c r="AU162" s="25" t="s">
        <v>76</v>
      </c>
      <c r="AY162" s="25" t="s">
        <v>203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25" t="s">
        <v>83</v>
      </c>
      <c r="BK162" s="249">
        <f>ROUND(I162*H162,2)</f>
        <v>0</v>
      </c>
      <c r="BL162" s="25" t="s">
        <v>98</v>
      </c>
      <c r="BM162" s="25" t="s">
        <v>3592</v>
      </c>
    </row>
    <row r="163" spans="2:65" s="1" customFormat="1" ht="25.5" customHeight="1">
      <c r="B163" s="47"/>
      <c r="C163" s="238" t="s">
        <v>844</v>
      </c>
      <c r="D163" s="238" t="s">
        <v>206</v>
      </c>
      <c r="E163" s="239" t="s">
        <v>3593</v>
      </c>
      <c r="F163" s="240" t="s">
        <v>3594</v>
      </c>
      <c r="G163" s="241" t="s">
        <v>246</v>
      </c>
      <c r="H163" s="250"/>
      <c r="I163" s="243"/>
      <c r="J163" s="244">
        <f>ROUND(I163*H163,2)</f>
        <v>0</v>
      </c>
      <c r="K163" s="240" t="s">
        <v>3385</v>
      </c>
      <c r="L163" s="73"/>
      <c r="M163" s="245" t="s">
        <v>21</v>
      </c>
      <c r="N163" s="246" t="s">
        <v>47</v>
      </c>
      <c r="O163" s="48"/>
      <c r="P163" s="247">
        <f>O163*H163</f>
        <v>0</v>
      </c>
      <c r="Q163" s="247">
        <v>0</v>
      </c>
      <c r="R163" s="247">
        <f>Q163*H163</f>
        <v>0</v>
      </c>
      <c r="S163" s="247">
        <v>0</v>
      </c>
      <c r="T163" s="248">
        <f>S163*H163</f>
        <v>0</v>
      </c>
      <c r="AR163" s="25" t="s">
        <v>98</v>
      </c>
      <c r="AT163" s="25" t="s">
        <v>206</v>
      </c>
      <c r="AU163" s="25" t="s">
        <v>76</v>
      </c>
      <c r="AY163" s="25" t="s">
        <v>203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25" t="s">
        <v>83</v>
      </c>
      <c r="BK163" s="249">
        <f>ROUND(I163*H163,2)</f>
        <v>0</v>
      </c>
      <c r="BL163" s="25" t="s">
        <v>98</v>
      </c>
      <c r="BM163" s="25" t="s">
        <v>3595</v>
      </c>
    </row>
    <row r="164" spans="2:65" s="1" customFormat="1" ht="25.5" customHeight="1">
      <c r="B164" s="47"/>
      <c r="C164" s="238" t="s">
        <v>848</v>
      </c>
      <c r="D164" s="238" t="s">
        <v>206</v>
      </c>
      <c r="E164" s="239" t="s">
        <v>3596</v>
      </c>
      <c r="F164" s="240" t="s">
        <v>3597</v>
      </c>
      <c r="G164" s="241" t="s">
        <v>246</v>
      </c>
      <c r="H164" s="250"/>
      <c r="I164" s="243"/>
      <c r="J164" s="244">
        <f>ROUND(I164*H164,2)</f>
        <v>0</v>
      </c>
      <c r="K164" s="240" t="s">
        <v>3385</v>
      </c>
      <c r="L164" s="73"/>
      <c r="M164" s="245" t="s">
        <v>21</v>
      </c>
      <c r="N164" s="246" t="s">
        <v>47</v>
      </c>
      <c r="O164" s="48"/>
      <c r="P164" s="247">
        <f>O164*H164</f>
        <v>0</v>
      </c>
      <c r="Q164" s="247">
        <v>0</v>
      </c>
      <c r="R164" s="247">
        <f>Q164*H164</f>
        <v>0</v>
      </c>
      <c r="S164" s="247">
        <v>0</v>
      </c>
      <c r="T164" s="248">
        <f>S164*H164</f>
        <v>0</v>
      </c>
      <c r="AR164" s="25" t="s">
        <v>98</v>
      </c>
      <c r="AT164" s="25" t="s">
        <v>206</v>
      </c>
      <c r="AU164" s="25" t="s">
        <v>76</v>
      </c>
      <c r="AY164" s="25" t="s">
        <v>203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25" t="s">
        <v>83</v>
      </c>
      <c r="BK164" s="249">
        <f>ROUND(I164*H164,2)</f>
        <v>0</v>
      </c>
      <c r="BL164" s="25" t="s">
        <v>98</v>
      </c>
      <c r="BM164" s="25" t="s">
        <v>3598</v>
      </c>
    </row>
    <row r="165" spans="2:65" s="1" customFormat="1" ht="25.5" customHeight="1">
      <c r="B165" s="47"/>
      <c r="C165" s="238" t="s">
        <v>852</v>
      </c>
      <c r="D165" s="238" t="s">
        <v>206</v>
      </c>
      <c r="E165" s="239" t="s">
        <v>3599</v>
      </c>
      <c r="F165" s="240" t="s">
        <v>3600</v>
      </c>
      <c r="G165" s="241" t="s">
        <v>246</v>
      </c>
      <c r="H165" s="250"/>
      <c r="I165" s="243"/>
      <c r="J165" s="244">
        <f>ROUND(I165*H165,2)</f>
        <v>0</v>
      </c>
      <c r="K165" s="240" t="s">
        <v>3385</v>
      </c>
      <c r="L165" s="73"/>
      <c r="M165" s="245" t="s">
        <v>21</v>
      </c>
      <c r="N165" s="246" t="s">
        <v>47</v>
      </c>
      <c r="O165" s="48"/>
      <c r="P165" s="247">
        <f>O165*H165</f>
        <v>0</v>
      </c>
      <c r="Q165" s="247">
        <v>0</v>
      </c>
      <c r="R165" s="247">
        <f>Q165*H165</f>
        <v>0</v>
      </c>
      <c r="S165" s="247">
        <v>0</v>
      </c>
      <c r="T165" s="248">
        <f>S165*H165</f>
        <v>0</v>
      </c>
      <c r="AR165" s="25" t="s">
        <v>98</v>
      </c>
      <c r="AT165" s="25" t="s">
        <v>206</v>
      </c>
      <c r="AU165" s="25" t="s">
        <v>76</v>
      </c>
      <c r="AY165" s="25" t="s">
        <v>203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25" t="s">
        <v>83</v>
      </c>
      <c r="BK165" s="249">
        <f>ROUND(I165*H165,2)</f>
        <v>0</v>
      </c>
      <c r="BL165" s="25" t="s">
        <v>98</v>
      </c>
      <c r="BM165" s="25" t="s">
        <v>3601</v>
      </c>
    </row>
    <row r="166" spans="2:65" s="1" customFormat="1" ht="25.5" customHeight="1">
      <c r="B166" s="47"/>
      <c r="C166" s="238" t="s">
        <v>856</v>
      </c>
      <c r="D166" s="238" t="s">
        <v>206</v>
      </c>
      <c r="E166" s="239" t="s">
        <v>3602</v>
      </c>
      <c r="F166" s="240" t="s">
        <v>3193</v>
      </c>
      <c r="G166" s="241" t="s">
        <v>359</v>
      </c>
      <c r="H166" s="242">
        <v>1</v>
      </c>
      <c r="I166" s="243"/>
      <c r="J166" s="244">
        <f>ROUND(I166*H166,2)</f>
        <v>0</v>
      </c>
      <c r="K166" s="240" t="s">
        <v>3385</v>
      </c>
      <c r="L166" s="73"/>
      <c r="M166" s="245" t="s">
        <v>21</v>
      </c>
      <c r="N166" s="246" t="s">
        <v>47</v>
      </c>
      <c r="O166" s="48"/>
      <c r="P166" s="247">
        <f>O166*H166</f>
        <v>0</v>
      </c>
      <c r="Q166" s="247">
        <v>0</v>
      </c>
      <c r="R166" s="247">
        <f>Q166*H166</f>
        <v>0</v>
      </c>
      <c r="S166" s="247">
        <v>0</v>
      </c>
      <c r="T166" s="248">
        <f>S166*H166</f>
        <v>0</v>
      </c>
      <c r="AR166" s="25" t="s">
        <v>98</v>
      </c>
      <c r="AT166" s="25" t="s">
        <v>206</v>
      </c>
      <c r="AU166" s="25" t="s">
        <v>76</v>
      </c>
      <c r="AY166" s="25" t="s">
        <v>203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25" t="s">
        <v>83</v>
      </c>
      <c r="BK166" s="249">
        <f>ROUND(I166*H166,2)</f>
        <v>0</v>
      </c>
      <c r="BL166" s="25" t="s">
        <v>98</v>
      </c>
      <c r="BM166" s="25" t="s">
        <v>3603</v>
      </c>
    </row>
    <row r="167" spans="2:65" s="1" customFormat="1" ht="25.5" customHeight="1">
      <c r="B167" s="47"/>
      <c r="C167" s="238" t="s">
        <v>860</v>
      </c>
      <c r="D167" s="238" t="s">
        <v>206</v>
      </c>
      <c r="E167" s="239" t="s">
        <v>3604</v>
      </c>
      <c r="F167" s="240" t="s">
        <v>3196</v>
      </c>
      <c r="G167" s="241" t="s">
        <v>359</v>
      </c>
      <c r="H167" s="242">
        <v>1</v>
      </c>
      <c r="I167" s="243"/>
      <c r="J167" s="244">
        <f>ROUND(I167*H167,2)</f>
        <v>0</v>
      </c>
      <c r="K167" s="240" t="s">
        <v>3385</v>
      </c>
      <c r="L167" s="73"/>
      <c r="M167" s="245" t="s">
        <v>21</v>
      </c>
      <c r="N167" s="246" t="s">
        <v>47</v>
      </c>
      <c r="O167" s="48"/>
      <c r="P167" s="247">
        <f>O167*H167</f>
        <v>0</v>
      </c>
      <c r="Q167" s="247">
        <v>0</v>
      </c>
      <c r="R167" s="247">
        <f>Q167*H167</f>
        <v>0</v>
      </c>
      <c r="S167" s="247">
        <v>0</v>
      </c>
      <c r="T167" s="248">
        <f>S167*H167</f>
        <v>0</v>
      </c>
      <c r="AR167" s="25" t="s">
        <v>98</v>
      </c>
      <c r="AT167" s="25" t="s">
        <v>206</v>
      </c>
      <c r="AU167" s="25" t="s">
        <v>76</v>
      </c>
      <c r="AY167" s="25" t="s">
        <v>203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25" t="s">
        <v>83</v>
      </c>
      <c r="BK167" s="249">
        <f>ROUND(I167*H167,2)</f>
        <v>0</v>
      </c>
      <c r="BL167" s="25" t="s">
        <v>98</v>
      </c>
      <c r="BM167" s="25" t="s">
        <v>3605</v>
      </c>
    </row>
    <row r="168" spans="2:65" s="1" customFormat="1" ht="25.5" customHeight="1">
      <c r="B168" s="47"/>
      <c r="C168" s="238" t="s">
        <v>864</v>
      </c>
      <c r="D168" s="238" t="s">
        <v>206</v>
      </c>
      <c r="E168" s="239" t="s">
        <v>3606</v>
      </c>
      <c r="F168" s="240" t="s">
        <v>3199</v>
      </c>
      <c r="G168" s="241" t="s">
        <v>359</v>
      </c>
      <c r="H168" s="242">
        <v>1</v>
      </c>
      <c r="I168" s="243"/>
      <c r="J168" s="244">
        <f>ROUND(I168*H168,2)</f>
        <v>0</v>
      </c>
      <c r="K168" s="240" t="s">
        <v>3385</v>
      </c>
      <c r="L168" s="73"/>
      <c r="M168" s="245" t="s">
        <v>21</v>
      </c>
      <c r="N168" s="246" t="s">
        <v>47</v>
      </c>
      <c r="O168" s="48"/>
      <c r="P168" s="247">
        <f>O168*H168</f>
        <v>0</v>
      </c>
      <c r="Q168" s="247">
        <v>0</v>
      </c>
      <c r="R168" s="247">
        <f>Q168*H168</f>
        <v>0</v>
      </c>
      <c r="S168" s="247">
        <v>0</v>
      </c>
      <c r="T168" s="248">
        <f>S168*H168</f>
        <v>0</v>
      </c>
      <c r="AR168" s="25" t="s">
        <v>98</v>
      </c>
      <c r="AT168" s="25" t="s">
        <v>206</v>
      </c>
      <c r="AU168" s="25" t="s">
        <v>76</v>
      </c>
      <c r="AY168" s="25" t="s">
        <v>203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25" t="s">
        <v>83</v>
      </c>
      <c r="BK168" s="249">
        <f>ROUND(I168*H168,2)</f>
        <v>0</v>
      </c>
      <c r="BL168" s="25" t="s">
        <v>98</v>
      </c>
      <c r="BM168" s="25" t="s">
        <v>3607</v>
      </c>
    </row>
    <row r="169" spans="2:65" s="1" customFormat="1" ht="25.5" customHeight="1">
      <c r="B169" s="47"/>
      <c r="C169" s="238" t="s">
        <v>868</v>
      </c>
      <c r="D169" s="238" t="s">
        <v>206</v>
      </c>
      <c r="E169" s="239" t="s">
        <v>3608</v>
      </c>
      <c r="F169" s="240" t="s">
        <v>3609</v>
      </c>
      <c r="G169" s="241" t="s">
        <v>359</v>
      </c>
      <c r="H169" s="242">
        <v>1</v>
      </c>
      <c r="I169" s="243"/>
      <c r="J169" s="244">
        <f>ROUND(I169*H169,2)</f>
        <v>0</v>
      </c>
      <c r="K169" s="240" t="s">
        <v>3385</v>
      </c>
      <c r="L169" s="73"/>
      <c r="M169" s="245" t="s">
        <v>21</v>
      </c>
      <c r="N169" s="246" t="s">
        <v>47</v>
      </c>
      <c r="O169" s="48"/>
      <c r="P169" s="247">
        <f>O169*H169</f>
        <v>0</v>
      </c>
      <c r="Q169" s="247">
        <v>0</v>
      </c>
      <c r="R169" s="247">
        <f>Q169*H169</f>
        <v>0</v>
      </c>
      <c r="S169" s="247">
        <v>0</v>
      </c>
      <c r="T169" s="248">
        <f>S169*H169</f>
        <v>0</v>
      </c>
      <c r="AR169" s="25" t="s">
        <v>98</v>
      </c>
      <c r="AT169" s="25" t="s">
        <v>206</v>
      </c>
      <c r="AU169" s="25" t="s">
        <v>76</v>
      </c>
      <c r="AY169" s="25" t="s">
        <v>203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25" t="s">
        <v>83</v>
      </c>
      <c r="BK169" s="249">
        <f>ROUND(I169*H169,2)</f>
        <v>0</v>
      </c>
      <c r="BL169" s="25" t="s">
        <v>98</v>
      </c>
      <c r="BM169" s="25" t="s">
        <v>3610</v>
      </c>
    </row>
    <row r="170" spans="2:65" s="1" customFormat="1" ht="25.5" customHeight="1">
      <c r="B170" s="47"/>
      <c r="C170" s="238" t="s">
        <v>872</v>
      </c>
      <c r="D170" s="238" t="s">
        <v>206</v>
      </c>
      <c r="E170" s="239" t="s">
        <v>3611</v>
      </c>
      <c r="F170" s="240" t="s">
        <v>3205</v>
      </c>
      <c r="G170" s="241" t="s">
        <v>359</v>
      </c>
      <c r="H170" s="242">
        <v>1</v>
      </c>
      <c r="I170" s="243"/>
      <c r="J170" s="244">
        <f>ROUND(I170*H170,2)</f>
        <v>0</v>
      </c>
      <c r="K170" s="240" t="s">
        <v>3385</v>
      </c>
      <c r="L170" s="73"/>
      <c r="M170" s="245" t="s">
        <v>21</v>
      </c>
      <c r="N170" s="246" t="s">
        <v>47</v>
      </c>
      <c r="O170" s="48"/>
      <c r="P170" s="247">
        <f>O170*H170</f>
        <v>0</v>
      </c>
      <c r="Q170" s="247">
        <v>0</v>
      </c>
      <c r="R170" s="247">
        <f>Q170*H170</f>
        <v>0</v>
      </c>
      <c r="S170" s="247">
        <v>0</v>
      </c>
      <c r="T170" s="248">
        <f>S170*H170</f>
        <v>0</v>
      </c>
      <c r="AR170" s="25" t="s">
        <v>98</v>
      </c>
      <c r="AT170" s="25" t="s">
        <v>206</v>
      </c>
      <c r="AU170" s="25" t="s">
        <v>76</v>
      </c>
      <c r="AY170" s="25" t="s">
        <v>203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25" t="s">
        <v>83</v>
      </c>
      <c r="BK170" s="249">
        <f>ROUND(I170*H170,2)</f>
        <v>0</v>
      </c>
      <c r="BL170" s="25" t="s">
        <v>98</v>
      </c>
      <c r="BM170" s="25" t="s">
        <v>3612</v>
      </c>
    </row>
    <row r="171" spans="2:65" s="1" customFormat="1" ht="25.5" customHeight="1">
      <c r="B171" s="47"/>
      <c r="C171" s="238" t="s">
        <v>876</v>
      </c>
      <c r="D171" s="238" t="s">
        <v>206</v>
      </c>
      <c r="E171" s="239" t="s">
        <v>3613</v>
      </c>
      <c r="F171" s="240" t="s">
        <v>3614</v>
      </c>
      <c r="G171" s="241" t="s">
        <v>359</v>
      </c>
      <c r="H171" s="242">
        <v>1</v>
      </c>
      <c r="I171" s="243"/>
      <c r="J171" s="244">
        <f>ROUND(I171*H171,2)</f>
        <v>0</v>
      </c>
      <c r="K171" s="240" t="s">
        <v>3385</v>
      </c>
      <c r="L171" s="73"/>
      <c r="M171" s="245" t="s">
        <v>21</v>
      </c>
      <c r="N171" s="246" t="s">
        <v>47</v>
      </c>
      <c r="O171" s="48"/>
      <c r="P171" s="247">
        <f>O171*H171</f>
        <v>0</v>
      </c>
      <c r="Q171" s="247">
        <v>0</v>
      </c>
      <c r="R171" s="247">
        <f>Q171*H171</f>
        <v>0</v>
      </c>
      <c r="S171" s="247">
        <v>0</v>
      </c>
      <c r="T171" s="248">
        <f>S171*H171</f>
        <v>0</v>
      </c>
      <c r="AR171" s="25" t="s">
        <v>98</v>
      </c>
      <c r="AT171" s="25" t="s">
        <v>206</v>
      </c>
      <c r="AU171" s="25" t="s">
        <v>76</v>
      </c>
      <c r="AY171" s="25" t="s">
        <v>203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25" t="s">
        <v>83</v>
      </c>
      <c r="BK171" s="249">
        <f>ROUND(I171*H171,2)</f>
        <v>0</v>
      </c>
      <c r="BL171" s="25" t="s">
        <v>98</v>
      </c>
      <c r="BM171" s="25" t="s">
        <v>3615</v>
      </c>
    </row>
    <row r="172" spans="2:65" s="1" customFormat="1" ht="25.5" customHeight="1">
      <c r="B172" s="47"/>
      <c r="C172" s="238" t="s">
        <v>880</v>
      </c>
      <c r="D172" s="238" t="s">
        <v>206</v>
      </c>
      <c r="E172" s="239" t="s">
        <v>3616</v>
      </c>
      <c r="F172" s="240" t="s">
        <v>3617</v>
      </c>
      <c r="G172" s="241" t="s">
        <v>359</v>
      </c>
      <c r="H172" s="242">
        <v>1</v>
      </c>
      <c r="I172" s="243"/>
      <c r="J172" s="244">
        <f>ROUND(I172*H172,2)</f>
        <v>0</v>
      </c>
      <c r="K172" s="240" t="s">
        <v>3385</v>
      </c>
      <c r="L172" s="73"/>
      <c r="M172" s="245" t="s">
        <v>21</v>
      </c>
      <c r="N172" s="246" t="s">
        <v>47</v>
      </c>
      <c r="O172" s="48"/>
      <c r="P172" s="247">
        <f>O172*H172</f>
        <v>0</v>
      </c>
      <c r="Q172" s="247">
        <v>0</v>
      </c>
      <c r="R172" s="247">
        <f>Q172*H172</f>
        <v>0</v>
      </c>
      <c r="S172" s="247">
        <v>0</v>
      </c>
      <c r="T172" s="248">
        <f>S172*H172</f>
        <v>0</v>
      </c>
      <c r="AR172" s="25" t="s">
        <v>98</v>
      </c>
      <c r="AT172" s="25" t="s">
        <v>206</v>
      </c>
      <c r="AU172" s="25" t="s">
        <v>76</v>
      </c>
      <c r="AY172" s="25" t="s">
        <v>203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25" t="s">
        <v>83</v>
      </c>
      <c r="BK172" s="249">
        <f>ROUND(I172*H172,2)</f>
        <v>0</v>
      </c>
      <c r="BL172" s="25" t="s">
        <v>98</v>
      </c>
      <c r="BM172" s="25" t="s">
        <v>3618</v>
      </c>
    </row>
    <row r="173" spans="2:65" s="1" customFormat="1" ht="25.5" customHeight="1">
      <c r="B173" s="47"/>
      <c r="C173" s="238" t="s">
        <v>884</v>
      </c>
      <c r="D173" s="238" t="s">
        <v>206</v>
      </c>
      <c r="E173" s="239" t="s">
        <v>3619</v>
      </c>
      <c r="F173" s="240" t="s">
        <v>3620</v>
      </c>
      <c r="G173" s="241" t="s">
        <v>359</v>
      </c>
      <c r="H173" s="242">
        <v>1</v>
      </c>
      <c r="I173" s="243"/>
      <c r="J173" s="244">
        <f>ROUND(I173*H173,2)</f>
        <v>0</v>
      </c>
      <c r="K173" s="240" t="s">
        <v>3385</v>
      </c>
      <c r="L173" s="73"/>
      <c r="M173" s="245" t="s">
        <v>21</v>
      </c>
      <c r="N173" s="246" t="s">
        <v>47</v>
      </c>
      <c r="O173" s="48"/>
      <c r="P173" s="247">
        <f>O173*H173</f>
        <v>0</v>
      </c>
      <c r="Q173" s="247">
        <v>0</v>
      </c>
      <c r="R173" s="247">
        <f>Q173*H173</f>
        <v>0</v>
      </c>
      <c r="S173" s="247">
        <v>0</v>
      </c>
      <c r="T173" s="248">
        <f>S173*H173</f>
        <v>0</v>
      </c>
      <c r="AR173" s="25" t="s">
        <v>98</v>
      </c>
      <c r="AT173" s="25" t="s">
        <v>206</v>
      </c>
      <c r="AU173" s="25" t="s">
        <v>76</v>
      </c>
      <c r="AY173" s="25" t="s">
        <v>203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25" t="s">
        <v>83</v>
      </c>
      <c r="BK173" s="249">
        <f>ROUND(I173*H173,2)</f>
        <v>0</v>
      </c>
      <c r="BL173" s="25" t="s">
        <v>98</v>
      </c>
      <c r="BM173" s="25" t="s">
        <v>3621</v>
      </c>
    </row>
    <row r="174" spans="2:65" s="1" customFormat="1" ht="25.5" customHeight="1">
      <c r="B174" s="47"/>
      <c r="C174" s="238" t="s">
        <v>888</v>
      </c>
      <c r="D174" s="238" t="s">
        <v>206</v>
      </c>
      <c r="E174" s="239" t="s">
        <v>3622</v>
      </c>
      <c r="F174" s="240" t="s">
        <v>3217</v>
      </c>
      <c r="G174" s="241" t="s">
        <v>359</v>
      </c>
      <c r="H174" s="242">
        <v>1</v>
      </c>
      <c r="I174" s="243"/>
      <c r="J174" s="244">
        <f>ROUND(I174*H174,2)</f>
        <v>0</v>
      </c>
      <c r="K174" s="240" t="s">
        <v>3385</v>
      </c>
      <c r="L174" s="73"/>
      <c r="M174" s="245" t="s">
        <v>21</v>
      </c>
      <c r="N174" s="246" t="s">
        <v>47</v>
      </c>
      <c r="O174" s="48"/>
      <c r="P174" s="247">
        <f>O174*H174</f>
        <v>0</v>
      </c>
      <c r="Q174" s="247">
        <v>0</v>
      </c>
      <c r="R174" s="247">
        <f>Q174*H174</f>
        <v>0</v>
      </c>
      <c r="S174" s="247">
        <v>0</v>
      </c>
      <c r="T174" s="248">
        <f>S174*H174</f>
        <v>0</v>
      </c>
      <c r="AR174" s="25" t="s">
        <v>98</v>
      </c>
      <c r="AT174" s="25" t="s">
        <v>206</v>
      </c>
      <c r="AU174" s="25" t="s">
        <v>76</v>
      </c>
      <c r="AY174" s="25" t="s">
        <v>203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25" t="s">
        <v>83</v>
      </c>
      <c r="BK174" s="249">
        <f>ROUND(I174*H174,2)</f>
        <v>0</v>
      </c>
      <c r="BL174" s="25" t="s">
        <v>98</v>
      </c>
      <c r="BM174" s="25" t="s">
        <v>3623</v>
      </c>
    </row>
    <row r="175" spans="2:65" s="1" customFormat="1" ht="25.5" customHeight="1">
      <c r="B175" s="47"/>
      <c r="C175" s="238" t="s">
        <v>892</v>
      </c>
      <c r="D175" s="238" t="s">
        <v>206</v>
      </c>
      <c r="E175" s="239" t="s">
        <v>3624</v>
      </c>
      <c r="F175" s="240" t="s">
        <v>3625</v>
      </c>
      <c r="G175" s="241" t="s">
        <v>359</v>
      </c>
      <c r="H175" s="242">
        <v>1</v>
      </c>
      <c r="I175" s="243"/>
      <c r="J175" s="244">
        <f>ROUND(I175*H175,2)</f>
        <v>0</v>
      </c>
      <c r="K175" s="240" t="s">
        <v>3385</v>
      </c>
      <c r="L175" s="73"/>
      <c r="M175" s="245" t="s">
        <v>21</v>
      </c>
      <c r="N175" s="246" t="s">
        <v>47</v>
      </c>
      <c r="O175" s="48"/>
      <c r="P175" s="247">
        <f>O175*H175</f>
        <v>0</v>
      </c>
      <c r="Q175" s="247">
        <v>0</v>
      </c>
      <c r="R175" s="247">
        <f>Q175*H175</f>
        <v>0</v>
      </c>
      <c r="S175" s="247">
        <v>0</v>
      </c>
      <c r="T175" s="248">
        <f>S175*H175</f>
        <v>0</v>
      </c>
      <c r="AR175" s="25" t="s">
        <v>98</v>
      </c>
      <c r="AT175" s="25" t="s">
        <v>206</v>
      </c>
      <c r="AU175" s="25" t="s">
        <v>76</v>
      </c>
      <c r="AY175" s="25" t="s">
        <v>203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25" t="s">
        <v>83</v>
      </c>
      <c r="BK175" s="249">
        <f>ROUND(I175*H175,2)</f>
        <v>0</v>
      </c>
      <c r="BL175" s="25" t="s">
        <v>98</v>
      </c>
      <c r="BM175" s="25" t="s">
        <v>3626</v>
      </c>
    </row>
    <row r="176" spans="2:65" s="1" customFormat="1" ht="16.5" customHeight="1">
      <c r="B176" s="47"/>
      <c r="C176" s="238" t="s">
        <v>896</v>
      </c>
      <c r="D176" s="238" t="s">
        <v>206</v>
      </c>
      <c r="E176" s="239" t="s">
        <v>3627</v>
      </c>
      <c r="F176" s="240" t="s">
        <v>3223</v>
      </c>
      <c r="G176" s="241" t="s">
        <v>359</v>
      </c>
      <c r="H176" s="242">
        <v>1</v>
      </c>
      <c r="I176" s="243"/>
      <c r="J176" s="244">
        <f>ROUND(I176*H176,2)</f>
        <v>0</v>
      </c>
      <c r="K176" s="240" t="s">
        <v>3385</v>
      </c>
      <c r="L176" s="73"/>
      <c r="M176" s="245" t="s">
        <v>21</v>
      </c>
      <c r="N176" s="246" t="s">
        <v>47</v>
      </c>
      <c r="O176" s="48"/>
      <c r="P176" s="247">
        <f>O176*H176</f>
        <v>0</v>
      </c>
      <c r="Q176" s="247">
        <v>0</v>
      </c>
      <c r="R176" s="247">
        <f>Q176*H176</f>
        <v>0</v>
      </c>
      <c r="S176" s="247">
        <v>0</v>
      </c>
      <c r="T176" s="248">
        <f>S176*H176</f>
        <v>0</v>
      </c>
      <c r="AR176" s="25" t="s">
        <v>98</v>
      </c>
      <c r="AT176" s="25" t="s">
        <v>206</v>
      </c>
      <c r="AU176" s="25" t="s">
        <v>76</v>
      </c>
      <c r="AY176" s="25" t="s">
        <v>203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25" t="s">
        <v>83</v>
      </c>
      <c r="BK176" s="249">
        <f>ROUND(I176*H176,2)</f>
        <v>0</v>
      </c>
      <c r="BL176" s="25" t="s">
        <v>98</v>
      </c>
      <c r="BM176" s="25" t="s">
        <v>3628</v>
      </c>
    </row>
    <row r="177" spans="2:65" s="1" customFormat="1" ht="16.5" customHeight="1">
      <c r="B177" s="47"/>
      <c r="C177" s="238" t="s">
        <v>900</v>
      </c>
      <c r="D177" s="238" t="s">
        <v>206</v>
      </c>
      <c r="E177" s="239" t="s">
        <v>3629</v>
      </c>
      <c r="F177" s="240" t="s">
        <v>3630</v>
      </c>
      <c r="G177" s="241" t="s">
        <v>359</v>
      </c>
      <c r="H177" s="242">
        <v>35</v>
      </c>
      <c r="I177" s="243"/>
      <c r="J177" s="244">
        <f>ROUND(I177*H177,2)</f>
        <v>0</v>
      </c>
      <c r="K177" s="240" t="s">
        <v>3385</v>
      </c>
      <c r="L177" s="73"/>
      <c r="M177" s="245" t="s">
        <v>21</v>
      </c>
      <c r="N177" s="246" t="s">
        <v>47</v>
      </c>
      <c r="O177" s="48"/>
      <c r="P177" s="247">
        <f>O177*H177</f>
        <v>0</v>
      </c>
      <c r="Q177" s="247">
        <v>0</v>
      </c>
      <c r="R177" s="247">
        <f>Q177*H177</f>
        <v>0</v>
      </c>
      <c r="S177" s="247">
        <v>0</v>
      </c>
      <c r="T177" s="248">
        <f>S177*H177</f>
        <v>0</v>
      </c>
      <c r="AR177" s="25" t="s">
        <v>98</v>
      </c>
      <c r="AT177" s="25" t="s">
        <v>206</v>
      </c>
      <c r="AU177" s="25" t="s">
        <v>76</v>
      </c>
      <c r="AY177" s="25" t="s">
        <v>203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25" t="s">
        <v>83</v>
      </c>
      <c r="BK177" s="249">
        <f>ROUND(I177*H177,2)</f>
        <v>0</v>
      </c>
      <c r="BL177" s="25" t="s">
        <v>98</v>
      </c>
      <c r="BM177" s="25" t="s">
        <v>3631</v>
      </c>
    </row>
    <row r="178" spans="2:65" s="1" customFormat="1" ht="16.5" customHeight="1">
      <c r="B178" s="47"/>
      <c r="C178" s="238" t="s">
        <v>904</v>
      </c>
      <c r="D178" s="238" t="s">
        <v>206</v>
      </c>
      <c r="E178" s="239" t="s">
        <v>3632</v>
      </c>
      <c r="F178" s="240" t="s">
        <v>3633</v>
      </c>
      <c r="G178" s="241" t="s">
        <v>359</v>
      </c>
      <c r="H178" s="242">
        <v>25</v>
      </c>
      <c r="I178" s="243"/>
      <c r="J178" s="244">
        <f>ROUND(I178*H178,2)</f>
        <v>0</v>
      </c>
      <c r="K178" s="240" t="s">
        <v>3385</v>
      </c>
      <c r="L178" s="73"/>
      <c r="M178" s="245" t="s">
        <v>21</v>
      </c>
      <c r="N178" s="246" t="s">
        <v>47</v>
      </c>
      <c r="O178" s="48"/>
      <c r="P178" s="247">
        <f>O178*H178</f>
        <v>0</v>
      </c>
      <c r="Q178" s="247">
        <v>0</v>
      </c>
      <c r="R178" s="247">
        <f>Q178*H178</f>
        <v>0</v>
      </c>
      <c r="S178" s="247">
        <v>0</v>
      </c>
      <c r="T178" s="248">
        <f>S178*H178</f>
        <v>0</v>
      </c>
      <c r="AR178" s="25" t="s">
        <v>98</v>
      </c>
      <c r="AT178" s="25" t="s">
        <v>206</v>
      </c>
      <c r="AU178" s="25" t="s">
        <v>76</v>
      </c>
      <c r="AY178" s="25" t="s">
        <v>203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25" t="s">
        <v>83</v>
      </c>
      <c r="BK178" s="249">
        <f>ROUND(I178*H178,2)</f>
        <v>0</v>
      </c>
      <c r="BL178" s="25" t="s">
        <v>98</v>
      </c>
      <c r="BM178" s="25" t="s">
        <v>3634</v>
      </c>
    </row>
    <row r="179" spans="2:65" s="1" customFormat="1" ht="25.5" customHeight="1">
      <c r="B179" s="47"/>
      <c r="C179" s="238" t="s">
        <v>908</v>
      </c>
      <c r="D179" s="238" t="s">
        <v>206</v>
      </c>
      <c r="E179" s="239" t="s">
        <v>3635</v>
      </c>
      <c r="F179" s="240" t="s">
        <v>3636</v>
      </c>
      <c r="G179" s="241" t="s">
        <v>359</v>
      </c>
      <c r="H179" s="242">
        <v>1</v>
      </c>
      <c r="I179" s="243"/>
      <c r="J179" s="244">
        <f>ROUND(I179*H179,2)</f>
        <v>0</v>
      </c>
      <c r="K179" s="240" t="s">
        <v>3385</v>
      </c>
      <c r="L179" s="73"/>
      <c r="M179" s="245" t="s">
        <v>21</v>
      </c>
      <c r="N179" s="246" t="s">
        <v>47</v>
      </c>
      <c r="O179" s="48"/>
      <c r="P179" s="247">
        <f>O179*H179</f>
        <v>0</v>
      </c>
      <c r="Q179" s="247">
        <v>0</v>
      </c>
      <c r="R179" s="247">
        <f>Q179*H179</f>
        <v>0</v>
      </c>
      <c r="S179" s="247">
        <v>0</v>
      </c>
      <c r="T179" s="248">
        <f>S179*H179</f>
        <v>0</v>
      </c>
      <c r="AR179" s="25" t="s">
        <v>98</v>
      </c>
      <c r="AT179" s="25" t="s">
        <v>206</v>
      </c>
      <c r="AU179" s="25" t="s">
        <v>76</v>
      </c>
      <c r="AY179" s="25" t="s">
        <v>203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25" t="s">
        <v>83</v>
      </c>
      <c r="BK179" s="249">
        <f>ROUND(I179*H179,2)</f>
        <v>0</v>
      </c>
      <c r="BL179" s="25" t="s">
        <v>98</v>
      </c>
      <c r="BM179" s="25" t="s">
        <v>3637</v>
      </c>
    </row>
    <row r="180" spans="2:65" s="1" customFormat="1" ht="16.5" customHeight="1">
      <c r="B180" s="47"/>
      <c r="C180" s="238" t="s">
        <v>912</v>
      </c>
      <c r="D180" s="238" t="s">
        <v>206</v>
      </c>
      <c r="E180" s="239" t="s">
        <v>3638</v>
      </c>
      <c r="F180" s="240" t="s">
        <v>3639</v>
      </c>
      <c r="G180" s="241" t="s">
        <v>359</v>
      </c>
      <c r="H180" s="242">
        <v>1</v>
      </c>
      <c r="I180" s="243"/>
      <c r="J180" s="244">
        <f>ROUND(I180*H180,2)</f>
        <v>0</v>
      </c>
      <c r="K180" s="240" t="s">
        <v>3385</v>
      </c>
      <c r="L180" s="73"/>
      <c r="M180" s="245" t="s">
        <v>21</v>
      </c>
      <c r="N180" s="246" t="s">
        <v>47</v>
      </c>
      <c r="O180" s="48"/>
      <c r="P180" s="247">
        <f>O180*H180</f>
        <v>0</v>
      </c>
      <c r="Q180" s="247">
        <v>0</v>
      </c>
      <c r="R180" s="247">
        <f>Q180*H180</f>
        <v>0</v>
      </c>
      <c r="S180" s="247">
        <v>0</v>
      </c>
      <c r="T180" s="248">
        <f>S180*H180</f>
        <v>0</v>
      </c>
      <c r="AR180" s="25" t="s">
        <v>98</v>
      </c>
      <c r="AT180" s="25" t="s">
        <v>206</v>
      </c>
      <c r="AU180" s="25" t="s">
        <v>76</v>
      </c>
      <c r="AY180" s="25" t="s">
        <v>203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25" t="s">
        <v>83</v>
      </c>
      <c r="BK180" s="249">
        <f>ROUND(I180*H180,2)</f>
        <v>0</v>
      </c>
      <c r="BL180" s="25" t="s">
        <v>98</v>
      </c>
      <c r="BM180" s="25" t="s">
        <v>3640</v>
      </c>
    </row>
    <row r="181" spans="2:65" s="1" customFormat="1" ht="25.5" customHeight="1">
      <c r="B181" s="47"/>
      <c r="C181" s="238" t="s">
        <v>916</v>
      </c>
      <c r="D181" s="238" t="s">
        <v>206</v>
      </c>
      <c r="E181" s="239" t="s">
        <v>3641</v>
      </c>
      <c r="F181" s="240" t="s">
        <v>3642</v>
      </c>
      <c r="G181" s="241" t="s">
        <v>359</v>
      </c>
      <c r="H181" s="242">
        <v>1</v>
      </c>
      <c r="I181" s="243"/>
      <c r="J181" s="244">
        <f>ROUND(I181*H181,2)</f>
        <v>0</v>
      </c>
      <c r="K181" s="240" t="s">
        <v>3385</v>
      </c>
      <c r="L181" s="73"/>
      <c r="M181" s="245" t="s">
        <v>21</v>
      </c>
      <c r="N181" s="246" t="s">
        <v>47</v>
      </c>
      <c r="O181" s="48"/>
      <c r="P181" s="247">
        <f>O181*H181</f>
        <v>0</v>
      </c>
      <c r="Q181" s="247">
        <v>0</v>
      </c>
      <c r="R181" s="247">
        <f>Q181*H181</f>
        <v>0</v>
      </c>
      <c r="S181" s="247">
        <v>0</v>
      </c>
      <c r="T181" s="248">
        <f>S181*H181</f>
        <v>0</v>
      </c>
      <c r="AR181" s="25" t="s">
        <v>98</v>
      </c>
      <c r="AT181" s="25" t="s">
        <v>206</v>
      </c>
      <c r="AU181" s="25" t="s">
        <v>76</v>
      </c>
      <c r="AY181" s="25" t="s">
        <v>203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25" t="s">
        <v>83</v>
      </c>
      <c r="BK181" s="249">
        <f>ROUND(I181*H181,2)</f>
        <v>0</v>
      </c>
      <c r="BL181" s="25" t="s">
        <v>98</v>
      </c>
      <c r="BM181" s="25" t="s">
        <v>3643</v>
      </c>
    </row>
    <row r="182" spans="2:65" s="1" customFormat="1" ht="25.5" customHeight="1">
      <c r="B182" s="47"/>
      <c r="C182" s="238" t="s">
        <v>922</v>
      </c>
      <c r="D182" s="238" t="s">
        <v>206</v>
      </c>
      <c r="E182" s="239" t="s">
        <v>3644</v>
      </c>
      <c r="F182" s="240" t="s">
        <v>3645</v>
      </c>
      <c r="G182" s="241" t="s">
        <v>359</v>
      </c>
      <c r="H182" s="242">
        <v>1</v>
      </c>
      <c r="I182" s="243"/>
      <c r="J182" s="244">
        <f>ROUND(I182*H182,2)</f>
        <v>0</v>
      </c>
      <c r="K182" s="240" t="s">
        <v>3385</v>
      </c>
      <c r="L182" s="73"/>
      <c r="M182" s="245" t="s">
        <v>21</v>
      </c>
      <c r="N182" s="246" t="s">
        <v>47</v>
      </c>
      <c r="O182" s="48"/>
      <c r="P182" s="247">
        <f>O182*H182</f>
        <v>0</v>
      </c>
      <c r="Q182" s="247">
        <v>0</v>
      </c>
      <c r="R182" s="247">
        <f>Q182*H182</f>
        <v>0</v>
      </c>
      <c r="S182" s="247">
        <v>0</v>
      </c>
      <c r="T182" s="248">
        <f>S182*H182</f>
        <v>0</v>
      </c>
      <c r="AR182" s="25" t="s">
        <v>98</v>
      </c>
      <c r="AT182" s="25" t="s">
        <v>206</v>
      </c>
      <c r="AU182" s="25" t="s">
        <v>76</v>
      </c>
      <c r="AY182" s="25" t="s">
        <v>203</v>
      </c>
      <c r="BE182" s="249">
        <f>IF(N182="základní",J182,0)</f>
        <v>0</v>
      </c>
      <c r="BF182" s="249">
        <f>IF(N182="snížená",J182,0)</f>
        <v>0</v>
      </c>
      <c r="BG182" s="249">
        <f>IF(N182="zákl. přenesená",J182,0)</f>
        <v>0</v>
      </c>
      <c r="BH182" s="249">
        <f>IF(N182="sníž. přenesená",J182,0)</f>
        <v>0</v>
      </c>
      <c r="BI182" s="249">
        <f>IF(N182="nulová",J182,0)</f>
        <v>0</v>
      </c>
      <c r="BJ182" s="25" t="s">
        <v>83</v>
      </c>
      <c r="BK182" s="249">
        <f>ROUND(I182*H182,2)</f>
        <v>0</v>
      </c>
      <c r="BL182" s="25" t="s">
        <v>98</v>
      </c>
      <c r="BM182" s="25" t="s">
        <v>3646</v>
      </c>
    </row>
    <row r="183" spans="2:65" s="1" customFormat="1" ht="25.5" customHeight="1">
      <c r="B183" s="47"/>
      <c r="C183" s="238" t="s">
        <v>926</v>
      </c>
      <c r="D183" s="238" t="s">
        <v>206</v>
      </c>
      <c r="E183" s="239" t="s">
        <v>3647</v>
      </c>
      <c r="F183" s="240" t="s">
        <v>3648</v>
      </c>
      <c r="G183" s="241" t="s">
        <v>359</v>
      </c>
      <c r="H183" s="242">
        <v>1</v>
      </c>
      <c r="I183" s="243"/>
      <c r="J183" s="244">
        <f>ROUND(I183*H183,2)</f>
        <v>0</v>
      </c>
      <c r="K183" s="240" t="s">
        <v>3385</v>
      </c>
      <c r="L183" s="73"/>
      <c r="M183" s="245" t="s">
        <v>21</v>
      </c>
      <c r="N183" s="246" t="s">
        <v>47</v>
      </c>
      <c r="O183" s="48"/>
      <c r="P183" s="247">
        <f>O183*H183</f>
        <v>0</v>
      </c>
      <c r="Q183" s="247">
        <v>0</v>
      </c>
      <c r="R183" s="247">
        <f>Q183*H183</f>
        <v>0</v>
      </c>
      <c r="S183" s="247">
        <v>0</v>
      </c>
      <c r="T183" s="248">
        <f>S183*H183</f>
        <v>0</v>
      </c>
      <c r="AR183" s="25" t="s">
        <v>98</v>
      </c>
      <c r="AT183" s="25" t="s">
        <v>206</v>
      </c>
      <c r="AU183" s="25" t="s">
        <v>76</v>
      </c>
      <c r="AY183" s="25" t="s">
        <v>203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25" t="s">
        <v>83</v>
      </c>
      <c r="BK183" s="249">
        <f>ROUND(I183*H183,2)</f>
        <v>0</v>
      </c>
      <c r="BL183" s="25" t="s">
        <v>98</v>
      </c>
      <c r="BM183" s="25" t="s">
        <v>3649</v>
      </c>
    </row>
    <row r="184" spans="2:65" s="1" customFormat="1" ht="25.5" customHeight="1">
      <c r="B184" s="47"/>
      <c r="C184" s="238" t="s">
        <v>930</v>
      </c>
      <c r="D184" s="238" t="s">
        <v>206</v>
      </c>
      <c r="E184" s="239" t="s">
        <v>3650</v>
      </c>
      <c r="F184" s="240" t="s">
        <v>3651</v>
      </c>
      <c r="G184" s="241" t="s">
        <v>359</v>
      </c>
      <c r="H184" s="242">
        <v>1</v>
      </c>
      <c r="I184" s="243"/>
      <c r="J184" s="244">
        <f>ROUND(I184*H184,2)</f>
        <v>0</v>
      </c>
      <c r="K184" s="240" t="s">
        <v>3385</v>
      </c>
      <c r="L184" s="73"/>
      <c r="M184" s="245" t="s">
        <v>21</v>
      </c>
      <c r="N184" s="246" t="s">
        <v>47</v>
      </c>
      <c r="O184" s="48"/>
      <c r="P184" s="247">
        <f>O184*H184</f>
        <v>0</v>
      </c>
      <c r="Q184" s="247">
        <v>0</v>
      </c>
      <c r="R184" s="247">
        <f>Q184*H184</f>
        <v>0</v>
      </c>
      <c r="S184" s="247">
        <v>0</v>
      </c>
      <c r="T184" s="248">
        <f>S184*H184</f>
        <v>0</v>
      </c>
      <c r="AR184" s="25" t="s">
        <v>98</v>
      </c>
      <c r="AT184" s="25" t="s">
        <v>206</v>
      </c>
      <c r="AU184" s="25" t="s">
        <v>76</v>
      </c>
      <c r="AY184" s="25" t="s">
        <v>203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25" t="s">
        <v>83</v>
      </c>
      <c r="BK184" s="249">
        <f>ROUND(I184*H184,2)</f>
        <v>0</v>
      </c>
      <c r="BL184" s="25" t="s">
        <v>98</v>
      </c>
      <c r="BM184" s="25" t="s">
        <v>3652</v>
      </c>
    </row>
    <row r="185" spans="2:65" s="1" customFormat="1" ht="25.5" customHeight="1">
      <c r="B185" s="47"/>
      <c r="C185" s="238" t="s">
        <v>934</v>
      </c>
      <c r="D185" s="238" t="s">
        <v>206</v>
      </c>
      <c r="E185" s="239" t="s">
        <v>3653</v>
      </c>
      <c r="F185" s="240" t="s">
        <v>3654</v>
      </c>
      <c r="G185" s="241" t="s">
        <v>359</v>
      </c>
      <c r="H185" s="242">
        <v>1</v>
      </c>
      <c r="I185" s="243"/>
      <c r="J185" s="244">
        <f>ROUND(I185*H185,2)</f>
        <v>0</v>
      </c>
      <c r="K185" s="240" t="s">
        <v>3385</v>
      </c>
      <c r="L185" s="73"/>
      <c r="M185" s="245" t="s">
        <v>21</v>
      </c>
      <c r="N185" s="246" t="s">
        <v>47</v>
      </c>
      <c r="O185" s="48"/>
      <c r="P185" s="247">
        <f>O185*H185</f>
        <v>0</v>
      </c>
      <c r="Q185" s="247">
        <v>0</v>
      </c>
      <c r="R185" s="247">
        <f>Q185*H185</f>
        <v>0</v>
      </c>
      <c r="S185" s="247">
        <v>0</v>
      </c>
      <c r="T185" s="248">
        <f>S185*H185</f>
        <v>0</v>
      </c>
      <c r="AR185" s="25" t="s">
        <v>98</v>
      </c>
      <c r="AT185" s="25" t="s">
        <v>206</v>
      </c>
      <c r="AU185" s="25" t="s">
        <v>76</v>
      </c>
      <c r="AY185" s="25" t="s">
        <v>203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25" t="s">
        <v>83</v>
      </c>
      <c r="BK185" s="249">
        <f>ROUND(I185*H185,2)</f>
        <v>0</v>
      </c>
      <c r="BL185" s="25" t="s">
        <v>98</v>
      </c>
      <c r="BM185" s="25" t="s">
        <v>3655</v>
      </c>
    </row>
    <row r="186" spans="2:65" s="1" customFormat="1" ht="16.5" customHeight="1">
      <c r="B186" s="47"/>
      <c r="C186" s="238" t="s">
        <v>938</v>
      </c>
      <c r="D186" s="238" t="s">
        <v>206</v>
      </c>
      <c r="E186" s="239" t="s">
        <v>3656</v>
      </c>
      <c r="F186" s="240" t="s">
        <v>3657</v>
      </c>
      <c r="G186" s="241" t="s">
        <v>359</v>
      </c>
      <c r="H186" s="242">
        <v>1</v>
      </c>
      <c r="I186" s="243"/>
      <c r="J186" s="244">
        <f>ROUND(I186*H186,2)</f>
        <v>0</v>
      </c>
      <c r="K186" s="240" t="s">
        <v>3385</v>
      </c>
      <c r="L186" s="73"/>
      <c r="M186" s="245" t="s">
        <v>21</v>
      </c>
      <c r="N186" s="246" t="s">
        <v>47</v>
      </c>
      <c r="O186" s="48"/>
      <c r="P186" s="247">
        <f>O186*H186</f>
        <v>0</v>
      </c>
      <c r="Q186" s="247">
        <v>0</v>
      </c>
      <c r="R186" s="247">
        <f>Q186*H186</f>
        <v>0</v>
      </c>
      <c r="S186" s="247">
        <v>0</v>
      </c>
      <c r="T186" s="248">
        <f>S186*H186</f>
        <v>0</v>
      </c>
      <c r="AR186" s="25" t="s">
        <v>98</v>
      </c>
      <c r="AT186" s="25" t="s">
        <v>206</v>
      </c>
      <c r="AU186" s="25" t="s">
        <v>76</v>
      </c>
      <c r="AY186" s="25" t="s">
        <v>203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25" t="s">
        <v>83</v>
      </c>
      <c r="BK186" s="249">
        <f>ROUND(I186*H186,2)</f>
        <v>0</v>
      </c>
      <c r="BL186" s="25" t="s">
        <v>98</v>
      </c>
      <c r="BM186" s="25" t="s">
        <v>3658</v>
      </c>
    </row>
    <row r="187" spans="2:65" s="1" customFormat="1" ht="25.5" customHeight="1">
      <c r="B187" s="47"/>
      <c r="C187" s="238" t="s">
        <v>772</v>
      </c>
      <c r="D187" s="238" t="s">
        <v>206</v>
      </c>
      <c r="E187" s="239" t="s">
        <v>3659</v>
      </c>
      <c r="F187" s="240" t="s">
        <v>3660</v>
      </c>
      <c r="G187" s="241" t="s">
        <v>359</v>
      </c>
      <c r="H187" s="242">
        <v>1</v>
      </c>
      <c r="I187" s="243"/>
      <c r="J187" s="244">
        <f>ROUND(I187*H187,2)</f>
        <v>0</v>
      </c>
      <c r="K187" s="240" t="s">
        <v>3385</v>
      </c>
      <c r="L187" s="73"/>
      <c r="M187" s="245" t="s">
        <v>21</v>
      </c>
      <c r="N187" s="246" t="s">
        <v>47</v>
      </c>
      <c r="O187" s="48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5" t="s">
        <v>98</v>
      </c>
      <c r="AT187" s="25" t="s">
        <v>206</v>
      </c>
      <c r="AU187" s="25" t="s">
        <v>76</v>
      </c>
      <c r="AY187" s="25" t="s">
        <v>203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25" t="s">
        <v>83</v>
      </c>
      <c r="BK187" s="249">
        <f>ROUND(I187*H187,2)</f>
        <v>0</v>
      </c>
      <c r="BL187" s="25" t="s">
        <v>98</v>
      </c>
      <c r="BM187" s="25" t="s">
        <v>3661</v>
      </c>
    </row>
    <row r="188" spans="2:65" s="1" customFormat="1" ht="25.5" customHeight="1">
      <c r="B188" s="47"/>
      <c r="C188" s="238" t="s">
        <v>945</v>
      </c>
      <c r="D188" s="238" t="s">
        <v>206</v>
      </c>
      <c r="E188" s="239" t="s">
        <v>3662</v>
      </c>
      <c r="F188" s="240" t="s">
        <v>3663</v>
      </c>
      <c r="G188" s="241" t="s">
        <v>359</v>
      </c>
      <c r="H188" s="242">
        <v>1</v>
      </c>
      <c r="I188" s="243"/>
      <c r="J188" s="244">
        <f>ROUND(I188*H188,2)</f>
        <v>0</v>
      </c>
      <c r="K188" s="240" t="s">
        <v>3385</v>
      </c>
      <c r="L188" s="73"/>
      <c r="M188" s="245" t="s">
        <v>21</v>
      </c>
      <c r="N188" s="246" t="s">
        <v>47</v>
      </c>
      <c r="O188" s="48"/>
      <c r="P188" s="247">
        <f>O188*H188</f>
        <v>0</v>
      </c>
      <c r="Q188" s="247">
        <v>0</v>
      </c>
      <c r="R188" s="247">
        <f>Q188*H188</f>
        <v>0</v>
      </c>
      <c r="S188" s="247">
        <v>0</v>
      </c>
      <c r="T188" s="248">
        <f>S188*H188</f>
        <v>0</v>
      </c>
      <c r="AR188" s="25" t="s">
        <v>98</v>
      </c>
      <c r="AT188" s="25" t="s">
        <v>206</v>
      </c>
      <c r="AU188" s="25" t="s">
        <v>76</v>
      </c>
      <c r="AY188" s="25" t="s">
        <v>203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25" t="s">
        <v>83</v>
      </c>
      <c r="BK188" s="249">
        <f>ROUND(I188*H188,2)</f>
        <v>0</v>
      </c>
      <c r="BL188" s="25" t="s">
        <v>98</v>
      </c>
      <c r="BM188" s="25" t="s">
        <v>3664</v>
      </c>
    </row>
    <row r="189" spans="2:65" s="1" customFormat="1" ht="25.5" customHeight="1">
      <c r="B189" s="47"/>
      <c r="C189" s="238" t="s">
        <v>949</v>
      </c>
      <c r="D189" s="238" t="s">
        <v>206</v>
      </c>
      <c r="E189" s="239" t="s">
        <v>3665</v>
      </c>
      <c r="F189" s="240" t="s">
        <v>3666</v>
      </c>
      <c r="G189" s="241" t="s">
        <v>359</v>
      </c>
      <c r="H189" s="242">
        <v>1</v>
      </c>
      <c r="I189" s="243"/>
      <c r="J189" s="244">
        <f>ROUND(I189*H189,2)</f>
        <v>0</v>
      </c>
      <c r="K189" s="240" t="s">
        <v>3385</v>
      </c>
      <c r="L189" s="73"/>
      <c r="M189" s="245" t="s">
        <v>21</v>
      </c>
      <c r="N189" s="246" t="s">
        <v>47</v>
      </c>
      <c r="O189" s="48"/>
      <c r="P189" s="247">
        <f>O189*H189</f>
        <v>0</v>
      </c>
      <c r="Q189" s="247">
        <v>0</v>
      </c>
      <c r="R189" s="247">
        <f>Q189*H189</f>
        <v>0</v>
      </c>
      <c r="S189" s="247">
        <v>0</v>
      </c>
      <c r="T189" s="248">
        <f>S189*H189</f>
        <v>0</v>
      </c>
      <c r="AR189" s="25" t="s">
        <v>98</v>
      </c>
      <c r="AT189" s="25" t="s">
        <v>206</v>
      </c>
      <c r="AU189" s="25" t="s">
        <v>76</v>
      </c>
      <c r="AY189" s="25" t="s">
        <v>203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25" t="s">
        <v>83</v>
      </c>
      <c r="BK189" s="249">
        <f>ROUND(I189*H189,2)</f>
        <v>0</v>
      </c>
      <c r="BL189" s="25" t="s">
        <v>98</v>
      </c>
      <c r="BM189" s="25" t="s">
        <v>3667</v>
      </c>
    </row>
    <row r="190" spans="2:65" s="1" customFormat="1" ht="25.5" customHeight="1">
      <c r="B190" s="47"/>
      <c r="C190" s="238" t="s">
        <v>953</v>
      </c>
      <c r="D190" s="238" t="s">
        <v>206</v>
      </c>
      <c r="E190" s="239" t="s">
        <v>3668</v>
      </c>
      <c r="F190" s="240" t="s">
        <v>3669</v>
      </c>
      <c r="G190" s="241" t="s">
        <v>359</v>
      </c>
      <c r="H190" s="242">
        <v>1</v>
      </c>
      <c r="I190" s="243"/>
      <c r="J190" s="244">
        <f>ROUND(I190*H190,2)</f>
        <v>0</v>
      </c>
      <c r="K190" s="240" t="s">
        <v>3385</v>
      </c>
      <c r="L190" s="73"/>
      <c r="M190" s="245" t="s">
        <v>21</v>
      </c>
      <c r="N190" s="246" t="s">
        <v>47</v>
      </c>
      <c r="O190" s="48"/>
      <c r="P190" s="247">
        <f>O190*H190</f>
        <v>0</v>
      </c>
      <c r="Q190" s="247">
        <v>0</v>
      </c>
      <c r="R190" s="247">
        <f>Q190*H190</f>
        <v>0</v>
      </c>
      <c r="S190" s="247">
        <v>0</v>
      </c>
      <c r="T190" s="248">
        <f>S190*H190</f>
        <v>0</v>
      </c>
      <c r="AR190" s="25" t="s">
        <v>98</v>
      </c>
      <c r="AT190" s="25" t="s">
        <v>206</v>
      </c>
      <c r="AU190" s="25" t="s">
        <v>76</v>
      </c>
      <c r="AY190" s="25" t="s">
        <v>203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25" t="s">
        <v>83</v>
      </c>
      <c r="BK190" s="249">
        <f>ROUND(I190*H190,2)</f>
        <v>0</v>
      </c>
      <c r="BL190" s="25" t="s">
        <v>98</v>
      </c>
      <c r="BM190" s="25" t="s">
        <v>3670</v>
      </c>
    </row>
    <row r="191" spans="2:65" s="1" customFormat="1" ht="25.5" customHeight="1">
      <c r="B191" s="47"/>
      <c r="C191" s="238" t="s">
        <v>957</v>
      </c>
      <c r="D191" s="238" t="s">
        <v>206</v>
      </c>
      <c r="E191" s="239" t="s">
        <v>3671</v>
      </c>
      <c r="F191" s="240" t="s">
        <v>3672</v>
      </c>
      <c r="G191" s="241" t="s">
        <v>359</v>
      </c>
      <c r="H191" s="242">
        <v>1</v>
      </c>
      <c r="I191" s="243"/>
      <c r="J191" s="244">
        <f>ROUND(I191*H191,2)</f>
        <v>0</v>
      </c>
      <c r="K191" s="240" t="s">
        <v>3385</v>
      </c>
      <c r="L191" s="73"/>
      <c r="M191" s="245" t="s">
        <v>21</v>
      </c>
      <c r="N191" s="246" t="s">
        <v>47</v>
      </c>
      <c r="O191" s="48"/>
      <c r="P191" s="247">
        <f>O191*H191</f>
        <v>0</v>
      </c>
      <c r="Q191" s="247">
        <v>0</v>
      </c>
      <c r="R191" s="247">
        <f>Q191*H191</f>
        <v>0</v>
      </c>
      <c r="S191" s="247">
        <v>0</v>
      </c>
      <c r="T191" s="248">
        <f>S191*H191</f>
        <v>0</v>
      </c>
      <c r="AR191" s="25" t="s">
        <v>98</v>
      </c>
      <c r="AT191" s="25" t="s">
        <v>206</v>
      </c>
      <c r="AU191" s="25" t="s">
        <v>76</v>
      </c>
      <c r="AY191" s="25" t="s">
        <v>203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25" t="s">
        <v>83</v>
      </c>
      <c r="BK191" s="249">
        <f>ROUND(I191*H191,2)</f>
        <v>0</v>
      </c>
      <c r="BL191" s="25" t="s">
        <v>98</v>
      </c>
      <c r="BM191" s="25" t="s">
        <v>3673</v>
      </c>
    </row>
    <row r="192" spans="2:65" s="1" customFormat="1" ht="25.5" customHeight="1">
      <c r="B192" s="47"/>
      <c r="C192" s="238" t="s">
        <v>961</v>
      </c>
      <c r="D192" s="238" t="s">
        <v>206</v>
      </c>
      <c r="E192" s="239" t="s">
        <v>3674</v>
      </c>
      <c r="F192" s="240" t="s">
        <v>3675</v>
      </c>
      <c r="G192" s="241" t="s">
        <v>359</v>
      </c>
      <c r="H192" s="242">
        <v>1</v>
      </c>
      <c r="I192" s="243"/>
      <c r="J192" s="244">
        <f>ROUND(I192*H192,2)</f>
        <v>0</v>
      </c>
      <c r="K192" s="240" t="s">
        <v>3385</v>
      </c>
      <c r="L192" s="73"/>
      <c r="M192" s="245" t="s">
        <v>21</v>
      </c>
      <c r="N192" s="246" t="s">
        <v>47</v>
      </c>
      <c r="O192" s="48"/>
      <c r="P192" s="247">
        <f>O192*H192</f>
        <v>0</v>
      </c>
      <c r="Q192" s="247">
        <v>0</v>
      </c>
      <c r="R192" s="247">
        <f>Q192*H192</f>
        <v>0</v>
      </c>
      <c r="S192" s="247">
        <v>0</v>
      </c>
      <c r="T192" s="248">
        <f>S192*H192</f>
        <v>0</v>
      </c>
      <c r="AR192" s="25" t="s">
        <v>98</v>
      </c>
      <c r="AT192" s="25" t="s">
        <v>206</v>
      </c>
      <c r="AU192" s="25" t="s">
        <v>76</v>
      </c>
      <c r="AY192" s="25" t="s">
        <v>203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25" t="s">
        <v>83</v>
      </c>
      <c r="BK192" s="249">
        <f>ROUND(I192*H192,2)</f>
        <v>0</v>
      </c>
      <c r="BL192" s="25" t="s">
        <v>98</v>
      </c>
      <c r="BM192" s="25" t="s">
        <v>3676</v>
      </c>
    </row>
    <row r="193" spans="2:65" s="1" customFormat="1" ht="25.5" customHeight="1">
      <c r="B193" s="47"/>
      <c r="C193" s="238" t="s">
        <v>965</v>
      </c>
      <c r="D193" s="238" t="s">
        <v>206</v>
      </c>
      <c r="E193" s="239" t="s">
        <v>3677</v>
      </c>
      <c r="F193" s="240" t="s">
        <v>3678</v>
      </c>
      <c r="G193" s="241" t="s">
        <v>246</v>
      </c>
      <c r="H193" s="250"/>
      <c r="I193" s="243"/>
      <c r="J193" s="244">
        <f>ROUND(I193*H193,2)</f>
        <v>0</v>
      </c>
      <c r="K193" s="240" t="s">
        <v>3385</v>
      </c>
      <c r="L193" s="73"/>
      <c r="M193" s="245" t="s">
        <v>21</v>
      </c>
      <c r="N193" s="246" t="s">
        <v>47</v>
      </c>
      <c r="O193" s="48"/>
      <c r="P193" s="247">
        <f>O193*H193</f>
        <v>0</v>
      </c>
      <c r="Q193" s="247">
        <v>0</v>
      </c>
      <c r="R193" s="247">
        <f>Q193*H193</f>
        <v>0</v>
      </c>
      <c r="S193" s="247">
        <v>0</v>
      </c>
      <c r="T193" s="248">
        <f>S193*H193</f>
        <v>0</v>
      </c>
      <c r="AR193" s="25" t="s">
        <v>98</v>
      </c>
      <c r="AT193" s="25" t="s">
        <v>206</v>
      </c>
      <c r="AU193" s="25" t="s">
        <v>76</v>
      </c>
      <c r="AY193" s="25" t="s">
        <v>203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25" t="s">
        <v>83</v>
      </c>
      <c r="BK193" s="249">
        <f>ROUND(I193*H193,2)</f>
        <v>0</v>
      </c>
      <c r="BL193" s="25" t="s">
        <v>98</v>
      </c>
      <c r="BM193" s="25" t="s">
        <v>3679</v>
      </c>
    </row>
    <row r="194" spans="2:65" s="1" customFormat="1" ht="25.5" customHeight="1">
      <c r="B194" s="47"/>
      <c r="C194" s="238" t="s">
        <v>969</v>
      </c>
      <c r="D194" s="238" t="s">
        <v>206</v>
      </c>
      <c r="E194" s="239" t="s">
        <v>3680</v>
      </c>
      <c r="F194" s="240" t="s">
        <v>3681</v>
      </c>
      <c r="G194" s="241" t="s">
        <v>246</v>
      </c>
      <c r="H194" s="250"/>
      <c r="I194" s="243"/>
      <c r="J194" s="244">
        <f>ROUND(I194*H194,2)</f>
        <v>0</v>
      </c>
      <c r="K194" s="240" t="s">
        <v>3385</v>
      </c>
      <c r="L194" s="73"/>
      <c r="M194" s="245" t="s">
        <v>21</v>
      </c>
      <c r="N194" s="246" t="s">
        <v>47</v>
      </c>
      <c r="O194" s="48"/>
      <c r="P194" s="247">
        <f>O194*H194</f>
        <v>0</v>
      </c>
      <c r="Q194" s="247">
        <v>0</v>
      </c>
      <c r="R194" s="247">
        <f>Q194*H194</f>
        <v>0</v>
      </c>
      <c r="S194" s="247">
        <v>0</v>
      </c>
      <c r="T194" s="248">
        <f>S194*H194</f>
        <v>0</v>
      </c>
      <c r="AR194" s="25" t="s">
        <v>98</v>
      </c>
      <c r="AT194" s="25" t="s">
        <v>206</v>
      </c>
      <c r="AU194" s="25" t="s">
        <v>76</v>
      </c>
      <c r="AY194" s="25" t="s">
        <v>203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25" t="s">
        <v>83</v>
      </c>
      <c r="BK194" s="249">
        <f>ROUND(I194*H194,2)</f>
        <v>0</v>
      </c>
      <c r="BL194" s="25" t="s">
        <v>98</v>
      </c>
      <c r="BM194" s="25" t="s">
        <v>3682</v>
      </c>
    </row>
    <row r="195" spans="2:65" s="1" customFormat="1" ht="25.5" customHeight="1">
      <c r="B195" s="47"/>
      <c r="C195" s="238" t="s">
        <v>973</v>
      </c>
      <c r="D195" s="238" t="s">
        <v>206</v>
      </c>
      <c r="E195" s="239" t="s">
        <v>3683</v>
      </c>
      <c r="F195" s="240" t="s">
        <v>3684</v>
      </c>
      <c r="G195" s="241" t="s">
        <v>246</v>
      </c>
      <c r="H195" s="250"/>
      <c r="I195" s="243"/>
      <c r="J195" s="244">
        <f>ROUND(I195*H195,2)</f>
        <v>0</v>
      </c>
      <c r="K195" s="240" t="s">
        <v>3385</v>
      </c>
      <c r="L195" s="73"/>
      <c r="M195" s="245" t="s">
        <v>21</v>
      </c>
      <c r="N195" s="246" t="s">
        <v>47</v>
      </c>
      <c r="O195" s="48"/>
      <c r="P195" s="247">
        <f>O195*H195</f>
        <v>0</v>
      </c>
      <c r="Q195" s="247">
        <v>0</v>
      </c>
      <c r="R195" s="247">
        <f>Q195*H195</f>
        <v>0</v>
      </c>
      <c r="S195" s="247">
        <v>0</v>
      </c>
      <c r="T195" s="248">
        <f>S195*H195</f>
        <v>0</v>
      </c>
      <c r="AR195" s="25" t="s">
        <v>98</v>
      </c>
      <c r="AT195" s="25" t="s">
        <v>206</v>
      </c>
      <c r="AU195" s="25" t="s">
        <v>76</v>
      </c>
      <c r="AY195" s="25" t="s">
        <v>203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25" t="s">
        <v>83</v>
      </c>
      <c r="BK195" s="249">
        <f>ROUND(I195*H195,2)</f>
        <v>0</v>
      </c>
      <c r="BL195" s="25" t="s">
        <v>98</v>
      </c>
      <c r="BM195" s="25" t="s">
        <v>3685</v>
      </c>
    </row>
    <row r="196" spans="2:65" s="1" customFormat="1" ht="25.5" customHeight="1">
      <c r="B196" s="47"/>
      <c r="C196" s="238" t="s">
        <v>977</v>
      </c>
      <c r="D196" s="238" t="s">
        <v>206</v>
      </c>
      <c r="E196" s="239" t="s">
        <v>3686</v>
      </c>
      <c r="F196" s="240" t="s">
        <v>3687</v>
      </c>
      <c r="G196" s="241" t="s">
        <v>246</v>
      </c>
      <c r="H196" s="250"/>
      <c r="I196" s="243"/>
      <c r="J196" s="244">
        <f>ROUND(I196*H196,2)</f>
        <v>0</v>
      </c>
      <c r="K196" s="240" t="s">
        <v>3385</v>
      </c>
      <c r="L196" s="73"/>
      <c r="M196" s="245" t="s">
        <v>21</v>
      </c>
      <c r="N196" s="246" t="s">
        <v>47</v>
      </c>
      <c r="O196" s="48"/>
      <c r="P196" s="247">
        <f>O196*H196</f>
        <v>0</v>
      </c>
      <c r="Q196" s="247">
        <v>0</v>
      </c>
      <c r="R196" s="247">
        <f>Q196*H196</f>
        <v>0</v>
      </c>
      <c r="S196" s="247">
        <v>0</v>
      </c>
      <c r="T196" s="248">
        <f>S196*H196</f>
        <v>0</v>
      </c>
      <c r="AR196" s="25" t="s">
        <v>98</v>
      </c>
      <c r="AT196" s="25" t="s">
        <v>206</v>
      </c>
      <c r="AU196" s="25" t="s">
        <v>76</v>
      </c>
      <c r="AY196" s="25" t="s">
        <v>203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25" t="s">
        <v>83</v>
      </c>
      <c r="BK196" s="249">
        <f>ROUND(I196*H196,2)</f>
        <v>0</v>
      </c>
      <c r="BL196" s="25" t="s">
        <v>98</v>
      </c>
      <c r="BM196" s="25" t="s">
        <v>3688</v>
      </c>
    </row>
    <row r="197" spans="2:65" s="1" customFormat="1" ht="25.5" customHeight="1">
      <c r="B197" s="47"/>
      <c r="C197" s="238" t="s">
        <v>981</v>
      </c>
      <c r="D197" s="238" t="s">
        <v>206</v>
      </c>
      <c r="E197" s="239" t="s">
        <v>3689</v>
      </c>
      <c r="F197" s="240" t="s">
        <v>3690</v>
      </c>
      <c r="G197" s="241" t="s">
        <v>246</v>
      </c>
      <c r="H197" s="250"/>
      <c r="I197" s="243"/>
      <c r="J197" s="244">
        <f>ROUND(I197*H197,2)</f>
        <v>0</v>
      </c>
      <c r="K197" s="240" t="s">
        <v>3385</v>
      </c>
      <c r="L197" s="73"/>
      <c r="M197" s="245" t="s">
        <v>21</v>
      </c>
      <c r="N197" s="246" t="s">
        <v>47</v>
      </c>
      <c r="O197" s="48"/>
      <c r="P197" s="247">
        <f>O197*H197</f>
        <v>0</v>
      </c>
      <c r="Q197" s="247">
        <v>0</v>
      </c>
      <c r="R197" s="247">
        <f>Q197*H197</f>
        <v>0</v>
      </c>
      <c r="S197" s="247">
        <v>0</v>
      </c>
      <c r="T197" s="248">
        <f>S197*H197</f>
        <v>0</v>
      </c>
      <c r="AR197" s="25" t="s">
        <v>98</v>
      </c>
      <c r="AT197" s="25" t="s">
        <v>206</v>
      </c>
      <c r="AU197" s="25" t="s">
        <v>76</v>
      </c>
      <c r="AY197" s="25" t="s">
        <v>203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25" t="s">
        <v>83</v>
      </c>
      <c r="BK197" s="249">
        <f>ROUND(I197*H197,2)</f>
        <v>0</v>
      </c>
      <c r="BL197" s="25" t="s">
        <v>98</v>
      </c>
      <c r="BM197" s="25" t="s">
        <v>3691</v>
      </c>
    </row>
    <row r="198" spans="2:65" s="1" customFormat="1" ht="25.5" customHeight="1">
      <c r="B198" s="47"/>
      <c r="C198" s="238" t="s">
        <v>985</v>
      </c>
      <c r="D198" s="238" t="s">
        <v>206</v>
      </c>
      <c r="E198" s="239" t="s">
        <v>3692</v>
      </c>
      <c r="F198" s="240" t="s">
        <v>3693</v>
      </c>
      <c r="G198" s="241" t="s">
        <v>246</v>
      </c>
      <c r="H198" s="250"/>
      <c r="I198" s="243"/>
      <c r="J198" s="244">
        <f>ROUND(I198*H198,2)</f>
        <v>0</v>
      </c>
      <c r="K198" s="240" t="s">
        <v>3385</v>
      </c>
      <c r="L198" s="73"/>
      <c r="M198" s="245" t="s">
        <v>21</v>
      </c>
      <c r="N198" s="246" t="s">
        <v>47</v>
      </c>
      <c r="O198" s="48"/>
      <c r="P198" s="247">
        <f>O198*H198</f>
        <v>0</v>
      </c>
      <c r="Q198" s="247">
        <v>0</v>
      </c>
      <c r="R198" s="247">
        <f>Q198*H198</f>
        <v>0</v>
      </c>
      <c r="S198" s="247">
        <v>0</v>
      </c>
      <c r="T198" s="248">
        <f>S198*H198</f>
        <v>0</v>
      </c>
      <c r="AR198" s="25" t="s">
        <v>98</v>
      </c>
      <c r="AT198" s="25" t="s">
        <v>206</v>
      </c>
      <c r="AU198" s="25" t="s">
        <v>76</v>
      </c>
      <c r="AY198" s="25" t="s">
        <v>203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25" t="s">
        <v>83</v>
      </c>
      <c r="BK198" s="249">
        <f>ROUND(I198*H198,2)</f>
        <v>0</v>
      </c>
      <c r="BL198" s="25" t="s">
        <v>98</v>
      </c>
      <c r="BM198" s="25" t="s">
        <v>3694</v>
      </c>
    </row>
    <row r="199" spans="2:65" s="1" customFormat="1" ht="25.5" customHeight="1">
      <c r="B199" s="47"/>
      <c r="C199" s="238" t="s">
        <v>989</v>
      </c>
      <c r="D199" s="238" t="s">
        <v>206</v>
      </c>
      <c r="E199" s="239" t="s">
        <v>3695</v>
      </c>
      <c r="F199" s="240" t="s">
        <v>3696</v>
      </c>
      <c r="G199" s="241" t="s">
        <v>246</v>
      </c>
      <c r="H199" s="250"/>
      <c r="I199" s="243"/>
      <c r="J199" s="244">
        <f>ROUND(I199*H199,2)</f>
        <v>0</v>
      </c>
      <c r="K199" s="240" t="s">
        <v>3385</v>
      </c>
      <c r="L199" s="73"/>
      <c r="M199" s="245" t="s">
        <v>21</v>
      </c>
      <c r="N199" s="246" t="s">
        <v>47</v>
      </c>
      <c r="O199" s="48"/>
      <c r="P199" s="247">
        <f>O199*H199</f>
        <v>0</v>
      </c>
      <c r="Q199" s="247">
        <v>0</v>
      </c>
      <c r="R199" s="247">
        <f>Q199*H199</f>
        <v>0</v>
      </c>
      <c r="S199" s="247">
        <v>0</v>
      </c>
      <c r="T199" s="248">
        <f>S199*H199</f>
        <v>0</v>
      </c>
      <c r="AR199" s="25" t="s">
        <v>98</v>
      </c>
      <c r="AT199" s="25" t="s">
        <v>206</v>
      </c>
      <c r="AU199" s="25" t="s">
        <v>76</v>
      </c>
      <c r="AY199" s="25" t="s">
        <v>203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25" t="s">
        <v>83</v>
      </c>
      <c r="BK199" s="249">
        <f>ROUND(I199*H199,2)</f>
        <v>0</v>
      </c>
      <c r="BL199" s="25" t="s">
        <v>98</v>
      </c>
      <c r="BM199" s="25" t="s">
        <v>3697</v>
      </c>
    </row>
    <row r="200" spans="2:65" s="1" customFormat="1" ht="38.25" customHeight="1">
      <c r="B200" s="47"/>
      <c r="C200" s="238" t="s">
        <v>993</v>
      </c>
      <c r="D200" s="238" t="s">
        <v>206</v>
      </c>
      <c r="E200" s="239" t="s">
        <v>3698</v>
      </c>
      <c r="F200" s="240" t="s">
        <v>3699</v>
      </c>
      <c r="G200" s="241" t="s">
        <v>246</v>
      </c>
      <c r="H200" s="250"/>
      <c r="I200" s="243"/>
      <c r="J200" s="244">
        <f>ROUND(I200*H200,2)</f>
        <v>0</v>
      </c>
      <c r="K200" s="240" t="s">
        <v>3385</v>
      </c>
      <c r="L200" s="73"/>
      <c r="M200" s="245" t="s">
        <v>21</v>
      </c>
      <c r="N200" s="246" t="s">
        <v>47</v>
      </c>
      <c r="O200" s="48"/>
      <c r="P200" s="247">
        <f>O200*H200</f>
        <v>0</v>
      </c>
      <c r="Q200" s="247">
        <v>0</v>
      </c>
      <c r="R200" s="247">
        <f>Q200*H200</f>
        <v>0</v>
      </c>
      <c r="S200" s="247">
        <v>0</v>
      </c>
      <c r="T200" s="248">
        <f>S200*H200</f>
        <v>0</v>
      </c>
      <c r="AR200" s="25" t="s">
        <v>98</v>
      </c>
      <c r="AT200" s="25" t="s">
        <v>206</v>
      </c>
      <c r="AU200" s="25" t="s">
        <v>76</v>
      </c>
      <c r="AY200" s="25" t="s">
        <v>203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25" t="s">
        <v>83</v>
      </c>
      <c r="BK200" s="249">
        <f>ROUND(I200*H200,2)</f>
        <v>0</v>
      </c>
      <c r="BL200" s="25" t="s">
        <v>98</v>
      </c>
      <c r="BM200" s="25" t="s">
        <v>3700</v>
      </c>
    </row>
    <row r="201" spans="2:65" s="1" customFormat="1" ht="25.5" customHeight="1">
      <c r="B201" s="47"/>
      <c r="C201" s="238" t="s">
        <v>997</v>
      </c>
      <c r="D201" s="238" t="s">
        <v>206</v>
      </c>
      <c r="E201" s="239" t="s">
        <v>3701</v>
      </c>
      <c r="F201" s="240" t="s">
        <v>3702</v>
      </c>
      <c r="G201" s="241" t="s">
        <v>246</v>
      </c>
      <c r="H201" s="250"/>
      <c r="I201" s="243"/>
      <c r="J201" s="244">
        <f>ROUND(I201*H201,2)</f>
        <v>0</v>
      </c>
      <c r="K201" s="240" t="s">
        <v>3385</v>
      </c>
      <c r="L201" s="73"/>
      <c r="M201" s="245" t="s">
        <v>21</v>
      </c>
      <c r="N201" s="246" t="s">
        <v>47</v>
      </c>
      <c r="O201" s="48"/>
      <c r="P201" s="247">
        <f>O201*H201</f>
        <v>0</v>
      </c>
      <c r="Q201" s="247">
        <v>0</v>
      </c>
      <c r="R201" s="247">
        <f>Q201*H201</f>
        <v>0</v>
      </c>
      <c r="S201" s="247">
        <v>0</v>
      </c>
      <c r="T201" s="248">
        <f>S201*H201</f>
        <v>0</v>
      </c>
      <c r="AR201" s="25" t="s">
        <v>98</v>
      </c>
      <c r="AT201" s="25" t="s">
        <v>206</v>
      </c>
      <c r="AU201" s="25" t="s">
        <v>76</v>
      </c>
      <c r="AY201" s="25" t="s">
        <v>203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25" t="s">
        <v>83</v>
      </c>
      <c r="BK201" s="249">
        <f>ROUND(I201*H201,2)</f>
        <v>0</v>
      </c>
      <c r="BL201" s="25" t="s">
        <v>98</v>
      </c>
      <c r="BM201" s="25" t="s">
        <v>3703</v>
      </c>
    </row>
    <row r="202" spans="2:65" s="1" customFormat="1" ht="25.5" customHeight="1">
      <c r="B202" s="47"/>
      <c r="C202" s="238" t="s">
        <v>1001</v>
      </c>
      <c r="D202" s="238" t="s">
        <v>206</v>
      </c>
      <c r="E202" s="239" t="s">
        <v>3704</v>
      </c>
      <c r="F202" s="240" t="s">
        <v>3705</v>
      </c>
      <c r="G202" s="241" t="s">
        <v>246</v>
      </c>
      <c r="H202" s="250"/>
      <c r="I202" s="243"/>
      <c r="J202" s="244">
        <f>ROUND(I202*H202,2)</f>
        <v>0</v>
      </c>
      <c r="K202" s="240" t="s">
        <v>3385</v>
      </c>
      <c r="L202" s="73"/>
      <c r="M202" s="245" t="s">
        <v>21</v>
      </c>
      <c r="N202" s="246" t="s">
        <v>47</v>
      </c>
      <c r="O202" s="48"/>
      <c r="P202" s="247">
        <f>O202*H202</f>
        <v>0</v>
      </c>
      <c r="Q202" s="247">
        <v>0</v>
      </c>
      <c r="R202" s="247">
        <f>Q202*H202</f>
        <v>0</v>
      </c>
      <c r="S202" s="247">
        <v>0</v>
      </c>
      <c r="T202" s="248">
        <f>S202*H202</f>
        <v>0</v>
      </c>
      <c r="AR202" s="25" t="s">
        <v>98</v>
      </c>
      <c r="AT202" s="25" t="s">
        <v>206</v>
      </c>
      <c r="AU202" s="25" t="s">
        <v>76</v>
      </c>
      <c r="AY202" s="25" t="s">
        <v>203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25" t="s">
        <v>83</v>
      </c>
      <c r="BK202" s="249">
        <f>ROUND(I202*H202,2)</f>
        <v>0</v>
      </c>
      <c r="BL202" s="25" t="s">
        <v>98</v>
      </c>
      <c r="BM202" s="25" t="s">
        <v>3706</v>
      </c>
    </row>
    <row r="203" spans="2:65" s="1" customFormat="1" ht="25.5" customHeight="1">
      <c r="B203" s="47"/>
      <c r="C203" s="238" t="s">
        <v>1005</v>
      </c>
      <c r="D203" s="238" t="s">
        <v>206</v>
      </c>
      <c r="E203" s="239" t="s">
        <v>3707</v>
      </c>
      <c r="F203" s="240" t="s">
        <v>3708</v>
      </c>
      <c r="G203" s="241" t="s">
        <v>359</v>
      </c>
      <c r="H203" s="242">
        <v>1</v>
      </c>
      <c r="I203" s="243"/>
      <c r="J203" s="244">
        <f>ROUND(I203*H203,2)</f>
        <v>0</v>
      </c>
      <c r="K203" s="240" t="s">
        <v>3385</v>
      </c>
      <c r="L203" s="73"/>
      <c r="M203" s="245" t="s">
        <v>21</v>
      </c>
      <c r="N203" s="246" t="s">
        <v>47</v>
      </c>
      <c r="O203" s="48"/>
      <c r="P203" s="247">
        <f>O203*H203</f>
        <v>0</v>
      </c>
      <c r="Q203" s="247">
        <v>0</v>
      </c>
      <c r="R203" s="247">
        <f>Q203*H203</f>
        <v>0</v>
      </c>
      <c r="S203" s="247">
        <v>0</v>
      </c>
      <c r="T203" s="248">
        <f>S203*H203</f>
        <v>0</v>
      </c>
      <c r="AR203" s="25" t="s">
        <v>98</v>
      </c>
      <c r="AT203" s="25" t="s">
        <v>206</v>
      </c>
      <c r="AU203" s="25" t="s">
        <v>76</v>
      </c>
      <c r="AY203" s="25" t="s">
        <v>203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25" t="s">
        <v>83</v>
      </c>
      <c r="BK203" s="249">
        <f>ROUND(I203*H203,2)</f>
        <v>0</v>
      </c>
      <c r="BL203" s="25" t="s">
        <v>98</v>
      </c>
      <c r="BM203" s="25" t="s">
        <v>3709</v>
      </c>
    </row>
    <row r="204" spans="2:65" s="1" customFormat="1" ht="16.5" customHeight="1">
      <c r="B204" s="47"/>
      <c r="C204" s="238" t="s">
        <v>1013</v>
      </c>
      <c r="D204" s="238" t="s">
        <v>206</v>
      </c>
      <c r="E204" s="239" t="s">
        <v>3710</v>
      </c>
      <c r="F204" s="240" t="s">
        <v>3711</v>
      </c>
      <c r="G204" s="241" t="s">
        <v>359</v>
      </c>
      <c r="H204" s="242">
        <v>1</v>
      </c>
      <c r="I204" s="243"/>
      <c r="J204" s="244">
        <f>ROUND(I204*H204,2)</f>
        <v>0</v>
      </c>
      <c r="K204" s="240" t="s">
        <v>3385</v>
      </c>
      <c r="L204" s="73"/>
      <c r="M204" s="245" t="s">
        <v>21</v>
      </c>
      <c r="N204" s="246" t="s">
        <v>47</v>
      </c>
      <c r="O204" s="48"/>
      <c r="P204" s="247">
        <f>O204*H204</f>
        <v>0</v>
      </c>
      <c r="Q204" s="247">
        <v>0</v>
      </c>
      <c r="R204" s="247">
        <f>Q204*H204</f>
        <v>0</v>
      </c>
      <c r="S204" s="247">
        <v>0</v>
      </c>
      <c r="T204" s="248">
        <f>S204*H204</f>
        <v>0</v>
      </c>
      <c r="AR204" s="25" t="s">
        <v>98</v>
      </c>
      <c r="AT204" s="25" t="s">
        <v>206</v>
      </c>
      <c r="AU204" s="25" t="s">
        <v>76</v>
      </c>
      <c r="AY204" s="25" t="s">
        <v>203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25" t="s">
        <v>83</v>
      </c>
      <c r="BK204" s="249">
        <f>ROUND(I204*H204,2)</f>
        <v>0</v>
      </c>
      <c r="BL204" s="25" t="s">
        <v>98</v>
      </c>
      <c r="BM204" s="25" t="s">
        <v>3712</v>
      </c>
    </row>
    <row r="205" spans="2:65" s="1" customFormat="1" ht="16.5" customHeight="1">
      <c r="B205" s="47"/>
      <c r="C205" s="238" t="s">
        <v>1017</v>
      </c>
      <c r="D205" s="238" t="s">
        <v>206</v>
      </c>
      <c r="E205" s="239" t="s">
        <v>3713</v>
      </c>
      <c r="F205" s="240" t="s">
        <v>3714</v>
      </c>
      <c r="G205" s="241" t="s">
        <v>359</v>
      </c>
      <c r="H205" s="242">
        <v>1</v>
      </c>
      <c r="I205" s="243"/>
      <c r="J205" s="244">
        <f>ROUND(I205*H205,2)</f>
        <v>0</v>
      </c>
      <c r="K205" s="240" t="s">
        <v>3385</v>
      </c>
      <c r="L205" s="73"/>
      <c r="M205" s="245" t="s">
        <v>21</v>
      </c>
      <c r="N205" s="246" t="s">
        <v>47</v>
      </c>
      <c r="O205" s="48"/>
      <c r="P205" s="247">
        <f>O205*H205</f>
        <v>0</v>
      </c>
      <c r="Q205" s="247">
        <v>0</v>
      </c>
      <c r="R205" s="247">
        <f>Q205*H205</f>
        <v>0</v>
      </c>
      <c r="S205" s="247">
        <v>0</v>
      </c>
      <c r="T205" s="248">
        <f>S205*H205</f>
        <v>0</v>
      </c>
      <c r="AR205" s="25" t="s">
        <v>98</v>
      </c>
      <c r="AT205" s="25" t="s">
        <v>206</v>
      </c>
      <c r="AU205" s="25" t="s">
        <v>76</v>
      </c>
      <c r="AY205" s="25" t="s">
        <v>203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25" t="s">
        <v>83</v>
      </c>
      <c r="BK205" s="249">
        <f>ROUND(I205*H205,2)</f>
        <v>0</v>
      </c>
      <c r="BL205" s="25" t="s">
        <v>98</v>
      </c>
      <c r="BM205" s="25" t="s">
        <v>3715</v>
      </c>
    </row>
    <row r="206" spans="2:65" s="1" customFormat="1" ht="16.5" customHeight="1">
      <c r="B206" s="47"/>
      <c r="C206" s="238" t="s">
        <v>1021</v>
      </c>
      <c r="D206" s="238" t="s">
        <v>206</v>
      </c>
      <c r="E206" s="239" t="s">
        <v>3716</v>
      </c>
      <c r="F206" s="240" t="s">
        <v>3717</v>
      </c>
      <c r="G206" s="241" t="s">
        <v>359</v>
      </c>
      <c r="H206" s="242">
        <v>1</v>
      </c>
      <c r="I206" s="243"/>
      <c r="J206" s="244">
        <f>ROUND(I206*H206,2)</f>
        <v>0</v>
      </c>
      <c r="K206" s="240" t="s">
        <v>3385</v>
      </c>
      <c r="L206" s="73"/>
      <c r="M206" s="245" t="s">
        <v>21</v>
      </c>
      <c r="N206" s="246" t="s">
        <v>47</v>
      </c>
      <c r="O206" s="48"/>
      <c r="P206" s="247">
        <f>O206*H206</f>
        <v>0</v>
      </c>
      <c r="Q206" s="247">
        <v>0</v>
      </c>
      <c r="R206" s="247">
        <f>Q206*H206</f>
        <v>0</v>
      </c>
      <c r="S206" s="247">
        <v>0</v>
      </c>
      <c r="T206" s="248">
        <f>S206*H206</f>
        <v>0</v>
      </c>
      <c r="AR206" s="25" t="s">
        <v>98</v>
      </c>
      <c r="AT206" s="25" t="s">
        <v>206</v>
      </c>
      <c r="AU206" s="25" t="s">
        <v>76</v>
      </c>
      <c r="AY206" s="25" t="s">
        <v>203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25" t="s">
        <v>83</v>
      </c>
      <c r="BK206" s="249">
        <f>ROUND(I206*H206,2)</f>
        <v>0</v>
      </c>
      <c r="BL206" s="25" t="s">
        <v>98</v>
      </c>
      <c r="BM206" s="25" t="s">
        <v>3718</v>
      </c>
    </row>
    <row r="207" spans="2:65" s="1" customFormat="1" ht="16.5" customHeight="1">
      <c r="B207" s="47"/>
      <c r="C207" s="238" t="s">
        <v>1025</v>
      </c>
      <c r="D207" s="238" t="s">
        <v>206</v>
      </c>
      <c r="E207" s="239" t="s">
        <v>3719</v>
      </c>
      <c r="F207" s="240" t="s">
        <v>3720</v>
      </c>
      <c r="G207" s="241" t="s">
        <v>359</v>
      </c>
      <c r="H207" s="242">
        <v>1</v>
      </c>
      <c r="I207" s="243"/>
      <c r="J207" s="244">
        <f>ROUND(I207*H207,2)</f>
        <v>0</v>
      </c>
      <c r="K207" s="240" t="s">
        <v>3385</v>
      </c>
      <c r="L207" s="73"/>
      <c r="M207" s="245" t="s">
        <v>21</v>
      </c>
      <c r="N207" s="246" t="s">
        <v>47</v>
      </c>
      <c r="O207" s="48"/>
      <c r="P207" s="247">
        <f>O207*H207</f>
        <v>0</v>
      </c>
      <c r="Q207" s="247">
        <v>0</v>
      </c>
      <c r="R207" s="247">
        <f>Q207*H207</f>
        <v>0</v>
      </c>
      <c r="S207" s="247">
        <v>0</v>
      </c>
      <c r="T207" s="248">
        <f>S207*H207</f>
        <v>0</v>
      </c>
      <c r="AR207" s="25" t="s">
        <v>98</v>
      </c>
      <c r="AT207" s="25" t="s">
        <v>206</v>
      </c>
      <c r="AU207" s="25" t="s">
        <v>76</v>
      </c>
      <c r="AY207" s="25" t="s">
        <v>203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25" t="s">
        <v>83</v>
      </c>
      <c r="BK207" s="249">
        <f>ROUND(I207*H207,2)</f>
        <v>0</v>
      </c>
      <c r="BL207" s="25" t="s">
        <v>98</v>
      </c>
      <c r="BM207" s="25" t="s">
        <v>3721</v>
      </c>
    </row>
    <row r="208" spans="2:65" s="1" customFormat="1" ht="16.5" customHeight="1">
      <c r="B208" s="47"/>
      <c r="C208" s="238" t="s">
        <v>1033</v>
      </c>
      <c r="D208" s="238" t="s">
        <v>206</v>
      </c>
      <c r="E208" s="239" t="s">
        <v>3722</v>
      </c>
      <c r="F208" s="240" t="s">
        <v>3723</v>
      </c>
      <c r="G208" s="241" t="s">
        <v>359</v>
      </c>
      <c r="H208" s="242">
        <v>87</v>
      </c>
      <c r="I208" s="243"/>
      <c r="J208" s="244">
        <f>ROUND(I208*H208,2)</f>
        <v>0</v>
      </c>
      <c r="K208" s="240" t="s">
        <v>3385</v>
      </c>
      <c r="L208" s="73"/>
      <c r="M208" s="245" t="s">
        <v>21</v>
      </c>
      <c r="N208" s="246" t="s">
        <v>47</v>
      </c>
      <c r="O208" s="48"/>
      <c r="P208" s="247">
        <f>O208*H208</f>
        <v>0</v>
      </c>
      <c r="Q208" s="247">
        <v>0</v>
      </c>
      <c r="R208" s="247">
        <f>Q208*H208</f>
        <v>0</v>
      </c>
      <c r="S208" s="247">
        <v>0</v>
      </c>
      <c r="T208" s="248">
        <f>S208*H208</f>
        <v>0</v>
      </c>
      <c r="AR208" s="25" t="s">
        <v>98</v>
      </c>
      <c r="AT208" s="25" t="s">
        <v>206</v>
      </c>
      <c r="AU208" s="25" t="s">
        <v>76</v>
      </c>
      <c r="AY208" s="25" t="s">
        <v>203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25" t="s">
        <v>83</v>
      </c>
      <c r="BK208" s="249">
        <f>ROUND(I208*H208,2)</f>
        <v>0</v>
      </c>
      <c r="BL208" s="25" t="s">
        <v>98</v>
      </c>
      <c r="BM208" s="25" t="s">
        <v>3724</v>
      </c>
    </row>
    <row r="209" spans="2:65" s="1" customFormat="1" ht="16.5" customHeight="1">
      <c r="B209" s="47"/>
      <c r="C209" s="238" t="s">
        <v>1037</v>
      </c>
      <c r="D209" s="238" t="s">
        <v>206</v>
      </c>
      <c r="E209" s="239" t="s">
        <v>3725</v>
      </c>
      <c r="F209" s="240" t="s">
        <v>3726</v>
      </c>
      <c r="G209" s="241" t="s">
        <v>359</v>
      </c>
      <c r="H209" s="242">
        <v>7</v>
      </c>
      <c r="I209" s="243"/>
      <c r="J209" s="244">
        <f>ROUND(I209*H209,2)</f>
        <v>0</v>
      </c>
      <c r="K209" s="240" t="s">
        <v>2991</v>
      </c>
      <c r="L209" s="73"/>
      <c r="M209" s="245" t="s">
        <v>21</v>
      </c>
      <c r="N209" s="246" t="s">
        <v>47</v>
      </c>
      <c r="O209" s="48"/>
      <c r="P209" s="247">
        <f>O209*H209</f>
        <v>0</v>
      </c>
      <c r="Q209" s="247">
        <v>0</v>
      </c>
      <c r="R209" s="247">
        <f>Q209*H209</f>
        <v>0</v>
      </c>
      <c r="S209" s="247">
        <v>0</v>
      </c>
      <c r="T209" s="248">
        <f>S209*H209</f>
        <v>0</v>
      </c>
      <c r="AR209" s="25" t="s">
        <v>98</v>
      </c>
      <c r="AT209" s="25" t="s">
        <v>206</v>
      </c>
      <c r="AU209" s="25" t="s">
        <v>76</v>
      </c>
      <c r="AY209" s="25" t="s">
        <v>203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25" t="s">
        <v>83</v>
      </c>
      <c r="BK209" s="249">
        <f>ROUND(I209*H209,2)</f>
        <v>0</v>
      </c>
      <c r="BL209" s="25" t="s">
        <v>98</v>
      </c>
      <c r="BM209" s="25" t="s">
        <v>3727</v>
      </c>
    </row>
    <row r="210" spans="2:65" s="1" customFormat="1" ht="25.5" customHeight="1">
      <c r="B210" s="47"/>
      <c r="C210" s="238" t="s">
        <v>1041</v>
      </c>
      <c r="D210" s="238" t="s">
        <v>206</v>
      </c>
      <c r="E210" s="239" t="s">
        <v>3728</v>
      </c>
      <c r="F210" s="240" t="s">
        <v>3729</v>
      </c>
      <c r="G210" s="241" t="s">
        <v>359</v>
      </c>
      <c r="H210" s="242">
        <v>2</v>
      </c>
      <c r="I210" s="243"/>
      <c r="J210" s="244">
        <f>ROUND(I210*H210,2)</f>
        <v>0</v>
      </c>
      <c r="K210" s="240" t="s">
        <v>3385</v>
      </c>
      <c r="L210" s="73"/>
      <c r="M210" s="245" t="s">
        <v>21</v>
      </c>
      <c r="N210" s="246" t="s">
        <v>47</v>
      </c>
      <c r="O210" s="48"/>
      <c r="P210" s="247">
        <f>O210*H210</f>
        <v>0</v>
      </c>
      <c r="Q210" s="247">
        <v>0</v>
      </c>
      <c r="R210" s="247">
        <f>Q210*H210</f>
        <v>0</v>
      </c>
      <c r="S210" s="247">
        <v>0</v>
      </c>
      <c r="T210" s="248">
        <f>S210*H210</f>
        <v>0</v>
      </c>
      <c r="AR210" s="25" t="s">
        <v>98</v>
      </c>
      <c r="AT210" s="25" t="s">
        <v>206</v>
      </c>
      <c r="AU210" s="25" t="s">
        <v>76</v>
      </c>
      <c r="AY210" s="25" t="s">
        <v>203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25" t="s">
        <v>83</v>
      </c>
      <c r="BK210" s="249">
        <f>ROUND(I210*H210,2)</f>
        <v>0</v>
      </c>
      <c r="BL210" s="25" t="s">
        <v>98</v>
      </c>
      <c r="BM210" s="25" t="s">
        <v>3730</v>
      </c>
    </row>
    <row r="211" spans="2:65" s="1" customFormat="1" ht="16.5" customHeight="1">
      <c r="B211" s="47"/>
      <c r="C211" s="238" t="s">
        <v>1045</v>
      </c>
      <c r="D211" s="238" t="s">
        <v>206</v>
      </c>
      <c r="E211" s="239" t="s">
        <v>3731</v>
      </c>
      <c r="F211" s="240" t="s">
        <v>3732</v>
      </c>
      <c r="G211" s="241" t="s">
        <v>359</v>
      </c>
      <c r="H211" s="242">
        <v>89</v>
      </c>
      <c r="I211" s="243"/>
      <c r="J211" s="244">
        <f>ROUND(I211*H211,2)</f>
        <v>0</v>
      </c>
      <c r="K211" s="240" t="s">
        <v>3385</v>
      </c>
      <c r="L211" s="73"/>
      <c r="M211" s="245" t="s">
        <v>21</v>
      </c>
      <c r="N211" s="246" t="s">
        <v>47</v>
      </c>
      <c r="O211" s="48"/>
      <c r="P211" s="247">
        <f>O211*H211</f>
        <v>0</v>
      </c>
      <c r="Q211" s="247">
        <v>0</v>
      </c>
      <c r="R211" s="247">
        <f>Q211*H211</f>
        <v>0</v>
      </c>
      <c r="S211" s="247">
        <v>0</v>
      </c>
      <c r="T211" s="248">
        <f>S211*H211</f>
        <v>0</v>
      </c>
      <c r="AR211" s="25" t="s">
        <v>98</v>
      </c>
      <c r="AT211" s="25" t="s">
        <v>206</v>
      </c>
      <c r="AU211" s="25" t="s">
        <v>76</v>
      </c>
      <c r="AY211" s="25" t="s">
        <v>203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25" t="s">
        <v>83</v>
      </c>
      <c r="BK211" s="249">
        <f>ROUND(I211*H211,2)</f>
        <v>0</v>
      </c>
      <c r="BL211" s="25" t="s">
        <v>98</v>
      </c>
      <c r="BM211" s="25" t="s">
        <v>3733</v>
      </c>
    </row>
    <row r="212" spans="2:65" s="1" customFormat="1" ht="16.5" customHeight="1">
      <c r="B212" s="47"/>
      <c r="C212" s="238" t="s">
        <v>1049</v>
      </c>
      <c r="D212" s="238" t="s">
        <v>206</v>
      </c>
      <c r="E212" s="239" t="s">
        <v>3734</v>
      </c>
      <c r="F212" s="240" t="s">
        <v>3735</v>
      </c>
      <c r="G212" s="241" t="s">
        <v>359</v>
      </c>
      <c r="H212" s="242">
        <v>2</v>
      </c>
      <c r="I212" s="243"/>
      <c r="J212" s="244">
        <f>ROUND(I212*H212,2)</f>
        <v>0</v>
      </c>
      <c r="K212" s="240" t="s">
        <v>3385</v>
      </c>
      <c r="L212" s="73"/>
      <c r="M212" s="245" t="s">
        <v>21</v>
      </c>
      <c r="N212" s="246" t="s">
        <v>47</v>
      </c>
      <c r="O212" s="48"/>
      <c r="P212" s="247">
        <f>O212*H212</f>
        <v>0</v>
      </c>
      <c r="Q212" s="247">
        <v>0</v>
      </c>
      <c r="R212" s="247">
        <f>Q212*H212</f>
        <v>0</v>
      </c>
      <c r="S212" s="247">
        <v>0</v>
      </c>
      <c r="T212" s="248">
        <f>S212*H212</f>
        <v>0</v>
      </c>
      <c r="AR212" s="25" t="s">
        <v>98</v>
      </c>
      <c r="AT212" s="25" t="s">
        <v>206</v>
      </c>
      <c r="AU212" s="25" t="s">
        <v>76</v>
      </c>
      <c r="AY212" s="25" t="s">
        <v>203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25" t="s">
        <v>83</v>
      </c>
      <c r="BK212" s="249">
        <f>ROUND(I212*H212,2)</f>
        <v>0</v>
      </c>
      <c r="BL212" s="25" t="s">
        <v>98</v>
      </c>
      <c r="BM212" s="25" t="s">
        <v>3736</v>
      </c>
    </row>
    <row r="213" spans="2:65" s="1" customFormat="1" ht="16.5" customHeight="1">
      <c r="B213" s="47"/>
      <c r="C213" s="238" t="s">
        <v>1053</v>
      </c>
      <c r="D213" s="238" t="s">
        <v>206</v>
      </c>
      <c r="E213" s="239" t="s">
        <v>3737</v>
      </c>
      <c r="F213" s="240" t="s">
        <v>3738</v>
      </c>
      <c r="G213" s="241" t="s">
        <v>359</v>
      </c>
      <c r="H213" s="242">
        <v>28</v>
      </c>
      <c r="I213" s="243"/>
      <c r="J213" s="244">
        <f>ROUND(I213*H213,2)</f>
        <v>0</v>
      </c>
      <c r="K213" s="240" t="s">
        <v>3385</v>
      </c>
      <c r="L213" s="73"/>
      <c r="M213" s="245" t="s">
        <v>21</v>
      </c>
      <c r="N213" s="246" t="s">
        <v>47</v>
      </c>
      <c r="O213" s="48"/>
      <c r="P213" s="247">
        <f>O213*H213</f>
        <v>0</v>
      </c>
      <c r="Q213" s="247">
        <v>0</v>
      </c>
      <c r="R213" s="247">
        <f>Q213*H213</f>
        <v>0</v>
      </c>
      <c r="S213" s="247">
        <v>0</v>
      </c>
      <c r="T213" s="248">
        <f>S213*H213</f>
        <v>0</v>
      </c>
      <c r="AR213" s="25" t="s">
        <v>98</v>
      </c>
      <c r="AT213" s="25" t="s">
        <v>206</v>
      </c>
      <c r="AU213" s="25" t="s">
        <v>76</v>
      </c>
      <c r="AY213" s="25" t="s">
        <v>203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25" t="s">
        <v>83</v>
      </c>
      <c r="BK213" s="249">
        <f>ROUND(I213*H213,2)</f>
        <v>0</v>
      </c>
      <c r="BL213" s="25" t="s">
        <v>98</v>
      </c>
      <c r="BM213" s="25" t="s">
        <v>3739</v>
      </c>
    </row>
    <row r="214" spans="2:65" s="1" customFormat="1" ht="16.5" customHeight="1">
      <c r="B214" s="47"/>
      <c r="C214" s="238" t="s">
        <v>1057</v>
      </c>
      <c r="D214" s="238" t="s">
        <v>206</v>
      </c>
      <c r="E214" s="239" t="s">
        <v>3740</v>
      </c>
      <c r="F214" s="240" t="s">
        <v>3741</v>
      </c>
      <c r="G214" s="241" t="s">
        <v>359</v>
      </c>
      <c r="H214" s="242">
        <v>4</v>
      </c>
      <c r="I214" s="243"/>
      <c r="J214" s="244">
        <f>ROUND(I214*H214,2)</f>
        <v>0</v>
      </c>
      <c r="K214" s="240" t="s">
        <v>3385</v>
      </c>
      <c r="L214" s="73"/>
      <c r="M214" s="245" t="s">
        <v>21</v>
      </c>
      <c r="N214" s="246" t="s">
        <v>47</v>
      </c>
      <c r="O214" s="48"/>
      <c r="P214" s="247">
        <f>O214*H214</f>
        <v>0</v>
      </c>
      <c r="Q214" s="247">
        <v>0</v>
      </c>
      <c r="R214" s="247">
        <f>Q214*H214</f>
        <v>0</v>
      </c>
      <c r="S214" s="247">
        <v>0</v>
      </c>
      <c r="T214" s="248">
        <f>S214*H214</f>
        <v>0</v>
      </c>
      <c r="AR214" s="25" t="s">
        <v>98</v>
      </c>
      <c r="AT214" s="25" t="s">
        <v>206</v>
      </c>
      <c r="AU214" s="25" t="s">
        <v>76</v>
      </c>
      <c r="AY214" s="25" t="s">
        <v>203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25" t="s">
        <v>83</v>
      </c>
      <c r="BK214" s="249">
        <f>ROUND(I214*H214,2)</f>
        <v>0</v>
      </c>
      <c r="BL214" s="25" t="s">
        <v>98</v>
      </c>
      <c r="BM214" s="25" t="s">
        <v>3742</v>
      </c>
    </row>
    <row r="215" spans="2:65" s="1" customFormat="1" ht="16.5" customHeight="1">
      <c r="B215" s="47"/>
      <c r="C215" s="238" t="s">
        <v>1061</v>
      </c>
      <c r="D215" s="238" t="s">
        <v>206</v>
      </c>
      <c r="E215" s="239" t="s">
        <v>3743</v>
      </c>
      <c r="F215" s="240" t="s">
        <v>3744</v>
      </c>
      <c r="G215" s="241" t="s">
        <v>359</v>
      </c>
      <c r="H215" s="242">
        <v>1</v>
      </c>
      <c r="I215" s="243"/>
      <c r="J215" s="244">
        <f>ROUND(I215*H215,2)</f>
        <v>0</v>
      </c>
      <c r="K215" s="240" t="s">
        <v>3385</v>
      </c>
      <c r="L215" s="73"/>
      <c r="M215" s="245" t="s">
        <v>21</v>
      </c>
      <c r="N215" s="246" t="s">
        <v>47</v>
      </c>
      <c r="O215" s="48"/>
      <c r="P215" s="247">
        <f>O215*H215</f>
        <v>0</v>
      </c>
      <c r="Q215" s="247">
        <v>0</v>
      </c>
      <c r="R215" s="247">
        <f>Q215*H215</f>
        <v>0</v>
      </c>
      <c r="S215" s="247">
        <v>0</v>
      </c>
      <c r="T215" s="248">
        <f>S215*H215</f>
        <v>0</v>
      </c>
      <c r="AR215" s="25" t="s">
        <v>98</v>
      </c>
      <c r="AT215" s="25" t="s">
        <v>206</v>
      </c>
      <c r="AU215" s="25" t="s">
        <v>76</v>
      </c>
      <c r="AY215" s="25" t="s">
        <v>203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25" t="s">
        <v>83</v>
      </c>
      <c r="BK215" s="249">
        <f>ROUND(I215*H215,2)</f>
        <v>0</v>
      </c>
      <c r="BL215" s="25" t="s">
        <v>98</v>
      </c>
      <c r="BM215" s="25" t="s">
        <v>3745</v>
      </c>
    </row>
    <row r="216" spans="2:65" s="1" customFormat="1" ht="16.5" customHeight="1">
      <c r="B216" s="47"/>
      <c r="C216" s="238" t="s">
        <v>1069</v>
      </c>
      <c r="D216" s="238" t="s">
        <v>206</v>
      </c>
      <c r="E216" s="239" t="s">
        <v>3746</v>
      </c>
      <c r="F216" s="240" t="s">
        <v>3747</v>
      </c>
      <c r="G216" s="241" t="s">
        <v>359</v>
      </c>
      <c r="H216" s="242">
        <v>1</v>
      </c>
      <c r="I216" s="243"/>
      <c r="J216" s="244">
        <f>ROUND(I216*H216,2)</f>
        <v>0</v>
      </c>
      <c r="K216" s="240" t="s">
        <v>3385</v>
      </c>
      <c r="L216" s="73"/>
      <c r="M216" s="245" t="s">
        <v>21</v>
      </c>
      <c r="N216" s="246" t="s">
        <v>47</v>
      </c>
      <c r="O216" s="48"/>
      <c r="P216" s="247">
        <f>O216*H216</f>
        <v>0</v>
      </c>
      <c r="Q216" s="247">
        <v>0</v>
      </c>
      <c r="R216" s="247">
        <f>Q216*H216</f>
        <v>0</v>
      </c>
      <c r="S216" s="247">
        <v>0</v>
      </c>
      <c r="T216" s="248">
        <f>S216*H216</f>
        <v>0</v>
      </c>
      <c r="AR216" s="25" t="s">
        <v>98</v>
      </c>
      <c r="AT216" s="25" t="s">
        <v>206</v>
      </c>
      <c r="AU216" s="25" t="s">
        <v>76</v>
      </c>
      <c r="AY216" s="25" t="s">
        <v>203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25" t="s">
        <v>83</v>
      </c>
      <c r="BK216" s="249">
        <f>ROUND(I216*H216,2)</f>
        <v>0</v>
      </c>
      <c r="BL216" s="25" t="s">
        <v>98</v>
      </c>
      <c r="BM216" s="25" t="s">
        <v>3748</v>
      </c>
    </row>
    <row r="217" spans="2:65" s="1" customFormat="1" ht="16.5" customHeight="1">
      <c r="B217" s="47"/>
      <c r="C217" s="238" t="s">
        <v>1073</v>
      </c>
      <c r="D217" s="238" t="s">
        <v>206</v>
      </c>
      <c r="E217" s="239" t="s">
        <v>3749</v>
      </c>
      <c r="F217" s="240" t="s">
        <v>3750</v>
      </c>
      <c r="G217" s="241" t="s">
        <v>359</v>
      </c>
      <c r="H217" s="242">
        <v>8</v>
      </c>
      <c r="I217" s="243"/>
      <c r="J217" s="244">
        <f>ROUND(I217*H217,2)</f>
        <v>0</v>
      </c>
      <c r="K217" s="240" t="s">
        <v>3385</v>
      </c>
      <c r="L217" s="73"/>
      <c r="M217" s="245" t="s">
        <v>21</v>
      </c>
      <c r="N217" s="246" t="s">
        <v>47</v>
      </c>
      <c r="O217" s="48"/>
      <c r="P217" s="247">
        <f>O217*H217</f>
        <v>0</v>
      </c>
      <c r="Q217" s="247">
        <v>0</v>
      </c>
      <c r="R217" s="247">
        <f>Q217*H217</f>
        <v>0</v>
      </c>
      <c r="S217" s="247">
        <v>0</v>
      </c>
      <c r="T217" s="248">
        <f>S217*H217</f>
        <v>0</v>
      </c>
      <c r="AR217" s="25" t="s">
        <v>98</v>
      </c>
      <c r="AT217" s="25" t="s">
        <v>206</v>
      </c>
      <c r="AU217" s="25" t="s">
        <v>76</v>
      </c>
      <c r="AY217" s="25" t="s">
        <v>203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25" t="s">
        <v>83</v>
      </c>
      <c r="BK217" s="249">
        <f>ROUND(I217*H217,2)</f>
        <v>0</v>
      </c>
      <c r="BL217" s="25" t="s">
        <v>98</v>
      </c>
      <c r="BM217" s="25" t="s">
        <v>3751</v>
      </c>
    </row>
    <row r="218" spans="2:65" s="1" customFormat="1" ht="16.5" customHeight="1">
      <c r="B218" s="47"/>
      <c r="C218" s="238" t="s">
        <v>1077</v>
      </c>
      <c r="D218" s="238" t="s">
        <v>206</v>
      </c>
      <c r="E218" s="239" t="s">
        <v>3752</v>
      </c>
      <c r="F218" s="240" t="s">
        <v>3753</v>
      </c>
      <c r="G218" s="241" t="s">
        <v>359</v>
      </c>
      <c r="H218" s="242">
        <v>1</v>
      </c>
      <c r="I218" s="243"/>
      <c r="J218" s="244">
        <f>ROUND(I218*H218,2)</f>
        <v>0</v>
      </c>
      <c r="K218" s="240" t="s">
        <v>3385</v>
      </c>
      <c r="L218" s="73"/>
      <c r="M218" s="245" t="s">
        <v>21</v>
      </c>
      <c r="N218" s="246" t="s">
        <v>47</v>
      </c>
      <c r="O218" s="48"/>
      <c r="P218" s="247">
        <f>O218*H218</f>
        <v>0</v>
      </c>
      <c r="Q218" s="247">
        <v>0</v>
      </c>
      <c r="R218" s="247">
        <f>Q218*H218</f>
        <v>0</v>
      </c>
      <c r="S218" s="247">
        <v>0</v>
      </c>
      <c r="T218" s="248">
        <f>S218*H218</f>
        <v>0</v>
      </c>
      <c r="AR218" s="25" t="s">
        <v>98</v>
      </c>
      <c r="AT218" s="25" t="s">
        <v>206</v>
      </c>
      <c r="AU218" s="25" t="s">
        <v>76</v>
      </c>
      <c r="AY218" s="25" t="s">
        <v>203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25" t="s">
        <v>83</v>
      </c>
      <c r="BK218" s="249">
        <f>ROUND(I218*H218,2)</f>
        <v>0</v>
      </c>
      <c r="BL218" s="25" t="s">
        <v>98</v>
      </c>
      <c r="BM218" s="25" t="s">
        <v>3754</v>
      </c>
    </row>
    <row r="219" spans="2:65" s="1" customFormat="1" ht="16.5" customHeight="1">
      <c r="B219" s="47"/>
      <c r="C219" s="238" t="s">
        <v>1081</v>
      </c>
      <c r="D219" s="238" t="s">
        <v>206</v>
      </c>
      <c r="E219" s="239" t="s">
        <v>3755</v>
      </c>
      <c r="F219" s="240" t="s">
        <v>3756</v>
      </c>
      <c r="G219" s="241" t="s">
        <v>359</v>
      </c>
      <c r="H219" s="242">
        <v>29</v>
      </c>
      <c r="I219" s="243"/>
      <c r="J219" s="244">
        <f>ROUND(I219*H219,2)</f>
        <v>0</v>
      </c>
      <c r="K219" s="240" t="s">
        <v>3385</v>
      </c>
      <c r="L219" s="73"/>
      <c r="M219" s="245" t="s">
        <v>21</v>
      </c>
      <c r="N219" s="246" t="s">
        <v>47</v>
      </c>
      <c r="O219" s="48"/>
      <c r="P219" s="247">
        <f>O219*H219</f>
        <v>0</v>
      </c>
      <c r="Q219" s="247">
        <v>0</v>
      </c>
      <c r="R219" s="247">
        <f>Q219*H219</f>
        <v>0</v>
      </c>
      <c r="S219" s="247">
        <v>0</v>
      </c>
      <c r="T219" s="248">
        <f>S219*H219</f>
        <v>0</v>
      </c>
      <c r="AR219" s="25" t="s">
        <v>98</v>
      </c>
      <c r="AT219" s="25" t="s">
        <v>206</v>
      </c>
      <c r="AU219" s="25" t="s">
        <v>76</v>
      </c>
      <c r="AY219" s="25" t="s">
        <v>203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25" t="s">
        <v>83</v>
      </c>
      <c r="BK219" s="249">
        <f>ROUND(I219*H219,2)</f>
        <v>0</v>
      </c>
      <c r="BL219" s="25" t="s">
        <v>98</v>
      </c>
      <c r="BM219" s="25" t="s">
        <v>3757</v>
      </c>
    </row>
    <row r="220" spans="2:65" s="1" customFormat="1" ht="16.5" customHeight="1">
      <c r="B220" s="47"/>
      <c r="C220" s="238" t="s">
        <v>1087</v>
      </c>
      <c r="D220" s="238" t="s">
        <v>206</v>
      </c>
      <c r="E220" s="239" t="s">
        <v>3758</v>
      </c>
      <c r="F220" s="240" t="s">
        <v>3759</v>
      </c>
      <c r="G220" s="241" t="s">
        <v>359</v>
      </c>
      <c r="H220" s="242">
        <v>1</v>
      </c>
      <c r="I220" s="243"/>
      <c r="J220" s="244">
        <f>ROUND(I220*H220,2)</f>
        <v>0</v>
      </c>
      <c r="K220" s="240" t="s">
        <v>3385</v>
      </c>
      <c r="L220" s="73"/>
      <c r="M220" s="245" t="s">
        <v>21</v>
      </c>
      <c r="N220" s="246" t="s">
        <v>47</v>
      </c>
      <c r="O220" s="48"/>
      <c r="P220" s="247">
        <f>O220*H220</f>
        <v>0</v>
      </c>
      <c r="Q220" s="247">
        <v>0</v>
      </c>
      <c r="R220" s="247">
        <f>Q220*H220</f>
        <v>0</v>
      </c>
      <c r="S220" s="247">
        <v>0</v>
      </c>
      <c r="T220" s="248">
        <f>S220*H220</f>
        <v>0</v>
      </c>
      <c r="AR220" s="25" t="s">
        <v>98</v>
      </c>
      <c r="AT220" s="25" t="s">
        <v>206</v>
      </c>
      <c r="AU220" s="25" t="s">
        <v>76</v>
      </c>
      <c r="AY220" s="25" t="s">
        <v>203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25" t="s">
        <v>83</v>
      </c>
      <c r="BK220" s="249">
        <f>ROUND(I220*H220,2)</f>
        <v>0</v>
      </c>
      <c r="BL220" s="25" t="s">
        <v>98</v>
      </c>
      <c r="BM220" s="25" t="s">
        <v>3760</v>
      </c>
    </row>
    <row r="221" spans="2:65" s="1" customFormat="1" ht="16.5" customHeight="1">
      <c r="B221" s="47"/>
      <c r="C221" s="238" t="s">
        <v>1092</v>
      </c>
      <c r="D221" s="238" t="s">
        <v>206</v>
      </c>
      <c r="E221" s="239" t="s">
        <v>3761</v>
      </c>
      <c r="F221" s="240" t="s">
        <v>3762</v>
      </c>
      <c r="G221" s="241" t="s">
        <v>359</v>
      </c>
      <c r="H221" s="242">
        <v>4</v>
      </c>
      <c r="I221" s="243"/>
      <c r="J221" s="244">
        <f>ROUND(I221*H221,2)</f>
        <v>0</v>
      </c>
      <c r="K221" s="240" t="s">
        <v>3385</v>
      </c>
      <c r="L221" s="73"/>
      <c r="M221" s="245" t="s">
        <v>21</v>
      </c>
      <c r="N221" s="246" t="s">
        <v>47</v>
      </c>
      <c r="O221" s="48"/>
      <c r="P221" s="247">
        <f>O221*H221</f>
        <v>0</v>
      </c>
      <c r="Q221" s="247">
        <v>0</v>
      </c>
      <c r="R221" s="247">
        <f>Q221*H221</f>
        <v>0</v>
      </c>
      <c r="S221" s="247">
        <v>0</v>
      </c>
      <c r="T221" s="248">
        <f>S221*H221</f>
        <v>0</v>
      </c>
      <c r="AR221" s="25" t="s">
        <v>98</v>
      </c>
      <c r="AT221" s="25" t="s">
        <v>206</v>
      </c>
      <c r="AU221" s="25" t="s">
        <v>76</v>
      </c>
      <c r="AY221" s="25" t="s">
        <v>203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25" t="s">
        <v>83</v>
      </c>
      <c r="BK221" s="249">
        <f>ROUND(I221*H221,2)</f>
        <v>0</v>
      </c>
      <c r="BL221" s="25" t="s">
        <v>98</v>
      </c>
      <c r="BM221" s="25" t="s">
        <v>3763</v>
      </c>
    </row>
    <row r="222" spans="2:65" s="1" customFormat="1" ht="16.5" customHeight="1">
      <c r="B222" s="47"/>
      <c r="C222" s="238" t="s">
        <v>1098</v>
      </c>
      <c r="D222" s="238" t="s">
        <v>206</v>
      </c>
      <c r="E222" s="239" t="s">
        <v>3764</v>
      </c>
      <c r="F222" s="240" t="s">
        <v>3765</v>
      </c>
      <c r="G222" s="241" t="s">
        <v>359</v>
      </c>
      <c r="H222" s="242">
        <v>8</v>
      </c>
      <c r="I222" s="243"/>
      <c r="J222" s="244">
        <f>ROUND(I222*H222,2)</f>
        <v>0</v>
      </c>
      <c r="K222" s="240" t="s">
        <v>3385</v>
      </c>
      <c r="L222" s="73"/>
      <c r="M222" s="245" t="s">
        <v>21</v>
      </c>
      <c r="N222" s="251" t="s">
        <v>47</v>
      </c>
      <c r="O222" s="252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AR222" s="25" t="s">
        <v>98</v>
      </c>
      <c r="AT222" s="25" t="s">
        <v>206</v>
      </c>
      <c r="AU222" s="25" t="s">
        <v>76</v>
      </c>
      <c r="AY222" s="25" t="s">
        <v>203</v>
      </c>
      <c r="BE222" s="249">
        <f>IF(N222="základní",J222,0)</f>
        <v>0</v>
      </c>
      <c r="BF222" s="249">
        <f>IF(N222="snížená",J222,0)</f>
        <v>0</v>
      </c>
      <c r="BG222" s="249">
        <f>IF(N222="zákl. přenesená",J222,0)</f>
        <v>0</v>
      </c>
      <c r="BH222" s="249">
        <f>IF(N222="sníž. přenesená",J222,0)</f>
        <v>0</v>
      </c>
      <c r="BI222" s="249">
        <f>IF(N222="nulová",J222,0)</f>
        <v>0</v>
      </c>
      <c r="BJ222" s="25" t="s">
        <v>83</v>
      </c>
      <c r="BK222" s="249">
        <f>ROUND(I222*H222,2)</f>
        <v>0</v>
      </c>
      <c r="BL222" s="25" t="s">
        <v>98</v>
      </c>
      <c r="BM222" s="25" t="s">
        <v>3766</v>
      </c>
    </row>
    <row r="223" spans="2:12" s="1" customFormat="1" ht="6.95" customHeight="1">
      <c r="B223" s="68"/>
      <c r="C223" s="69"/>
      <c r="D223" s="69"/>
      <c r="E223" s="69"/>
      <c r="F223" s="69"/>
      <c r="G223" s="69"/>
      <c r="H223" s="69"/>
      <c r="I223" s="180"/>
      <c r="J223" s="69"/>
      <c r="K223" s="69"/>
      <c r="L223" s="73"/>
    </row>
  </sheetData>
  <sheetProtection password="CC35" sheet="1" objects="1" scenarios="1" formatColumns="0" formatRows="0" autoFilter="0"/>
  <autoFilter ref="C87:K222"/>
  <mergeCells count="16">
    <mergeCell ref="E7:H7"/>
    <mergeCell ref="E11:H11"/>
    <mergeCell ref="E9:H9"/>
    <mergeCell ref="E13:H13"/>
    <mergeCell ref="E28:H28"/>
    <mergeCell ref="E49:H49"/>
    <mergeCell ref="E53:H53"/>
    <mergeCell ref="E51:H51"/>
    <mergeCell ref="E55:H55"/>
    <mergeCell ref="J59:J60"/>
    <mergeCell ref="E74:H74"/>
    <mergeCell ref="E78:H78"/>
    <mergeCell ref="E76:H76"/>
    <mergeCell ref="E80:H80"/>
    <mergeCell ref="G1:H1"/>
    <mergeCell ref="L2:V2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PC18VEDENI\Projekce</dc:creator>
  <cp:keywords/>
  <dc:description/>
  <cp:lastModifiedBy>PC18VEDENI\Projekce</cp:lastModifiedBy>
  <dcterms:created xsi:type="dcterms:W3CDTF">2018-02-23T09:04:52Z</dcterms:created>
  <dcterms:modified xsi:type="dcterms:W3CDTF">2018-02-23T09:06:16Z</dcterms:modified>
  <cp:category/>
  <cp:version/>
  <cp:contentType/>
  <cp:contentStatus/>
</cp:coreProperties>
</file>