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25" windowWidth="18855" windowHeight="11190" activeTab="0"/>
  </bookViews>
  <sheets>
    <sheet name="Rekapitulace stavby" sheetId="1" r:id="rId1"/>
    <sheet name="17912 - Rekonstrukce dopr..." sheetId="2" r:id="rId2"/>
    <sheet name="Pokyny pro vyplnění" sheetId="3" r:id="rId3"/>
  </sheets>
  <definedNames>
    <definedName name="_xlnm._FilterDatabase" localSheetId="1" hidden="1">'17912 - Rekonstrukce dopr...'!$C$80:$K$148</definedName>
    <definedName name="_xlnm.Print_Area" localSheetId="1">'17912 - Rekonstrukce dopr...'!$C$4:$J$34,'17912 - Rekonstrukce dopr...'!$C$40:$J$64,'17912 - Rekonstrukce dopr...'!$C$70:$K$148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'17912 - Rekonstrukce dopr...'!$80:$80</definedName>
  </definedNames>
  <calcPr calcId="125725"/>
</workbook>
</file>

<file path=xl/sharedStrings.xml><?xml version="1.0" encoding="utf-8"?>
<sst xmlns="http://schemas.openxmlformats.org/spreadsheetml/2006/main" count="1505" uniqueCount="494">
  <si>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</si>
  <si>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</si>
  <si>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</si>
  <si>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</si>
  <si>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</si>
  <si>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</si>
  <si>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</si>
  <si>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{93c97a3e-9cc9-4f1b-9e9c-9c93b0b79a45}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</si>
  <si>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</si>
  <si>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</si>
  <si>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</si>
  <si>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</si>
  <si>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</si>
  <si>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</si>
  <si>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</si>
  <si>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</si>
  <si>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17912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</si>
  <si>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</si>
  <si>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</si>
  <si>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dopravního hřiště Dominik</t>
  </si>
  <si>
    <t>KSO:</t>
  </si>
  <si>
    <t/>
  </si>
  <si>
    <t>CC-CZ:</t>
  </si>
  <si>
    <t>Místo:</t>
  </si>
  <si>
    <t>p.č. 44/1 Kutná Hora</t>
  </si>
  <si>
    <t>Datum:</t>
  </si>
  <si>
    <t>12. 10. 2017</t>
  </si>
  <si>
    <t>Zadavatel:</t>
  </si>
  <si>
    <t>IČ:</t>
  </si>
  <si>
    <t>00236195</t>
  </si>
  <si>
    <t>Město Kutná Hora</t>
  </si>
  <si>
    <t>DIČ:</t>
  </si>
  <si>
    <t>Uchazeč:</t>
  </si>
  <si>
    <t>Vyplň údaj</t>
  </si>
  <si>
    <t>Projektant:</t>
  </si>
  <si>
    <t>41427769</t>
  </si>
  <si>
    <t>Kutnohorská stavební projekce- ing.Zuzana Hádková</t>
  </si>
  <si>
    <t>CZ 5560021643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</si>
  <si>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</si>
  <si>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</si>
  <si>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</si>
  <si>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</si>
  <si>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</si>
  <si>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</si>
  <si>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</si>
  <si>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</si>
  <si>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</si>
  <si>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</si>
  <si>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</si>
  <si>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</si>
  <si>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</si>
  <si>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</si>
  <si>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</si>
  <si>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</si>
  <si>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</si>
  <si>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</si>
  <si>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</si>
  <si>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</si>
  <si>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</si>
  <si>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</si>
  <si>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</si>
  <si>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</si>
  <si>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</si>
  <si>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</si>
  <si>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</si>
  <si>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</si>
  <si>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</si>
  <si>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</si>
  <si>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</si>
  <si>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</si>
  <si>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</si>
  <si>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</si>
  <si>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</si>
  <si>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</si>
  <si>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</si>
  <si>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</si>
  <si>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</si>
  <si>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</si>
  <si>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</si>
  <si>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</si>
  <si>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</si>
  <si>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</si>
  <si>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</si>
  <si>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</si>
  <si>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</si>
  <si>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</si>
  <si>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</si>
  <si>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</si>
  <si>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</si>
  <si>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</si>
  <si>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</si>
  <si>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</si>
  <si>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</si>
  <si>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</si>
  <si>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</si>
  <si>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</si>
  <si>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</si>
  <si>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</si>
  <si>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</si>
  <si>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</si>
  <si>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</si>
  <si>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</si>
  <si>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</si>
  <si>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</si>
  <si>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</si>
  <si>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</si>
  <si>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</si>
  <si>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</si>
  <si>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</si>
  <si>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</si>
  <si>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</si>
  <si>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</si>
  <si>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</si>
  <si>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</si>
  <si>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</si>
  <si>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</si>
  <si>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</si>
  <si>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</si>
  <si>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</si>
  <si>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</si>
  <si>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</si>
  <si>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</si>
  <si>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</si>
  <si>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</si>
  <si>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113107121</t>
  </si>
  <si>
    <t>Odstranění podkladů nebo krytů s přemístěním hmot na skládku na vzdálenost do 3 m nebo s naložením na dopravní prostředek v ploše jednotlivě do 50 m2 z kameniva hrubého drceného, o tl. vrstvy do 100 mm</t>
  </si>
  <si>
    <t>m2</t>
  </si>
  <si>
    <t>CS ÚRS 2017 02</t>
  </si>
  <si>
    <t>4</t>
  </si>
  <si>
    <t>74470677</t>
  </si>
  <si>
    <t>113107142</t>
  </si>
  <si>
    <t>Odstranění podkladů nebo krytů s přemístěním hmot na skládku na vzdálenost do 3 m nebo s naložením na dopravní prostředek v ploše jednotlivě do 50 m2 živičných, o tl. vrstvy přes 50 do 100 mm</t>
  </si>
  <si>
    <t>1617067005</t>
  </si>
  <si>
    <t>VV</t>
  </si>
  <si>
    <t>113,3</t>
  </si>
  <si>
    <t>3</t>
  </si>
  <si>
    <t>131201101</t>
  </si>
  <si>
    <t>Hloubení nezapažených jam a zářezů s urovnáním dna do předepsaného profilu a spádu v hornině tř. 3 do 100 m3</t>
  </si>
  <si>
    <t>m3</t>
  </si>
  <si>
    <t>-638514284</t>
  </si>
  <si>
    <t>114,8*0,3</t>
  </si>
  <si>
    <t>132212101</t>
  </si>
  <si>
    <t>Hloubení zapažených i nezapažených rýh šířky do 600 mm ručním nebo pneumatickým nářadím s urovnáním dna do předepsaného profilu a spádu v horninách tř. 3 soudržných</t>
  </si>
  <si>
    <t>-120520435</t>
  </si>
  <si>
    <t>215,21*0,25*0,3</t>
  </si>
  <si>
    <t>5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</si>
  <si>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</si>
  <si>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</si>
  <si>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-917707146</t>
  </si>
  <si>
    <t>34,4+16,141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</si>
  <si>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</si>
  <si>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</si>
  <si>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</si>
  <si>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-1136250282</t>
  </si>
  <si>
    <t>7</t>
  </si>
  <si>
    <t>181301105</t>
  </si>
  <si>
    <t>Rozprostření a urovnání ornice v rovině nebo ve svahu sklonu do 1:5 při souvislé ploše do 500 m2, tl. vrstvy přes 250 do 300 mm</t>
  </si>
  <si>
    <t>1215554198</t>
  </si>
  <si>
    <t>(52,18+133,13)*0,5</t>
  </si>
  <si>
    <t>71,2</t>
  </si>
  <si>
    <t>Součet</t>
  </si>
  <si>
    <t>8</t>
  </si>
  <si>
    <t>181951102</t>
  </si>
  <si>
    <t>Úprava pláně vyrovnáním výškových rozdílů v hornině tř. 1 až 4 se zhutněním</t>
  </si>
  <si>
    <t>-1988652520</t>
  </si>
  <si>
    <t>113,3+114,8</t>
  </si>
  <si>
    <t>Komunikace pozemní</t>
  </si>
  <si>
    <t>9</t>
  </si>
  <si>
    <t>564861111</t>
  </si>
  <si>
    <t>Podklad ze štěrkodrti ŠD s rozprostřením a zhutněním, po zhutnění tl. 200 mm</t>
  </si>
  <si>
    <t>-1062534918</t>
  </si>
  <si>
    <t>10</t>
  </si>
  <si>
    <t>565136111</t>
  </si>
  <si>
    <t>Asfaltový beton vrstva podkladní ACP 22 (obalované kamenivo hrubozrnné - OKH) s rozprostřením a zhutněním v pruhu šířky do 3 m, po zhutnění tl. 50 mm</t>
  </si>
  <si>
    <t>-1107130099</t>
  </si>
  <si>
    <t>38</t>
  </si>
  <si>
    <t>565171113</t>
  </si>
  <si>
    <t>Vyrovnání povrchu dosavadních podkladů s rozprostřením hmot a zhutněním obalovaným kamenivem ACP (OK) tl. 80-160 mm</t>
  </si>
  <si>
    <t>1682760172</t>
  </si>
  <si>
    <t>12</t>
  </si>
  <si>
    <t>572141112</t>
  </si>
  <si>
    <t>Vyrovnání povrchu dosavadních krytů s rozprostřením hmot a zhutněním asfaltovým betonem ACO (AB) tl. přes 40 do 60 mm</t>
  </si>
  <si>
    <t>-1047403526</t>
  </si>
  <si>
    <t>65,7+37,1+43,2+82,3</t>
  </si>
  <si>
    <t>13</t>
  </si>
  <si>
    <t>572531121</t>
  </si>
  <si>
    <t>Vyspravení trhlin dosavadního krytu asfaltovou sanační hmotou ošetření trhlin šířky do 20 mm</t>
  </si>
  <si>
    <t>m</t>
  </si>
  <si>
    <t>1545017538</t>
  </si>
  <si>
    <t>14</t>
  </si>
  <si>
    <t>573211109</t>
  </si>
  <si>
    <t>Postřik spojovací PS bez posypu kamenivem z asfaltu silničního, v množství 0,50 kg/m2</t>
  </si>
  <si>
    <t>-1451434024</t>
  </si>
  <si>
    <t>573911115</t>
  </si>
  <si>
    <t>Asfaltový postřik regenerační PR s posypem kameniva v množství 0,50 kg/m2</t>
  </si>
  <si>
    <t>-547951226</t>
  </si>
  <si>
    <t>16</t>
  </si>
  <si>
    <t>577145121</t>
  </si>
  <si>
    <t>Asfaltový beton vrstva obrusná ACO 16 (ABH) s rozprostřením a zhutněním z nemodifikovaného asfaltu, po zhutnění v pruhu šířky přes 3 m tl. 50 mm</t>
  </si>
  <si>
    <t>-918665032</t>
  </si>
  <si>
    <t>Ostatní konstrukce a práce, bourání</t>
  </si>
  <si>
    <t>17</t>
  </si>
  <si>
    <t>914111111</t>
  </si>
  <si>
    <t>Montáž svislé dopravní značky základní velikosti do 1 m2 objímkami na sloupky nebo konzoly</t>
  </si>
  <si>
    <t>kus</t>
  </si>
  <si>
    <t>-1814341541</t>
  </si>
  <si>
    <t>26*1,5</t>
  </si>
  <si>
    <t>18</t>
  </si>
  <si>
    <t>914511111</t>
  </si>
  <si>
    <t>Montáž sloupku dopravních značek délky do 3,5 m do betonového základu</t>
  </si>
  <si>
    <t>-1526635122</t>
  </si>
  <si>
    <t>19</t>
  </si>
  <si>
    <t>M</t>
  </si>
  <si>
    <t>404452250</t>
  </si>
  <si>
    <t>sloupek Zn 60 - 350</t>
  </si>
  <si>
    <t>-485545088</t>
  </si>
  <si>
    <t>20</t>
  </si>
  <si>
    <t>404452530</t>
  </si>
  <si>
    <t>víčko plastové na sloupek 60</t>
  </si>
  <si>
    <t>415279845</t>
  </si>
  <si>
    <t>404452560</t>
  </si>
  <si>
    <t>upínací svorka na sloupek D 60 mm</t>
  </si>
  <si>
    <t>-1560168895</t>
  </si>
  <si>
    <t>39*2</t>
  </si>
  <si>
    <t>22</t>
  </si>
  <si>
    <t>915231111</t>
  </si>
  <si>
    <t>Vodorovné dopravní značení stříkaným plastem přechody pro chodce, šipky, symboly nápisy bílé základní</t>
  </si>
  <si>
    <t>1737074798</t>
  </si>
  <si>
    <t>23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</si>
  <si>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</si>
  <si>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</si>
  <si>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2131477917</t>
  </si>
  <si>
    <t>"ext kruh"4,39+7,57+5,57+2,77+9,61+7,07+2,8+5,41+2,68+4,31</t>
  </si>
  <si>
    <t>"int kruh"29,9</t>
  </si>
  <si>
    <t>"zvýšení"14,92+9,76+18,13+22,74+12,71+12+6+2+5,92+5,92+9,33+7,7+6</t>
  </si>
  <si>
    <t>24</t>
  </si>
  <si>
    <t>592172190</t>
  </si>
  <si>
    <t>obrubník betonový parkový 50 x 8 x 20 cm šedý</t>
  </si>
  <si>
    <t>-1195478614</t>
  </si>
  <si>
    <t>215,21*2</t>
  </si>
  <si>
    <t>25</t>
  </si>
  <si>
    <t>919735112</t>
  </si>
  <si>
    <t>Řezání stávajícího živičného krytu nebo podkladu hloubky přes 50 do 100 mm</t>
  </si>
  <si>
    <t>-973111972</t>
  </si>
  <si>
    <t>26</t>
  </si>
  <si>
    <t>938908411</t>
  </si>
  <si>
    <t>Čištění vozovek splachováním vodou povrchu podkladu nebo krytu živičného, betonového nebo dlážděného</t>
  </si>
  <si>
    <t>1426627440</t>
  </si>
  <si>
    <t>228,3+871,2</t>
  </si>
  <si>
    <t>27</t>
  </si>
  <si>
    <t>966006132</t>
  </si>
  <si>
    <t>Odstranění dopravních nebo orientačních značek se sloupkem s uložením hmot na vzdálenost do 20 m nebo s naložením na dopravní prostředek, se zásypem jam a jeho zhutněním s betonovou patkou</t>
  </si>
  <si>
    <t>-578269934</t>
  </si>
  <si>
    <t>997</t>
  </si>
  <si>
    <t>Přesun sutě</t>
  </si>
  <si>
    <t>28</t>
  </si>
  <si>
    <t>997221571</t>
  </si>
  <si>
    <t>Vodorovná doprava vybouraných hmot bez naložení, ale se složením a s hrubým urovnáním na vzdálenost do 1 km</t>
  </si>
  <si>
    <t>t</t>
  </si>
  <si>
    <t>-705865606</t>
  </si>
  <si>
    <t>29</t>
  </si>
  <si>
    <t>997221579</t>
  </si>
  <si>
    <t>Vodorovná doprava vybouraných hmot bez naložení, ale se složením a s hrubým urovnáním na vzdálenost Příplatek k ceně za každý další i započatý 1 km přes 1 km</t>
  </si>
  <si>
    <t>-375423631</t>
  </si>
  <si>
    <t>2,4926*10 'Přepočtené koeficientem množství</t>
  </si>
  <si>
    <t>30</t>
  </si>
  <si>
    <t>997221845</t>
  </si>
  <si>
    <t>Poplatek za uložení stavebního odpadu na skládce (skládkovné) asfaltového bez obsahu dehtu</t>
  </si>
  <si>
    <t>1613193059</t>
  </si>
  <si>
    <t>24,926</t>
  </si>
  <si>
    <t>31</t>
  </si>
  <si>
    <t>997221855</t>
  </si>
  <si>
    <t>Poplatek za uložení stavebního odpadu na skládce (skládkovné) zeminy a kameniva</t>
  </si>
  <si>
    <t>-76016529</t>
  </si>
  <si>
    <t>19,26+29,18*1,6</t>
  </si>
  <si>
    <t>998</t>
  </si>
  <si>
    <t>Přesun hmot</t>
  </si>
  <si>
    <t>32</t>
  </si>
  <si>
    <t>998229111</t>
  </si>
  <si>
    <t>Přesun hmot ruční pro pozemní komunikace s naložením a složením na vzdálenost do 50 m, s krytem z kameniva, monolitickým betonovým nebo živičným</t>
  </si>
  <si>
    <t>-898610970</t>
  </si>
  <si>
    <t>Práce a dodávky M</t>
  </si>
  <si>
    <t>46-M</t>
  </si>
  <si>
    <t>Zemní práce při extr.mont.pracích</t>
  </si>
  <si>
    <t>33</t>
  </si>
  <si>
    <t>460620007</t>
  </si>
  <si>
    <t>Úprava terénu zatravnění, včetně dodání osiva a zalití vodou na rovině</t>
  </si>
  <si>
    <t>64</t>
  </si>
  <si>
    <t>1244453349</t>
  </si>
  <si>
    <t>VRN</t>
  </si>
  <si>
    <t>Vedlejší rozpočtové náklady</t>
  </si>
  <si>
    <t>VRN1</t>
  </si>
  <si>
    <t>Průzkumné, geodetické a projektové práce</t>
  </si>
  <si>
    <t>34</t>
  </si>
  <si>
    <t>012002000</t>
  </si>
  <si>
    <t>Hlavní tituly průvodních činností a nákladů průzkumné, geodetické a projektové práce - geodetické práce-vytýčení a zaměření</t>
  </si>
  <si>
    <t>…kpl</t>
  </si>
  <si>
    <t>1024</t>
  </si>
  <si>
    <t>-555554780</t>
  </si>
  <si>
    <t>35</t>
  </si>
  <si>
    <t>013002000</t>
  </si>
  <si>
    <t>Hlavní tituly průvodních činností a nákladů průzkumné, geodetické a projektové práce projektové práce-dokumentace skutečného provedení</t>
  </si>
  <si>
    <t>kpl</t>
  </si>
  <si>
    <t>-1072521388</t>
  </si>
  <si>
    <t>VRN3</t>
  </si>
  <si>
    <t>Zařízení staveniště</t>
  </si>
  <si>
    <t>36</t>
  </si>
  <si>
    <t>030001000</t>
  </si>
  <si>
    <t>Základní rozdělení průvodních činností a nákladů zařízení staveniště</t>
  </si>
  <si>
    <t>kpl…</t>
  </si>
  <si>
    <t>197209162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</si>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</sst>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3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4" t="s">
        <v>16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27"/>
      <c r="AQ5" s="29"/>
      <c r="BE5" s="312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16" t="s">
        <v>19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27"/>
      <c r="AQ6" s="29"/>
      <c r="BE6" s="313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13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13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3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313"/>
      <c r="BS10" s="22" t="s">
        <v>8</v>
      </c>
    </row>
    <row r="11" spans="2:71" ht="18.4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21</v>
      </c>
      <c r="AO11" s="27"/>
      <c r="AP11" s="27"/>
      <c r="AQ11" s="29"/>
      <c r="BE11" s="313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3"/>
      <c r="BS12" s="22" t="s">
        <v>8</v>
      </c>
    </row>
    <row r="13" spans="2:71" ht="14.45" customHeight="1">
      <c r="B13" s="26"/>
      <c r="C13" s="27"/>
      <c r="D13" s="35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33</v>
      </c>
      <c r="AO13" s="27"/>
      <c r="AP13" s="27"/>
      <c r="AQ13" s="29"/>
      <c r="BE13" s="313"/>
      <c r="BS13" s="22" t="s">
        <v>8</v>
      </c>
    </row>
    <row r="14" spans="2:71" ht="13.5">
      <c r="B14" s="26"/>
      <c r="C14" s="27"/>
      <c r="D14" s="27"/>
      <c r="E14" s="317" t="s">
        <v>33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5" t="s">
        <v>31</v>
      </c>
      <c r="AL14" s="27"/>
      <c r="AM14" s="27"/>
      <c r="AN14" s="37" t="s">
        <v>33</v>
      </c>
      <c r="AO14" s="27"/>
      <c r="AP14" s="27"/>
      <c r="AQ14" s="29"/>
      <c r="BE14" s="313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3"/>
      <c r="BS15" s="22" t="s">
        <v>6</v>
      </c>
    </row>
    <row r="16" spans="2:71" ht="14.45" customHeight="1">
      <c r="B16" s="26"/>
      <c r="C16" s="27"/>
      <c r="D16" s="35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35</v>
      </c>
      <c r="AO16" s="27"/>
      <c r="AP16" s="27"/>
      <c r="AQ16" s="29"/>
      <c r="BE16" s="313"/>
      <c r="BS16" s="22" t="s">
        <v>6</v>
      </c>
    </row>
    <row r="17" spans="2:71" ht="18.4" customHeight="1">
      <c r="B17" s="26"/>
      <c r="C17" s="27"/>
      <c r="D17" s="27"/>
      <c r="E17" s="33" t="s">
        <v>36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37</v>
      </c>
      <c r="AO17" s="27"/>
      <c r="AP17" s="27"/>
      <c r="AQ17" s="29"/>
      <c r="BE17" s="313"/>
      <c r="BS17" s="22" t="s">
        <v>38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3"/>
      <c r="BS18" s="22" t="s">
        <v>8</v>
      </c>
    </row>
    <row r="19" spans="2:71" ht="14.45" customHeight="1">
      <c r="B19" s="26"/>
      <c r="C19" s="27"/>
      <c r="D19" s="35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3"/>
      <c r="BS19" s="22" t="s">
        <v>8</v>
      </c>
    </row>
    <row r="20" spans="2:71" ht="57" customHeight="1">
      <c r="B20" s="26"/>
      <c r="C20" s="27"/>
      <c r="D20" s="27"/>
      <c r="E20" s="319" t="s">
        <v>40</v>
      </c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27"/>
      <c r="AP20" s="27"/>
      <c r="AQ20" s="29"/>
      <c r="BE20" s="313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3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3"/>
    </row>
    <row r="23" spans="2:57" s="1" customFormat="1" ht="25.9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0">
        <f>ROUND(AG51,2)</f>
        <v>0</v>
      </c>
      <c r="AL23" s="321"/>
      <c r="AM23" s="321"/>
      <c r="AN23" s="321"/>
      <c r="AO23" s="321"/>
      <c r="AP23" s="40"/>
      <c r="AQ23" s="43"/>
      <c r="BE23" s="313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3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2" t="s">
        <v>42</v>
      </c>
      <c r="M25" s="322"/>
      <c r="N25" s="322"/>
      <c r="O25" s="322"/>
      <c r="P25" s="40"/>
      <c r="Q25" s="40"/>
      <c r="R25" s="40"/>
      <c r="S25" s="40"/>
      <c r="T25" s="40"/>
      <c r="U25" s="40"/>
      <c r="V25" s="40"/>
      <c r="W25" s="322" t="s">
        <v>43</v>
      </c>
      <c r="X25" s="322"/>
      <c r="Y25" s="322"/>
      <c r="Z25" s="322"/>
      <c r="AA25" s="322"/>
      <c r="AB25" s="322"/>
      <c r="AC25" s="322"/>
      <c r="AD25" s="322"/>
      <c r="AE25" s="322"/>
      <c r="AF25" s="40"/>
      <c r="AG25" s="40"/>
      <c r="AH25" s="40"/>
      <c r="AI25" s="40"/>
      <c r="AJ25" s="40"/>
      <c r="AK25" s="322" t="s">
        <v>44</v>
      </c>
      <c r="AL25" s="322"/>
      <c r="AM25" s="322"/>
      <c r="AN25" s="322"/>
      <c r="AO25" s="322"/>
      <c r="AP25" s="40"/>
      <c r="AQ25" s="43"/>
      <c r="BE25" s="313"/>
    </row>
    <row r="26" spans="2:57" s="2" customFormat="1" ht="14.45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23">
        <v>0.21</v>
      </c>
      <c r="M26" s="324"/>
      <c r="N26" s="324"/>
      <c r="O26" s="324"/>
      <c r="P26" s="46"/>
      <c r="Q26" s="46"/>
      <c r="R26" s="46"/>
      <c r="S26" s="46"/>
      <c r="T26" s="46"/>
      <c r="U26" s="46"/>
      <c r="V26" s="46"/>
      <c r="W26" s="325">
        <f>ROUND(AZ51,2)</f>
        <v>0</v>
      </c>
      <c r="X26" s="324"/>
      <c r="Y26" s="324"/>
      <c r="Z26" s="324"/>
      <c r="AA26" s="324"/>
      <c r="AB26" s="324"/>
      <c r="AC26" s="324"/>
      <c r="AD26" s="324"/>
      <c r="AE26" s="324"/>
      <c r="AF26" s="46"/>
      <c r="AG26" s="46"/>
      <c r="AH26" s="46"/>
      <c r="AI26" s="46"/>
      <c r="AJ26" s="46"/>
      <c r="AK26" s="325">
        <f>ROUND(AV51,2)</f>
        <v>0</v>
      </c>
      <c r="AL26" s="324"/>
      <c r="AM26" s="324"/>
      <c r="AN26" s="324"/>
      <c r="AO26" s="324"/>
      <c r="AP26" s="46"/>
      <c r="AQ26" s="48"/>
      <c r="BE26" s="313"/>
    </row>
    <row r="27" spans="2:57" s="2" customFormat="1" ht="14.45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23">
        <v>0.15</v>
      </c>
      <c r="M27" s="324"/>
      <c r="N27" s="324"/>
      <c r="O27" s="324"/>
      <c r="P27" s="46"/>
      <c r="Q27" s="46"/>
      <c r="R27" s="46"/>
      <c r="S27" s="46"/>
      <c r="T27" s="46"/>
      <c r="U27" s="46"/>
      <c r="V27" s="46"/>
      <c r="W27" s="325">
        <f>ROUND(BA51,2)</f>
        <v>0</v>
      </c>
      <c r="X27" s="324"/>
      <c r="Y27" s="324"/>
      <c r="Z27" s="324"/>
      <c r="AA27" s="324"/>
      <c r="AB27" s="324"/>
      <c r="AC27" s="324"/>
      <c r="AD27" s="324"/>
      <c r="AE27" s="324"/>
      <c r="AF27" s="46"/>
      <c r="AG27" s="46"/>
      <c r="AH27" s="46"/>
      <c r="AI27" s="46"/>
      <c r="AJ27" s="46"/>
      <c r="AK27" s="325">
        <f>ROUND(AW51,2)</f>
        <v>0</v>
      </c>
      <c r="AL27" s="324"/>
      <c r="AM27" s="324"/>
      <c r="AN27" s="324"/>
      <c r="AO27" s="324"/>
      <c r="AP27" s="46"/>
      <c r="AQ27" s="48"/>
      <c r="BE27" s="313"/>
    </row>
    <row r="28" spans="2:57" s="2" customFormat="1" ht="14.45" customHeight="1" hidden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23">
        <v>0.21</v>
      </c>
      <c r="M28" s="324"/>
      <c r="N28" s="324"/>
      <c r="O28" s="324"/>
      <c r="P28" s="46"/>
      <c r="Q28" s="46"/>
      <c r="R28" s="46"/>
      <c r="S28" s="46"/>
      <c r="T28" s="46"/>
      <c r="U28" s="46"/>
      <c r="V28" s="46"/>
      <c r="W28" s="325">
        <f>ROUND(BB51,2)</f>
        <v>0</v>
      </c>
      <c r="X28" s="324"/>
      <c r="Y28" s="324"/>
      <c r="Z28" s="324"/>
      <c r="AA28" s="324"/>
      <c r="AB28" s="324"/>
      <c r="AC28" s="324"/>
      <c r="AD28" s="324"/>
      <c r="AE28" s="324"/>
      <c r="AF28" s="46"/>
      <c r="AG28" s="46"/>
      <c r="AH28" s="46"/>
      <c r="AI28" s="46"/>
      <c r="AJ28" s="46"/>
      <c r="AK28" s="325">
        <v>0</v>
      </c>
      <c r="AL28" s="324"/>
      <c r="AM28" s="324"/>
      <c r="AN28" s="324"/>
      <c r="AO28" s="324"/>
      <c r="AP28" s="46"/>
      <c r="AQ28" s="48"/>
      <c r="BE28" s="313"/>
    </row>
    <row r="29" spans="2:57" s="2" customFormat="1" ht="14.45" customHeight="1" hidden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23">
        <v>0.15</v>
      </c>
      <c r="M29" s="324"/>
      <c r="N29" s="324"/>
      <c r="O29" s="324"/>
      <c r="P29" s="46"/>
      <c r="Q29" s="46"/>
      <c r="R29" s="46"/>
      <c r="S29" s="46"/>
      <c r="T29" s="46"/>
      <c r="U29" s="46"/>
      <c r="V29" s="46"/>
      <c r="W29" s="325">
        <f>ROUND(BC51,2)</f>
        <v>0</v>
      </c>
      <c r="X29" s="324"/>
      <c r="Y29" s="324"/>
      <c r="Z29" s="324"/>
      <c r="AA29" s="324"/>
      <c r="AB29" s="324"/>
      <c r="AC29" s="324"/>
      <c r="AD29" s="324"/>
      <c r="AE29" s="324"/>
      <c r="AF29" s="46"/>
      <c r="AG29" s="46"/>
      <c r="AH29" s="46"/>
      <c r="AI29" s="46"/>
      <c r="AJ29" s="46"/>
      <c r="AK29" s="325">
        <v>0</v>
      </c>
      <c r="AL29" s="324"/>
      <c r="AM29" s="324"/>
      <c r="AN29" s="324"/>
      <c r="AO29" s="324"/>
      <c r="AP29" s="46"/>
      <c r="AQ29" s="48"/>
      <c r="BE29" s="313"/>
    </row>
    <row r="30" spans="2:57" s="2" customFormat="1" ht="14.45" customHeight="1" hidden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23">
        <v>0</v>
      </c>
      <c r="M30" s="324"/>
      <c r="N30" s="324"/>
      <c r="O30" s="324"/>
      <c r="P30" s="46"/>
      <c r="Q30" s="46"/>
      <c r="R30" s="46"/>
      <c r="S30" s="46"/>
      <c r="T30" s="46"/>
      <c r="U30" s="46"/>
      <c r="V30" s="46"/>
      <c r="W30" s="325">
        <f>ROUND(BD51,2)</f>
        <v>0</v>
      </c>
      <c r="X30" s="324"/>
      <c r="Y30" s="324"/>
      <c r="Z30" s="324"/>
      <c r="AA30" s="324"/>
      <c r="AB30" s="324"/>
      <c r="AC30" s="324"/>
      <c r="AD30" s="324"/>
      <c r="AE30" s="324"/>
      <c r="AF30" s="46"/>
      <c r="AG30" s="46"/>
      <c r="AH30" s="46"/>
      <c r="AI30" s="46"/>
      <c r="AJ30" s="46"/>
      <c r="AK30" s="325">
        <v>0</v>
      </c>
      <c r="AL30" s="324"/>
      <c r="AM30" s="324"/>
      <c r="AN30" s="324"/>
      <c r="AO30" s="324"/>
      <c r="AP30" s="46"/>
      <c r="AQ30" s="48"/>
      <c r="BE30" s="313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3"/>
    </row>
    <row r="32" spans="2:57" s="1" customFormat="1" ht="25.9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26" t="s">
        <v>53</v>
      </c>
      <c r="Y32" s="327"/>
      <c r="Z32" s="327"/>
      <c r="AA32" s="327"/>
      <c r="AB32" s="327"/>
      <c r="AC32" s="51"/>
      <c r="AD32" s="51"/>
      <c r="AE32" s="51"/>
      <c r="AF32" s="51"/>
      <c r="AG32" s="51"/>
      <c r="AH32" s="51"/>
      <c r="AI32" s="51"/>
      <c r="AJ32" s="51"/>
      <c r="AK32" s="328">
        <f>SUM(AK23:AK30)</f>
        <v>0</v>
      </c>
      <c r="AL32" s="327"/>
      <c r="AM32" s="327"/>
      <c r="AN32" s="327"/>
      <c r="AO32" s="329"/>
      <c r="AP32" s="49"/>
      <c r="AQ32" s="53"/>
      <c r="BE32" s="313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17912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0" t="str">
        <f>K6</f>
        <v>Rekonstrukce dopravního hřiště Dominik</v>
      </c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p.č. 44/1 Kutná Hora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32" t="str">
        <f>IF(AN8="","",AN8)</f>
        <v>12. 10. 2017</v>
      </c>
      <c r="AN44" s="332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Město Kutná Hora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34</v>
      </c>
      <c r="AJ46" s="61"/>
      <c r="AK46" s="61"/>
      <c r="AL46" s="61"/>
      <c r="AM46" s="333" t="str">
        <f>IF(E17="","",E17)</f>
        <v>Kutnohorská stavební projekce- ing.Zuzana Hádková</v>
      </c>
      <c r="AN46" s="333"/>
      <c r="AO46" s="333"/>
      <c r="AP46" s="333"/>
      <c r="AQ46" s="61"/>
      <c r="AR46" s="59"/>
      <c r="AS46" s="334" t="s">
        <v>55</v>
      </c>
      <c r="AT46" s="335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32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6"/>
      <c r="AT47" s="337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8"/>
      <c r="AT48" s="339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0" t="s">
        <v>56</v>
      </c>
      <c r="D49" s="341"/>
      <c r="E49" s="341"/>
      <c r="F49" s="341"/>
      <c r="G49" s="341"/>
      <c r="H49" s="77"/>
      <c r="I49" s="342" t="s">
        <v>57</v>
      </c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3" t="s">
        <v>58</v>
      </c>
      <c r="AH49" s="341"/>
      <c r="AI49" s="341"/>
      <c r="AJ49" s="341"/>
      <c r="AK49" s="341"/>
      <c r="AL49" s="341"/>
      <c r="AM49" s="341"/>
      <c r="AN49" s="342" t="s">
        <v>59</v>
      </c>
      <c r="AO49" s="341"/>
      <c r="AP49" s="341"/>
      <c r="AQ49" s="78" t="s">
        <v>60</v>
      </c>
      <c r="AR49" s="59"/>
      <c r="AS49" s="79" t="s">
        <v>61</v>
      </c>
      <c r="AT49" s="80" t="s">
        <v>62</v>
      </c>
      <c r="AU49" s="80" t="s">
        <v>63</v>
      </c>
      <c r="AV49" s="80" t="s">
        <v>64</v>
      </c>
      <c r="AW49" s="80" t="s">
        <v>65</v>
      </c>
      <c r="AX49" s="80" t="s">
        <v>66</v>
      </c>
      <c r="AY49" s="80" t="s">
        <v>67</v>
      </c>
      <c r="AZ49" s="80" t="s">
        <v>68</v>
      </c>
      <c r="BA49" s="80" t="s">
        <v>69</v>
      </c>
      <c r="BB49" s="80" t="s">
        <v>70</v>
      </c>
      <c r="BC49" s="80" t="s">
        <v>71</v>
      </c>
      <c r="BD49" s="81" t="s">
        <v>72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47">
        <f>ROUND(AG52,2)</f>
        <v>0</v>
      </c>
      <c r="AH51" s="347"/>
      <c r="AI51" s="347"/>
      <c r="AJ51" s="347"/>
      <c r="AK51" s="347"/>
      <c r="AL51" s="347"/>
      <c r="AM51" s="347"/>
      <c r="AN51" s="348">
        <f>SUM(AG51,AT51)</f>
        <v>0</v>
      </c>
      <c r="AO51" s="348"/>
      <c r="AP51" s="348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74</v>
      </c>
      <c r="BT51" s="92" t="s">
        <v>75</v>
      </c>
      <c r="BV51" s="92" t="s">
        <v>76</v>
      </c>
      <c r="BW51" s="92" t="s">
        <v>7</v>
      </c>
      <c r="BX51" s="92" t="s">
        <v>77</v>
      </c>
      <c r="CL51" s="92" t="s">
        <v>21</v>
      </c>
    </row>
    <row r="52" spans="1:90" s="5" customFormat="1" ht="31.5" customHeight="1">
      <c r="A52" s="93" t="s">
        <v>78</v>
      </c>
      <c r="B52" s="94"/>
      <c r="C52" s="95"/>
      <c r="D52" s="346" t="s">
        <v>16</v>
      </c>
      <c r="E52" s="346"/>
      <c r="F52" s="346"/>
      <c r="G52" s="346"/>
      <c r="H52" s="346"/>
      <c r="I52" s="96"/>
      <c r="J52" s="346" t="s">
        <v>19</v>
      </c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4">
        <f>'17912 - Rekonstrukce dopr...'!J25</f>
        <v>0</v>
      </c>
      <c r="AH52" s="345"/>
      <c r="AI52" s="345"/>
      <c r="AJ52" s="345"/>
      <c r="AK52" s="345"/>
      <c r="AL52" s="345"/>
      <c r="AM52" s="345"/>
      <c r="AN52" s="344">
        <f>SUM(AG52,AT52)</f>
        <v>0</v>
      </c>
      <c r="AO52" s="345"/>
      <c r="AP52" s="345"/>
      <c r="AQ52" s="97" t="s">
        <v>79</v>
      </c>
      <c r="AR52" s="98"/>
      <c r="AS52" s="99">
        <v>0</v>
      </c>
      <c r="AT52" s="100">
        <f>ROUND(SUM(AV52:AW52),2)</f>
        <v>0</v>
      </c>
      <c r="AU52" s="101">
        <f>'17912 - Rekonstrukce dopr...'!P81</f>
        <v>0</v>
      </c>
      <c r="AV52" s="100">
        <f>'17912 - Rekonstrukce dopr...'!J28</f>
        <v>0</v>
      </c>
      <c r="AW52" s="100">
        <f>'17912 - Rekonstrukce dopr...'!J29</f>
        <v>0</v>
      </c>
      <c r="AX52" s="100">
        <f>'17912 - Rekonstrukce dopr...'!J30</f>
        <v>0</v>
      </c>
      <c r="AY52" s="100">
        <f>'17912 - Rekonstrukce dopr...'!J31</f>
        <v>0</v>
      </c>
      <c r="AZ52" s="100">
        <f>'17912 - Rekonstrukce dopr...'!F28</f>
        <v>0</v>
      </c>
      <c r="BA52" s="100">
        <f>'17912 - Rekonstrukce dopr...'!F29</f>
        <v>0</v>
      </c>
      <c r="BB52" s="100">
        <f>'17912 - Rekonstrukce dopr...'!F30</f>
        <v>0</v>
      </c>
      <c r="BC52" s="100">
        <f>'17912 - Rekonstrukce dopr...'!F31</f>
        <v>0</v>
      </c>
      <c r="BD52" s="102">
        <f>'17912 - Rekonstrukce dopr...'!F32</f>
        <v>0</v>
      </c>
      <c r="BT52" s="103" t="s">
        <v>80</v>
      </c>
      <c r="BU52" s="103" t="s">
        <v>81</v>
      </c>
      <c r="BV52" s="103" t="s">
        <v>76</v>
      </c>
      <c r="BW52" s="103" t="s">
        <v>7</v>
      </c>
      <c r="BX52" s="103" t="s">
        <v>77</v>
      </c>
      <c r="CL52" s="103" t="s">
        <v>21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vjW/z+9h700jN01AZMq6vuCyyy9pHCb7jiv/KVMWJMpJBX1p3pBq7LcrqEikvq4QKpzN6bSJqJbF2XFz7Xx+Lw==" saltValue="JtlbLOnXQr9KDt3Lj/GgXiN+uWRRj9xKaWhq24SoQEafaV6mm++TtYosGqSX+tSRozRop07occQg0NQZWK282Q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7912 - Rekonstrukce dopr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82</v>
      </c>
      <c r="G1" s="354" t="s">
        <v>83</v>
      </c>
      <c r="H1" s="354"/>
      <c r="I1" s="108"/>
      <c r="J1" s="107" t="s">
        <v>84</v>
      </c>
      <c r="K1" s="106" t="s">
        <v>85</v>
      </c>
      <c r="L1" s="107" t="s">
        <v>86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87</v>
      </c>
    </row>
    <row r="4" spans="2:46" ht="36.95" customHeight="1">
      <c r="B4" s="26"/>
      <c r="C4" s="27"/>
      <c r="D4" s="28" t="s">
        <v>88</v>
      </c>
      <c r="E4" s="27"/>
      <c r="F4" s="27"/>
      <c r="G4" s="27"/>
      <c r="H4" s="27"/>
      <c r="I4" s="11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2:11" s="1" customFormat="1" ht="13.5">
      <c r="B6" s="39"/>
      <c r="C6" s="40"/>
      <c r="D6" s="35" t="s">
        <v>18</v>
      </c>
      <c r="E6" s="40"/>
      <c r="F6" s="40"/>
      <c r="G6" s="40"/>
      <c r="H6" s="40"/>
      <c r="I6" s="111"/>
      <c r="J6" s="40"/>
      <c r="K6" s="43"/>
    </row>
    <row r="7" spans="2:11" s="1" customFormat="1" ht="36.95" customHeight="1">
      <c r="B7" s="39"/>
      <c r="C7" s="40"/>
      <c r="D7" s="40"/>
      <c r="E7" s="350" t="s">
        <v>19</v>
      </c>
      <c r="F7" s="351"/>
      <c r="G7" s="351"/>
      <c r="H7" s="351"/>
      <c r="I7" s="111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2:11" s="1" customFormat="1" ht="14.4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2" t="s">
        <v>22</v>
      </c>
      <c r="J9" s="33" t="s">
        <v>21</v>
      </c>
      <c r="K9" s="43"/>
    </row>
    <row r="10" spans="2:11" s="1" customFormat="1" ht="14.4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12" t="s">
        <v>25</v>
      </c>
      <c r="J10" s="113" t="str">
        <f>'Rekapitulace stavby'!AN8</f>
        <v>12. 10. 2017</v>
      </c>
      <c r="K10" s="43"/>
    </row>
    <row r="11" spans="2:11" s="1" customFormat="1" ht="10.9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2:11" s="1" customFormat="1" ht="14.45" customHeight="1">
      <c r="B12" s="39"/>
      <c r="C12" s="40"/>
      <c r="D12" s="35" t="s">
        <v>27</v>
      </c>
      <c r="E12" s="40"/>
      <c r="F12" s="40"/>
      <c r="G12" s="40"/>
      <c r="H12" s="40"/>
      <c r="I12" s="112" t="s">
        <v>28</v>
      </c>
      <c r="J12" s="33" t="s">
        <v>29</v>
      </c>
      <c r="K12" s="43"/>
    </row>
    <row r="13" spans="2:11" s="1" customFormat="1" ht="18" customHeight="1">
      <c r="B13" s="39"/>
      <c r="C13" s="40"/>
      <c r="D13" s="40"/>
      <c r="E13" s="33" t="s">
        <v>30</v>
      </c>
      <c r="F13" s="40"/>
      <c r="G13" s="40"/>
      <c r="H13" s="40"/>
      <c r="I13" s="112" t="s">
        <v>31</v>
      </c>
      <c r="J13" s="33" t="s">
        <v>21</v>
      </c>
      <c r="K13" s="43"/>
    </row>
    <row r="14" spans="2:11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2:11" s="1" customFormat="1" ht="14.45" customHeight="1">
      <c r="B15" s="39"/>
      <c r="C15" s="40"/>
      <c r="D15" s="35" t="s">
        <v>32</v>
      </c>
      <c r="E15" s="40"/>
      <c r="F15" s="40"/>
      <c r="G15" s="40"/>
      <c r="H15" s="40"/>
      <c r="I15" s="112" t="s">
        <v>28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31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5" t="s">
        <v>34</v>
      </c>
      <c r="E18" s="40"/>
      <c r="F18" s="40"/>
      <c r="G18" s="40"/>
      <c r="H18" s="40"/>
      <c r="I18" s="112" t="s">
        <v>28</v>
      </c>
      <c r="J18" s="33" t="s">
        <v>35</v>
      </c>
      <c r="K18" s="43"/>
    </row>
    <row r="19" spans="2:11" s="1" customFormat="1" ht="18" customHeight="1">
      <c r="B19" s="39"/>
      <c r="C19" s="40"/>
      <c r="D19" s="40"/>
      <c r="E19" s="33" t="s">
        <v>36</v>
      </c>
      <c r="F19" s="40"/>
      <c r="G19" s="40"/>
      <c r="H19" s="40"/>
      <c r="I19" s="112" t="s">
        <v>31</v>
      </c>
      <c r="J19" s="33" t="s">
        <v>37</v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5" t="s">
        <v>39</v>
      </c>
      <c r="E21" s="40"/>
      <c r="F21" s="40"/>
      <c r="G21" s="40"/>
      <c r="H21" s="40"/>
      <c r="I21" s="111"/>
      <c r="J21" s="40"/>
      <c r="K21" s="43"/>
    </row>
    <row r="22" spans="2:11" s="6" customFormat="1" ht="71.25" customHeight="1">
      <c r="B22" s="114"/>
      <c r="C22" s="115"/>
      <c r="D22" s="115"/>
      <c r="E22" s="319" t="s">
        <v>40</v>
      </c>
      <c r="F22" s="319"/>
      <c r="G22" s="319"/>
      <c r="H22" s="319"/>
      <c r="I22" s="116"/>
      <c r="J22" s="115"/>
      <c r="K22" s="117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5.35" customHeight="1">
      <c r="B25" s="39"/>
      <c r="C25" s="40"/>
      <c r="D25" s="120" t="s">
        <v>41</v>
      </c>
      <c r="E25" s="40"/>
      <c r="F25" s="40"/>
      <c r="G25" s="40"/>
      <c r="H25" s="40"/>
      <c r="I25" s="111"/>
      <c r="J25" s="121">
        <f>ROUND(J81,2)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45" customHeight="1">
      <c r="B27" s="39"/>
      <c r="C27" s="40"/>
      <c r="D27" s="40"/>
      <c r="E27" s="40"/>
      <c r="F27" s="44" t="s">
        <v>43</v>
      </c>
      <c r="G27" s="40"/>
      <c r="H27" s="40"/>
      <c r="I27" s="122" t="s">
        <v>42</v>
      </c>
      <c r="J27" s="44" t="s">
        <v>44</v>
      </c>
      <c r="K27" s="43"/>
    </row>
    <row r="28" spans="2:11" s="1" customFormat="1" ht="14.45" customHeight="1">
      <c r="B28" s="39"/>
      <c r="C28" s="40"/>
      <c r="D28" s="47" t="s">
        <v>45</v>
      </c>
      <c r="E28" s="47" t="s">
        <v>46</v>
      </c>
      <c r="F28" s="123">
        <f>ROUND(SUM(BE81:BE148),2)</f>
        <v>0</v>
      </c>
      <c r="G28" s="40"/>
      <c r="H28" s="40"/>
      <c r="I28" s="124">
        <v>0.21</v>
      </c>
      <c r="J28" s="123">
        <f>ROUND(ROUND((SUM(BE81:BE148)),2)*I28,2)</f>
        <v>0</v>
      </c>
      <c r="K28" s="43"/>
    </row>
    <row r="29" spans="2:11" s="1" customFormat="1" ht="14.45" customHeight="1">
      <c r="B29" s="39"/>
      <c r="C29" s="40"/>
      <c r="D29" s="40"/>
      <c r="E29" s="47" t="s">
        <v>47</v>
      </c>
      <c r="F29" s="123">
        <f>ROUND(SUM(BF81:BF148),2)</f>
        <v>0</v>
      </c>
      <c r="G29" s="40"/>
      <c r="H29" s="40"/>
      <c r="I29" s="124">
        <v>0.15</v>
      </c>
      <c r="J29" s="123">
        <f>ROUND(ROUND((SUM(BF81:BF148)),2)*I29,2)</f>
        <v>0</v>
      </c>
      <c r="K29" s="43"/>
    </row>
    <row r="30" spans="2:11" s="1" customFormat="1" ht="14.45" customHeight="1" hidden="1">
      <c r="B30" s="39"/>
      <c r="C30" s="40"/>
      <c r="D30" s="40"/>
      <c r="E30" s="47" t="s">
        <v>48</v>
      </c>
      <c r="F30" s="123">
        <f>ROUND(SUM(BG81:BG148),2)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49</v>
      </c>
      <c r="F31" s="123">
        <f>ROUND(SUM(BH81:BH148),2)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50</v>
      </c>
      <c r="F32" s="123">
        <f>ROUND(SUM(BI81:BI148),2)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5"/>
      <c r="D34" s="126" t="s">
        <v>51</v>
      </c>
      <c r="E34" s="77"/>
      <c r="F34" s="77"/>
      <c r="G34" s="127" t="s">
        <v>52</v>
      </c>
      <c r="H34" s="128" t="s">
        <v>53</v>
      </c>
      <c r="I34" s="129"/>
      <c r="J34" s="130">
        <f>SUM(J25:J32)</f>
        <v>0</v>
      </c>
      <c r="K34" s="131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" customHeight="1">
      <c r="B40" s="39"/>
      <c r="C40" s="28" t="s">
        <v>89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17.25" customHeight="1">
      <c r="B43" s="39"/>
      <c r="C43" s="40"/>
      <c r="D43" s="40"/>
      <c r="E43" s="350" t="str">
        <f>E7</f>
        <v>Rekonstrukce dopravního hřiště Dominik</v>
      </c>
      <c r="F43" s="351"/>
      <c r="G43" s="351"/>
      <c r="H43" s="351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>p.č. 44/1 Kutná Hora</v>
      </c>
      <c r="G45" s="40"/>
      <c r="H45" s="40"/>
      <c r="I45" s="112" t="s">
        <v>25</v>
      </c>
      <c r="J45" s="113" t="str">
        <f>IF(J10="","",J10)</f>
        <v>12. 10. 2017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 ht="13.5">
      <c r="B47" s="39"/>
      <c r="C47" s="35" t="s">
        <v>27</v>
      </c>
      <c r="D47" s="40"/>
      <c r="E47" s="40"/>
      <c r="F47" s="33" t="str">
        <f>E13</f>
        <v>Město Kutná Hora</v>
      </c>
      <c r="G47" s="40"/>
      <c r="H47" s="40"/>
      <c r="I47" s="112" t="s">
        <v>34</v>
      </c>
      <c r="J47" s="319" t="str">
        <f>E19</f>
        <v>Kutnohorská stavební projekce- ing.Zuzana Hádková</v>
      </c>
      <c r="K47" s="43"/>
    </row>
    <row r="48" spans="2:11" s="1" customFormat="1" ht="14.45" customHeight="1">
      <c r="B48" s="39"/>
      <c r="C48" s="35" t="s">
        <v>32</v>
      </c>
      <c r="D48" s="40"/>
      <c r="E48" s="40"/>
      <c r="F48" s="33" t="str">
        <f>IF(E16="","",E16)</f>
        <v/>
      </c>
      <c r="G48" s="40"/>
      <c r="H48" s="40"/>
      <c r="I48" s="111"/>
      <c r="J48" s="352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11" s="1" customFormat="1" ht="29.25" customHeight="1">
      <c r="B50" s="39"/>
      <c r="C50" s="137" t="s">
        <v>90</v>
      </c>
      <c r="D50" s="125"/>
      <c r="E50" s="125"/>
      <c r="F50" s="125"/>
      <c r="G50" s="125"/>
      <c r="H50" s="125"/>
      <c r="I50" s="138"/>
      <c r="J50" s="139" t="s">
        <v>91</v>
      </c>
      <c r="K50" s="140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92</v>
      </c>
      <c r="D52" s="40"/>
      <c r="E52" s="40"/>
      <c r="F52" s="40"/>
      <c r="G52" s="40"/>
      <c r="H52" s="40"/>
      <c r="I52" s="111"/>
      <c r="J52" s="121">
        <f>J81</f>
        <v>0</v>
      </c>
      <c r="K52" s="43"/>
      <c r="AU52" s="22" t="s">
        <v>93</v>
      </c>
    </row>
    <row r="53" spans="2:11" s="7" customFormat="1" ht="24.95" customHeight="1">
      <c r="B53" s="142"/>
      <c r="C53" s="143"/>
      <c r="D53" s="144" t="s">
        <v>94</v>
      </c>
      <c r="E53" s="145"/>
      <c r="F53" s="145"/>
      <c r="G53" s="145"/>
      <c r="H53" s="145"/>
      <c r="I53" s="146"/>
      <c r="J53" s="147">
        <f>J82</f>
        <v>0</v>
      </c>
      <c r="K53" s="148"/>
    </row>
    <row r="54" spans="2:11" s="8" customFormat="1" ht="19.9" customHeight="1">
      <c r="B54" s="149"/>
      <c r="C54" s="150"/>
      <c r="D54" s="151" t="s">
        <v>95</v>
      </c>
      <c r="E54" s="152"/>
      <c r="F54" s="152"/>
      <c r="G54" s="152"/>
      <c r="H54" s="152"/>
      <c r="I54" s="153"/>
      <c r="J54" s="154">
        <f>J83</f>
        <v>0</v>
      </c>
      <c r="K54" s="155"/>
    </row>
    <row r="55" spans="2:11" s="8" customFormat="1" ht="19.9" customHeight="1">
      <c r="B55" s="149"/>
      <c r="C55" s="150"/>
      <c r="D55" s="151" t="s">
        <v>96</v>
      </c>
      <c r="E55" s="152"/>
      <c r="F55" s="152"/>
      <c r="G55" s="152"/>
      <c r="H55" s="152"/>
      <c r="I55" s="153"/>
      <c r="J55" s="154">
        <f>J100</f>
        <v>0</v>
      </c>
      <c r="K55" s="155"/>
    </row>
    <row r="56" spans="2:11" s="8" customFormat="1" ht="19.9" customHeight="1">
      <c r="B56" s="149"/>
      <c r="C56" s="150"/>
      <c r="D56" s="151" t="s">
        <v>97</v>
      </c>
      <c r="E56" s="152"/>
      <c r="F56" s="152"/>
      <c r="G56" s="152"/>
      <c r="H56" s="152"/>
      <c r="I56" s="153"/>
      <c r="J56" s="154">
        <f>J110</f>
        <v>0</v>
      </c>
      <c r="K56" s="155"/>
    </row>
    <row r="57" spans="2:11" s="8" customFormat="1" ht="19.9" customHeight="1">
      <c r="B57" s="149"/>
      <c r="C57" s="150"/>
      <c r="D57" s="151" t="s">
        <v>98</v>
      </c>
      <c r="E57" s="152"/>
      <c r="F57" s="152"/>
      <c r="G57" s="152"/>
      <c r="H57" s="152"/>
      <c r="I57" s="153"/>
      <c r="J57" s="154">
        <f>J130</f>
        <v>0</v>
      </c>
      <c r="K57" s="155"/>
    </row>
    <row r="58" spans="2:11" s="8" customFormat="1" ht="19.9" customHeight="1">
      <c r="B58" s="149"/>
      <c r="C58" s="150"/>
      <c r="D58" s="151" t="s">
        <v>99</v>
      </c>
      <c r="E58" s="152"/>
      <c r="F58" s="152"/>
      <c r="G58" s="152"/>
      <c r="H58" s="152"/>
      <c r="I58" s="153"/>
      <c r="J58" s="154">
        <f>J138</f>
        <v>0</v>
      </c>
      <c r="K58" s="155"/>
    </row>
    <row r="59" spans="2:11" s="7" customFormat="1" ht="24.95" customHeight="1">
      <c r="B59" s="142"/>
      <c r="C59" s="143"/>
      <c r="D59" s="144" t="s">
        <v>100</v>
      </c>
      <c r="E59" s="145"/>
      <c r="F59" s="145"/>
      <c r="G59" s="145"/>
      <c r="H59" s="145"/>
      <c r="I59" s="146"/>
      <c r="J59" s="147">
        <f>J140</f>
        <v>0</v>
      </c>
      <c r="K59" s="148"/>
    </row>
    <row r="60" spans="2:11" s="8" customFormat="1" ht="19.9" customHeight="1">
      <c r="B60" s="149"/>
      <c r="C60" s="150"/>
      <c r="D60" s="151" t="s">
        <v>101</v>
      </c>
      <c r="E60" s="152"/>
      <c r="F60" s="152"/>
      <c r="G60" s="152"/>
      <c r="H60" s="152"/>
      <c r="I60" s="153"/>
      <c r="J60" s="154">
        <f>J141</f>
        <v>0</v>
      </c>
      <c r="K60" s="155"/>
    </row>
    <row r="61" spans="2:11" s="7" customFormat="1" ht="24.95" customHeight="1">
      <c r="B61" s="142"/>
      <c r="C61" s="143"/>
      <c r="D61" s="144" t="s">
        <v>102</v>
      </c>
      <c r="E61" s="145"/>
      <c r="F61" s="145"/>
      <c r="G61" s="145"/>
      <c r="H61" s="145"/>
      <c r="I61" s="146"/>
      <c r="J61" s="147">
        <f>J143</f>
        <v>0</v>
      </c>
      <c r="K61" s="148"/>
    </row>
    <row r="62" spans="2:11" s="8" customFormat="1" ht="19.9" customHeight="1">
      <c r="B62" s="149"/>
      <c r="C62" s="150"/>
      <c r="D62" s="151" t="s">
        <v>103</v>
      </c>
      <c r="E62" s="152"/>
      <c r="F62" s="152"/>
      <c r="G62" s="152"/>
      <c r="H62" s="152"/>
      <c r="I62" s="153"/>
      <c r="J62" s="154">
        <f>J144</f>
        <v>0</v>
      </c>
      <c r="K62" s="155"/>
    </row>
    <row r="63" spans="2:11" s="8" customFormat="1" ht="19.9" customHeight="1">
      <c r="B63" s="149"/>
      <c r="C63" s="150"/>
      <c r="D63" s="151" t="s">
        <v>104</v>
      </c>
      <c r="E63" s="152"/>
      <c r="F63" s="152"/>
      <c r="G63" s="152"/>
      <c r="H63" s="152"/>
      <c r="I63" s="153"/>
      <c r="J63" s="154">
        <f>J147</f>
        <v>0</v>
      </c>
      <c r="K63" s="155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1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2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35"/>
      <c r="J69" s="58"/>
      <c r="K69" s="58"/>
      <c r="L69" s="59"/>
    </row>
    <row r="70" spans="2:12" s="1" customFormat="1" ht="36.95" customHeight="1">
      <c r="B70" s="39"/>
      <c r="C70" s="60" t="s">
        <v>105</v>
      </c>
      <c r="D70" s="61"/>
      <c r="E70" s="61"/>
      <c r="F70" s="61"/>
      <c r="G70" s="61"/>
      <c r="H70" s="61"/>
      <c r="I70" s="156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56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56"/>
      <c r="J72" s="61"/>
      <c r="K72" s="61"/>
      <c r="L72" s="59"/>
    </row>
    <row r="73" spans="2:12" s="1" customFormat="1" ht="17.25" customHeight="1">
      <c r="B73" s="39"/>
      <c r="C73" s="61"/>
      <c r="D73" s="61"/>
      <c r="E73" s="330" t="str">
        <f>E7</f>
        <v>Rekonstrukce dopravního hřiště Dominik</v>
      </c>
      <c r="F73" s="353"/>
      <c r="G73" s="353"/>
      <c r="H73" s="353"/>
      <c r="I73" s="156"/>
      <c r="J73" s="61"/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56"/>
      <c r="J74" s="61"/>
      <c r="K74" s="61"/>
      <c r="L74" s="59"/>
    </row>
    <row r="75" spans="2:12" s="1" customFormat="1" ht="18" customHeight="1">
      <c r="B75" s="39"/>
      <c r="C75" s="63" t="s">
        <v>23</v>
      </c>
      <c r="D75" s="61"/>
      <c r="E75" s="61"/>
      <c r="F75" s="157" t="str">
        <f>F10</f>
        <v>p.č. 44/1 Kutná Hora</v>
      </c>
      <c r="G75" s="61"/>
      <c r="H75" s="61"/>
      <c r="I75" s="158" t="s">
        <v>25</v>
      </c>
      <c r="J75" s="71" t="str">
        <f>IF(J10="","",J10)</f>
        <v>12. 10. 2017</v>
      </c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56"/>
      <c r="J76" s="61"/>
      <c r="K76" s="61"/>
      <c r="L76" s="59"/>
    </row>
    <row r="77" spans="2:12" s="1" customFormat="1" ht="13.5">
      <c r="B77" s="39"/>
      <c r="C77" s="63" t="s">
        <v>27</v>
      </c>
      <c r="D77" s="61"/>
      <c r="E77" s="61"/>
      <c r="F77" s="157" t="str">
        <f>E13</f>
        <v>Město Kutná Hora</v>
      </c>
      <c r="G77" s="61"/>
      <c r="H77" s="61"/>
      <c r="I77" s="158" t="s">
        <v>34</v>
      </c>
      <c r="J77" s="157" t="str">
        <f>E19</f>
        <v>Kutnohorská stavební projekce- ing.Zuzana Hádková</v>
      </c>
      <c r="K77" s="61"/>
      <c r="L77" s="59"/>
    </row>
    <row r="78" spans="2:12" s="1" customFormat="1" ht="14.45" customHeight="1">
      <c r="B78" s="39"/>
      <c r="C78" s="63" t="s">
        <v>32</v>
      </c>
      <c r="D78" s="61"/>
      <c r="E78" s="61"/>
      <c r="F78" s="157" t="str">
        <f>IF(E16="","",E16)</f>
        <v/>
      </c>
      <c r="G78" s="61"/>
      <c r="H78" s="61"/>
      <c r="I78" s="156"/>
      <c r="J78" s="61"/>
      <c r="K78" s="61"/>
      <c r="L78" s="59"/>
    </row>
    <row r="79" spans="2:12" s="1" customFormat="1" ht="10.35" customHeight="1">
      <c r="B79" s="39"/>
      <c r="C79" s="61"/>
      <c r="D79" s="61"/>
      <c r="E79" s="61"/>
      <c r="F79" s="61"/>
      <c r="G79" s="61"/>
      <c r="H79" s="61"/>
      <c r="I79" s="156"/>
      <c r="J79" s="61"/>
      <c r="K79" s="61"/>
      <c r="L79" s="59"/>
    </row>
    <row r="80" spans="2:20" s="9" customFormat="1" ht="29.25" customHeight="1">
      <c r="B80" s="159"/>
      <c r="C80" s="160" t="s">
        <v>106</v>
      </c>
      <c r="D80" s="161" t="s">
        <v>60</v>
      </c>
      <c r="E80" s="161" t="s">
        <v>56</v>
      </c>
      <c r="F80" s="161" t="s">
        <v>107</v>
      </c>
      <c r="G80" s="161" t="s">
        <v>108</v>
      </c>
      <c r="H80" s="161" t="s">
        <v>109</v>
      </c>
      <c r="I80" s="162" t="s">
        <v>110</v>
      </c>
      <c r="J80" s="161" t="s">
        <v>91</v>
      </c>
      <c r="K80" s="163" t="s">
        <v>111</v>
      </c>
      <c r="L80" s="164"/>
      <c r="M80" s="79" t="s">
        <v>112</v>
      </c>
      <c r="N80" s="80" t="s">
        <v>45</v>
      </c>
      <c r="O80" s="80" t="s">
        <v>113</v>
      </c>
      <c r="P80" s="80" t="s">
        <v>114</v>
      </c>
      <c r="Q80" s="80" t="s">
        <v>115</v>
      </c>
      <c r="R80" s="80" t="s">
        <v>116</v>
      </c>
      <c r="S80" s="80" t="s">
        <v>117</v>
      </c>
      <c r="T80" s="81" t="s">
        <v>118</v>
      </c>
    </row>
    <row r="81" spans="2:63" s="1" customFormat="1" ht="29.25" customHeight="1">
      <c r="B81" s="39"/>
      <c r="C81" s="85" t="s">
        <v>92</v>
      </c>
      <c r="D81" s="61"/>
      <c r="E81" s="61"/>
      <c r="F81" s="61"/>
      <c r="G81" s="61"/>
      <c r="H81" s="61"/>
      <c r="I81" s="156"/>
      <c r="J81" s="165">
        <f>BK81</f>
        <v>0</v>
      </c>
      <c r="K81" s="61"/>
      <c r="L81" s="59"/>
      <c r="M81" s="82"/>
      <c r="N81" s="83"/>
      <c r="O81" s="83"/>
      <c r="P81" s="166">
        <f>P82+P140+P143</f>
        <v>0</v>
      </c>
      <c r="Q81" s="83"/>
      <c r="R81" s="166">
        <f>R82+R140+R143</f>
        <v>248.41279665</v>
      </c>
      <c r="S81" s="83"/>
      <c r="T81" s="167">
        <f>T82+T140+T143</f>
        <v>67.243</v>
      </c>
      <c r="AT81" s="22" t="s">
        <v>74</v>
      </c>
      <c r="AU81" s="22" t="s">
        <v>93</v>
      </c>
      <c r="BK81" s="168">
        <f>BK82+BK140+BK143</f>
        <v>0</v>
      </c>
    </row>
    <row r="82" spans="2:63" s="10" customFormat="1" ht="37.35" customHeight="1">
      <c r="B82" s="169"/>
      <c r="C82" s="170"/>
      <c r="D82" s="171" t="s">
        <v>74</v>
      </c>
      <c r="E82" s="172" t="s">
        <v>119</v>
      </c>
      <c r="F82" s="172" t="s">
        <v>120</v>
      </c>
      <c r="G82" s="170"/>
      <c r="H82" s="170"/>
      <c r="I82" s="173"/>
      <c r="J82" s="174">
        <f>BK82</f>
        <v>0</v>
      </c>
      <c r="K82" s="170"/>
      <c r="L82" s="175"/>
      <c r="M82" s="176"/>
      <c r="N82" s="177"/>
      <c r="O82" s="177"/>
      <c r="P82" s="178">
        <f>P83+P100+P110+P130+P138</f>
        <v>0</v>
      </c>
      <c r="Q82" s="177"/>
      <c r="R82" s="178">
        <f>R83+R100+R110+R130+R138</f>
        <v>248.407881</v>
      </c>
      <c r="S82" s="177"/>
      <c r="T82" s="179">
        <f>T83+T100+T110+T130+T138</f>
        <v>67.243</v>
      </c>
      <c r="AR82" s="180" t="s">
        <v>80</v>
      </c>
      <c r="AT82" s="181" t="s">
        <v>74</v>
      </c>
      <c r="AU82" s="181" t="s">
        <v>75</v>
      </c>
      <c r="AY82" s="180" t="s">
        <v>121</v>
      </c>
      <c r="BK82" s="182">
        <f>BK83+BK100+BK110+BK130+BK138</f>
        <v>0</v>
      </c>
    </row>
    <row r="83" spans="2:63" s="10" customFormat="1" ht="19.9" customHeight="1">
      <c r="B83" s="169"/>
      <c r="C83" s="170"/>
      <c r="D83" s="171" t="s">
        <v>74</v>
      </c>
      <c r="E83" s="183" t="s">
        <v>80</v>
      </c>
      <c r="F83" s="183" t="s">
        <v>122</v>
      </c>
      <c r="G83" s="170"/>
      <c r="H83" s="170"/>
      <c r="I83" s="173"/>
      <c r="J83" s="184">
        <f>BK83</f>
        <v>0</v>
      </c>
      <c r="K83" s="170"/>
      <c r="L83" s="175"/>
      <c r="M83" s="176"/>
      <c r="N83" s="177"/>
      <c r="O83" s="177"/>
      <c r="P83" s="178">
        <f>SUM(P84:P99)</f>
        <v>0</v>
      </c>
      <c r="Q83" s="177"/>
      <c r="R83" s="178">
        <f>SUM(R84:R99)</f>
        <v>0</v>
      </c>
      <c r="S83" s="177"/>
      <c r="T83" s="179">
        <f>SUM(T84:T99)</f>
        <v>44.187</v>
      </c>
      <c r="AR83" s="180" t="s">
        <v>80</v>
      </c>
      <c r="AT83" s="181" t="s">
        <v>74</v>
      </c>
      <c r="AU83" s="181" t="s">
        <v>80</v>
      </c>
      <c r="AY83" s="180" t="s">
        <v>121</v>
      </c>
      <c r="BK83" s="182">
        <f>SUM(BK84:BK99)</f>
        <v>0</v>
      </c>
    </row>
    <row r="84" spans="2:65" s="1" customFormat="1" ht="51" customHeight="1">
      <c r="B84" s="39"/>
      <c r="C84" s="185" t="s">
        <v>80</v>
      </c>
      <c r="D84" s="185" t="s">
        <v>123</v>
      </c>
      <c r="E84" s="186" t="s">
        <v>124</v>
      </c>
      <c r="F84" s="187" t="s">
        <v>125</v>
      </c>
      <c r="G84" s="188" t="s">
        <v>126</v>
      </c>
      <c r="H84" s="189">
        <v>113.3</v>
      </c>
      <c r="I84" s="190"/>
      <c r="J84" s="191">
        <f>ROUND(I84*H84,2)</f>
        <v>0</v>
      </c>
      <c r="K84" s="187" t="s">
        <v>127</v>
      </c>
      <c r="L84" s="59"/>
      <c r="M84" s="192" t="s">
        <v>21</v>
      </c>
      <c r="N84" s="193" t="s">
        <v>46</v>
      </c>
      <c r="O84" s="40"/>
      <c r="P84" s="194">
        <f>O84*H84</f>
        <v>0</v>
      </c>
      <c r="Q84" s="194">
        <v>0</v>
      </c>
      <c r="R84" s="194">
        <f>Q84*H84</f>
        <v>0</v>
      </c>
      <c r="S84" s="194">
        <v>0.17</v>
      </c>
      <c r="T84" s="195">
        <f>S84*H84</f>
        <v>19.261</v>
      </c>
      <c r="AR84" s="22" t="s">
        <v>128</v>
      </c>
      <c r="AT84" s="22" t="s">
        <v>123</v>
      </c>
      <c r="AU84" s="22" t="s">
        <v>87</v>
      </c>
      <c r="AY84" s="22" t="s">
        <v>121</v>
      </c>
      <c r="BE84" s="196">
        <f>IF(N84="základní",J84,0)</f>
        <v>0</v>
      </c>
      <c r="BF84" s="196">
        <f>IF(N84="snížená",J84,0)</f>
        <v>0</v>
      </c>
      <c r="BG84" s="196">
        <f>IF(N84="zákl. přenesená",J84,0)</f>
        <v>0</v>
      </c>
      <c r="BH84" s="196">
        <f>IF(N84="sníž. přenesená",J84,0)</f>
        <v>0</v>
      </c>
      <c r="BI84" s="196">
        <f>IF(N84="nulová",J84,0)</f>
        <v>0</v>
      </c>
      <c r="BJ84" s="22" t="s">
        <v>80</v>
      </c>
      <c r="BK84" s="196">
        <f>ROUND(I84*H84,2)</f>
        <v>0</v>
      </c>
      <c r="BL84" s="22" t="s">
        <v>128</v>
      </c>
      <c r="BM84" s="22" t="s">
        <v>129</v>
      </c>
    </row>
    <row r="85" spans="2:65" s="1" customFormat="1" ht="38.25" customHeight="1">
      <c r="B85" s="39"/>
      <c r="C85" s="185" t="s">
        <v>87</v>
      </c>
      <c r="D85" s="185" t="s">
        <v>123</v>
      </c>
      <c r="E85" s="186" t="s">
        <v>130</v>
      </c>
      <c r="F85" s="187" t="s">
        <v>131</v>
      </c>
      <c r="G85" s="188" t="s">
        <v>126</v>
      </c>
      <c r="H85" s="189">
        <v>113.3</v>
      </c>
      <c r="I85" s="190"/>
      <c r="J85" s="191">
        <f>ROUND(I85*H85,2)</f>
        <v>0</v>
      </c>
      <c r="K85" s="187" t="s">
        <v>127</v>
      </c>
      <c r="L85" s="59"/>
      <c r="M85" s="192" t="s">
        <v>21</v>
      </c>
      <c r="N85" s="193" t="s">
        <v>46</v>
      </c>
      <c r="O85" s="40"/>
      <c r="P85" s="194">
        <f>O85*H85</f>
        <v>0</v>
      </c>
      <c r="Q85" s="194">
        <v>0</v>
      </c>
      <c r="R85" s="194">
        <f>Q85*H85</f>
        <v>0</v>
      </c>
      <c r="S85" s="194">
        <v>0.22</v>
      </c>
      <c r="T85" s="195">
        <f>S85*H85</f>
        <v>24.926</v>
      </c>
      <c r="AR85" s="22" t="s">
        <v>128</v>
      </c>
      <c r="AT85" s="22" t="s">
        <v>123</v>
      </c>
      <c r="AU85" s="22" t="s">
        <v>87</v>
      </c>
      <c r="AY85" s="22" t="s">
        <v>121</v>
      </c>
      <c r="BE85" s="196">
        <f>IF(N85="základní",J85,0)</f>
        <v>0</v>
      </c>
      <c r="BF85" s="196">
        <f>IF(N85="snížená",J85,0)</f>
        <v>0</v>
      </c>
      <c r="BG85" s="196">
        <f>IF(N85="zákl. přenesená",J85,0)</f>
        <v>0</v>
      </c>
      <c r="BH85" s="196">
        <f>IF(N85="sníž. přenesená",J85,0)</f>
        <v>0</v>
      </c>
      <c r="BI85" s="196">
        <f>IF(N85="nulová",J85,0)</f>
        <v>0</v>
      </c>
      <c r="BJ85" s="22" t="s">
        <v>80</v>
      </c>
      <c r="BK85" s="196">
        <f>ROUND(I85*H85,2)</f>
        <v>0</v>
      </c>
      <c r="BL85" s="22" t="s">
        <v>128</v>
      </c>
      <c r="BM85" s="22" t="s">
        <v>132</v>
      </c>
    </row>
    <row r="86" spans="2:51" s="11" customFormat="1" ht="13.5">
      <c r="B86" s="197"/>
      <c r="C86" s="198"/>
      <c r="D86" s="199" t="s">
        <v>133</v>
      </c>
      <c r="E86" s="200" t="s">
        <v>21</v>
      </c>
      <c r="F86" s="201" t="s">
        <v>134</v>
      </c>
      <c r="G86" s="198"/>
      <c r="H86" s="202">
        <v>113.3</v>
      </c>
      <c r="I86" s="203"/>
      <c r="J86" s="198"/>
      <c r="K86" s="198"/>
      <c r="L86" s="204"/>
      <c r="M86" s="205"/>
      <c r="N86" s="206"/>
      <c r="O86" s="206"/>
      <c r="P86" s="206"/>
      <c r="Q86" s="206"/>
      <c r="R86" s="206"/>
      <c r="S86" s="206"/>
      <c r="T86" s="207"/>
      <c r="AT86" s="208" t="s">
        <v>133</v>
      </c>
      <c r="AU86" s="208" t="s">
        <v>87</v>
      </c>
      <c r="AV86" s="11" t="s">
        <v>87</v>
      </c>
      <c r="AW86" s="11" t="s">
        <v>38</v>
      </c>
      <c r="AX86" s="11" t="s">
        <v>80</v>
      </c>
      <c r="AY86" s="208" t="s">
        <v>121</v>
      </c>
    </row>
    <row r="87" spans="2:65" s="1" customFormat="1" ht="25.5" customHeight="1">
      <c r="B87" s="39"/>
      <c r="C87" s="185" t="s">
        <v>135</v>
      </c>
      <c r="D87" s="185" t="s">
        <v>123</v>
      </c>
      <c r="E87" s="186" t="s">
        <v>136</v>
      </c>
      <c r="F87" s="187" t="s">
        <v>137</v>
      </c>
      <c r="G87" s="188" t="s">
        <v>138</v>
      </c>
      <c r="H87" s="189">
        <v>34.44</v>
      </c>
      <c r="I87" s="190"/>
      <c r="J87" s="191">
        <f>ROUND(I87*H87,2)</f>
        <v>0</v>
      </c>
      <c r="K87" s="187" t="s">
        <v>127</v>
      </c>
      <c r="L87" s="59"/>
      <c r="M87" s="192" t="s">
        <v>21</v>
      </c>
      <c r="N87" s="193" t="s">
        <v>46</v>
      </c>
      <c r="O87" s="40"/>
      <c r="P87" s="194">
        <f>O87*H87</f>
        <v>0</v>
      </c>
      <c r="Q87" s="194">
        <v>0</v>
      </c>
      <c r="R87" s="194">
        <f>Q87*H87</f>
        <v>0</v>
      </c>
      <c r="S87" s="194">
        <v>0</v>
      </c>
      <c r="T87" s="195">
        <f>S87*H87</f>
        <v>0</v>
      </c>
      <c r="AR87" s="22" t="s">
        <v>128</v>
      </c>
      <c r="AT87" s="22" t="s">
        <v>123</v>
      </c>
      <c r="AU87" s="22" t="s">
        <v>87</v>
      </c>
      <c r="AY87" s="22" t="s">
        <v>121</v>
      </c>
      <c r="BE87" s="196">
        <f>IF(N87="základní",J87,0)</f>
        <v>0</v>
      </c>
      <c r="BF87" s="196">
        <f>IF(N87="snížená",J87,0)</f>
        <v>0</v>
      </c>
      <c r="BG87" s="196">
        <f>IF(N87="zákl. přenesená",J87,0)</f>
        <v>0</v>
      </c>
      <c r="BH87" s="196">
        <f>IF(N87="sníž. přenesená",J87,0)</f>
        <v>0</v>
      </c>
      <c r="BI87" s="196">
        <f>IF(N87="nulová",J87,0)</f>
        <v>0</v>
      </c>
      <c r="BJ87" s="22" t="s">
        <v>80</v>
      </c>
      <c r="BK87" s="196">
        <f>ROUND(I87*H87,2)</f>
        <v>0</v>
      </c>
      <c r="BL87" s="22" t="s">
        <v>128</v>
      </c>
      <c r="BM87" s="22" t="s">
        <v>139</v>
      </c>
    </row>
    <row r="88" spans="2:51" s="11" customFormat="1" ht="13.5">
      <c r="B88" s="197"/>
      <c r="C88" s="198"/>
      <c r="D88" s="199" t="s">
        <v>133</v>
      </c>
      <c r="E88" s="200" t="s">
        <v>21</v>
      </c>
      <c r="F88" s="201" t="s">
        <v>140</v>
      </c>
      <c r="G88" s="198"/>
      <c r="H88" s="202">
        <v>34.44</v>
      </c>
      <c r="I88" s="203"/>
      <c r="J88" s="198"/>
      <c r="K88" s="198"/>
      <c r="L88" s="204"/>
      <c r="M88" s="205"/>
      <c r="N88" s="206"/>
      <c r="O88" s="206"/>
      <c r="P88" s="206"/>
      <c r="Q88" s="206"/>
      <c r="R88" s="206"/>
      <c r="S88" s="206"/>
      <c r="T88" s="207"/>
      <c r="AT88" s="208" t="s">
        <v>133</v>
      </c>
      <c r="AU88" s="208" t="s">
        <v>87</v>
      </c>
      <c r="AV88" s="11" t="s">
        <v>87</v>
      </c>
      <c r="AW88" s="11" t="s">
        <v>38</v>
      </c>
      <c r="AX88" s="11" t="s">
        <v>80</v>
      </c>
      <c r="AY88" s="208" t="s">
        <v>121</v>
      </c>
    </row>
    <row r="89" spans="2:65" s="1" customFormat="1" ht="38.25" customHeight="1">
      <c r="B89" s="39"/>
      <c r="C89" s="185" t="s">
        <v>128</v>
      </c>
      <c r="D89" s="185" t="s">
        <v>123</v>
      </c>
      <c r="E89" s="186" t="s">
        <v>141</v>
      </c>
      <c r="F89" s="187" t="s">
        <v>142</v>
      </c>
      <c r="G89" s="188" t="s">
        <v>138</v>
      </c>
      <c r="H89" s="189">
        <v>16.141</v>
      </c>
      <c r="I89" s="190"/>
      <c r="J89" s="191">
        <f>ROUND(I89*H89,2)</f>
        <v>0</v>
      </c>
      <c r="K89" s="187" t="s">
        <v>127</v>
      </c>
      <c r="L89" s="59"/>
      <c r="M89" s="192" t="s">
        <v>21</v>
      </c>
      <c r="N89" s="193" t="s">
        <v>46</v>
      </c>
      <c r="O89" s="40"/>
      <c r="P89" s="194">
        <f>O89*H89</f>
        <v>0</v>
      </c>
      <c r="Q89" s="194">
        <v>0</v>
      </c>
      <c r="R89" s="194">
        <f>Q89*H89</f>
        <v>0</v>
      </c>
      <c r="S89" s="194">
        <v>0</v>
      </c>
      <c r="T89" s="195">
        <f>S89*H89</f>
        <v>0</v>
      </c>
      <c r="AR89" s="22" t="s">
        <v>128</v>
      </c>
      <c r="AT89" s="22" t="s">
        <v>123</v>
      </c>
      <c r="AU89" s="22" t="s">
        <v>87</v>
      </c>
      <c r="AY89" s="22" t="s">
        <v>121</v>
      </c>
      <c r="BE89" s="196">
        <f>IF(N89="základní",J89,0)</f>
        <v>0</v>
      </c>
      <c r="BF89" s="196">
        <f>IF(N89="snížená",J89,0)</f>
        <v>0</v>
      </c>
      <c r="BG89" s="196">
        <f>IF(N89="zákl. přenesená",J89,0)</f>
        <v>0</v>
      </c>
      <c r="BH89" s="196">
        <f>IF(N89="sníž. přenesená",J89,0)</f>
        <v>0</v>
      </c>
      <c r="BI89" s="196">
        <f>IF(N89="nulová",J89,0)</f>
        <v>0</v>
      </c>
      <c r="BJ89" s="22" t="s">
        <v>80</v>
      </c>
      <c r="BK89" s="196">
        <f>ROUND(I89*H89,2)</f>
        <v>0</v>
      </c>
      <c r="BL89" s="22" t="s">
        <v>128</v>
      </c>
      <c r="BM89" s="22" t="s">
        <v>143</v>
      </c>
    </row>
    <row r="90" spans="2:51" s="11" customFormat="1" ht="13.5">
      <c r="B90" s="197"/>
      <c r="C90" s="198"/>
      <c r="D90" s="199" t="s">
        <v>133</v>
      </c>
      <c r="E90" s="200" t="s">
        <v>21</v>
      </c>
      <c r="F90" s="201" t="s">
        <v>144</v>
      </c>
      <c r="G90" s="198"/>
      <c r="H90" s="202">
        <v>16.141</v>
      </c>
      <c r="I90" s="203"/>
      <c r="J90" s="198"/>
      <c r="K90" s="198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133</v>
      </c>
      <c r="AU90" s="208" t="s">
        <v>87</v>
      </c>
      <c r="AV90" s="11" t="s">
        <v>87</v>
      </c>
      <c r="AW90" s="11" t="s">
        <v>38</v>
      </c>
      <c r="AX90" s="11" t="s">
        <v>80</v>
      </c>
      <c r="AY90" s="208" t="s">
        <v>121</v>
      </c>
    </row>
    <row r="91" spans="2:65" s="1" customFormat="1" ht="38.25" customHeight="1">
      <c r="B91" s="39"/>
      <c r="C91" s="185" t="s">
        <v>145</v>
      </c>
      <c r="D91" s="185" t="s">
        <v>123</v>
      </c>
      <c r="E91" s="186" t="s">
        <v>146</v>
      </c>
      <c r="F91" s="187" t="s">
        <v>147</v>
      </c>
      <c r="G91" s="188" t="s">
        <v>138</v>
      </c>
      <c r="H91" s="189">
        <v>50.541</v>
      </c>
      <c r="I91" s="190"/>
      <c r="J91" s="191">
        <f>ROUND(I91*H91,2)</f>
        <v>0</v>
      </c>
      <c r="K91" s="187" t="s">
        <v>127</v>
      </c>
      <c r="L91" s="59"/>
      <c r="M91" s="192" t="s">
        <v>21</v>
      </c>
      <c r="N91" s="193" t="s">
        <v>46</v>
      </c>
      <c r="O91" s="40"/>
      <c r="P91" s="194">
        <f>O91*H91</f>
        <v>0</v>
      </c>
      <c r="Q91" s="194">
        <v>0</v>
      </c>
      <c r="R91" s="194">
        <f>Q91*H91</f>
        <v>0</v>
      </c>
      <c r="S91" s="194">
        <v>0</v>
      </c>
      <c r="T91" s="195">
        <f>S91*H91</f>
        <v>0</v>
      </c>
      <c r="AR91" s="22" t="s">
        <v>128</v>
      </c>
      <c r="AT91" s="22" t="s">
        <v>123</v>
      </c>
      <c r="AU91" s="22" t="s">
        <v>87</v>
      </c>
      <c r="AY91" s="22" t="s">
        <v>121</v>
      </c>
      <c r="BE91" s="196">
        <f>IF(N91="základní",J91,0)</f>
        <v>0</v>
      </c>
      <c r="BF91" s="196">
        <f>IF(N91="snížená",J91,0)</f>
        <v>0</v>
      </c>
      <c r="BG91" s="196">
        <f>IF(N91="zákl. přenesená",J91,0)</f>
        <v>0</v>
      </c>
      <c r="BH91" s="196">
        <f>IF(N91="sníž. přenesená",J91,0)</f>
        <v>0</v>
      </c>
      <c r="BI91" s="196">
        <f>IF(N91="nulová",J91,0)</f>
        <v>0</v>
      </c>
      <c r="BJ91" s="22" t="s">
        <v>80</v>
      </c>
      <c r="BK91" s="196">
        <f>ROUND(I91*H91,2)</f>
        <v>0</v>
      </c>
      <c r="BL91" s="22" t="s">
        <v>128</v>
      </c>
      <c r="BM91" s="22" t="s">
        <v>148</v>
      </c>
    </row>
    <row r="92" spans="2:51" s="11" customFormat="1" ht="13.5">
      <c r="B92" s="197"/>
      <c r="C92" s="198"/>
      <c r="D92" s="199" t="s">
        <v>133</v>
      </c>
      <c r="E92" s="200" t="s">
        <v>21</v>
      </c>
      <c r="F92" s="201" t="s">
        <v>149</v>
      </c>
      <c r="G92" s="198"/>
      <c r="H92" s="202">
        <v>50.541</v>
      </c>
      <c r="I92" s="203"/>
      <c r="J92" s="198"/>
      <c r="K92" s="198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133</v>
      </c>
      <c r="AU92" s="208" t="s">
        <v>87</v>
      </c>
      <c r="AV92" s="11" t="s">
        <v>87</v>
      </c>
      <c r="AW92" s="11" t="s">
        <v>38</v>
      </c>
      <c r="AX92" s="11" t="s">
        <v>80</v>
      </c>
      <c r="AY92" s="208" t="s">
        <v>121</v>
      </c>
    </row>
    <row r="93" spans="2:65" s="1" customFormat="1" ht="38.25" customHeight="1">
      <c r="B93" s="39"/>
      <c r="C93" s="185" t="s">
        <v>150</v>
      </c>
      <c r="D93" s="185" t="s">
        <v>123</v>
      </c>
      <c r="E93" s="186" t="s">
        <v>151</v>
      </c>
      <c r="F93" s="187" t="s">
        <v>152</v>
      </c>
      <c r="G93" s="188" t="s">
        <v>138</v>
      </c>
      <c r="H93" s="189">
        <v>29.18</v>
      </c>
      <c r="I93" s="190"/>
      <c r="J93" s="191">
        <f>ROUND(I93*H93,2)</f>
        <v>0</v>
      </c>
      <c r="K93" s="187" t="s">
        <v>127</v>
      </c>
      <c r="L93" s="59"/>
      <c r="M93" s="192" t="s">
        <v>21</v>
      </c>
      <c r="N93" s="193" t="s">
        <v>46</v>
      </c>
      <c r="O93" s="40"/>
      <c r="P93" s="194">
        <f>O93*H93</f>
        <v>0</v>
      </c>
      <c r="Q93" s="194">
        <v>0</v>
      </c>
      <c r="R93" s="194">
        <f>Q93*H93</f>
        <v>0</v>
      </c>
      <c r="S93" s="194">
        <v>0</v>
      </c>
      <c r="T93" s="195">
        <f>S93*H93</f>
        <v>0</v>
      </c>
      <c r="AR93" s="22" t="s">
        <v>128</v>
      </c>
      <c r="AT93" s="22" t="s">
        <v>123</v>
      </c>
      <c r="AU93" s="22" t="s">
        <v>87</v>
      </c>
      <c r="AY93" s="22" t="s">
        <v>121</v>
      </c>
      <c r="BE93" s="196">
        <f>IF(N93="základní",J93,0)</f>
        <v>0</v>
      </c>
      <c r="BF93" s="196">
        <f>IF(N93="snížená",J93,0)</f>
        <v>0</v>
      </c>
      <c r="BG93" s="196">
        <f>IF(N93="zákl. přenesená",J93,0)</f>
        <v>0</v>
      </c>
      <c r="BH93" s="196">
        <f>IF(N93="sníž. přenesená",J93,0)</f>
        <v>0</v>
      </c>
      <c r="BI93" s="196">
        <f>IF(N93="nulová",J93,0)</f>
        <v>0</v>
      </c>
      <c r="BJ93" s="22" t="s">
        <v>80</v>
      </c>
      <c r="BK93" s="196">
        <f>ROUND(I93*H93,2)</f>
        <v>0</v>
      </c>
      <c r="BL93" s="22" t="s">
        <v>128</v>
      </c>
      <c r="BM93" s="22" t="s">
        <v>153</v>
      </c>
    </row>
    <row r="94" spans="2:65" s="1" customFormat="1" ht="25.5" customHeight="1">
      <c r="B94" s="39"/>
      <c r="C94" s="185" t="s">
        <v>154</v>
      </c>
      <c r="D94" s="185" t="s">
        <v>123</v>
      </c>
      <c r="E94" s="186" t="s">
        <v>155</v>
      </c>
      <c r="F94" s="187" t="s">
        <v>156</v>
      </c>
      <c r="G94" s="188" t="s">
        <v>126</v>
      </c>
      <c r="H94" s="189">
        <v>163.855</v>
      </c>
      <c r="I94" s="190"/>
      <c r="J94" s="191">
        <f>ROUND(I94*H94,2)</f>
        <v>0</v>
      </c>
      <c r="K94" s="187" t="s">
        <v>127</v>
      </c>
      <c r="L94" s="59"/>
      <c r="M94" s="192" t="s">
        <v>21</v>
      </c>
      <c r="N94" s="193" t="s">
        <v>46</v>
      </c>
      <c r="O94" s="40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AR94" s="22" t="s">
        <v>128</v>
      </c>
      <c r="AT94" s="22" t="s">
        <v>123</v>
      </c>
      <c r="AU94" s="22" t="s">
        <v>87</v>
      </c>
      <c r="AY94" s="22" t="s">
        <v>121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22" t="s">
        <v>80</v>
      </c>
      <c r="BK94" s="196">
        <f>ROUND(I94*H94,2)</f>
        <v>0</v>
      </c>
      <c r="BL94" s="22" t="s">
        <v>128</v>
      </c>
      <c r="BM94" s="22" t="s">
        <v>157</v>
      </c>
    </row>
    <row r="95" spans="2:51" s="11" customFormat="1" ht="13.5">
      <c r="B95" s="197"/>
      <c r="C95" s="198"/>
      <c r="D95" s="199" t="s">
        <v>133</v>
      </c>
      <c r="E95" s="200" t="s">
        <v>21</v>
      </c>
      <c r="F95" s="201" t="s">
        <v>158</v>
      </c>
      <c r="G95" s="198"/>
      <c r="H95" s="202">
        <v>92.655</v>
      </c>
      <c r="I95" s="203"/>
      <c r="J95" s="198"/>
      <c r="K95" s="198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133</v>
      </c>
      <c r="AU95" s="208" t="s">
        <v>87</v>
      </c>
      <c r="AV95" s="11" t="s">
        <v>87</v>
      </c>
      <c r="AW95" s="11" t="s">
        <v>38</v>
      </c>
      <c r="AX95" s="11" t="s">
        <v>75</v>
      </c>
      <c r="AY95" s="208" t="s">
        <v>121</v>
      </c>
    </row>
    <row r="96" spans="2:51" s="11" customFormat="1" ht="13.5">
      <c r="B96" s="197"/>
      <c r="C96" s="198"/>
      <c r="D96" s="199" t="s">
        <v>133</v>
      </c>
      <c r="E96" s="200" t="s">
        <v>21</v>
      </c>
      <c r="F96" s="201" t="s">
        <v>159</v>
      </c>
      <c r="G96" s="198"/>
      <c r="H96" s="202">
        <v>71.2</v>
      </c>
      <c r="I96" s="203"/>
      <c r="J96" s="198"/>
      <c r="K96" s="198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133</v>
      </c>
      <c r="AU96" s="208" t="s">
        <v>87</v>
      </c>
      <c r="AV96" s="11" t="s">
        <v>87</v>
      </c>
      <c r="AW96" s="11" t="s">
        <v>38</v>
      </c>
      <c r="AX96" s="11" t="s">
        <v>75</v>
      </c>
      <c r="AY96" s="208" t="s">
        <v>121</v>
      </c>
    </row>
    <row r="97" spans="2:51" s="12" customFormat="1" ht="13.5">
      <c r="B97" s="209"/>
      <c r="C97" s="210"/>
      <c r="D97" s="199" t="s">
        <v>133</v>
      </c>
      <c r="E97" s="211" t="s">
        <v>21</v>
      </c>
      <c r="F97" s="212" t="s">
        <v>160</v>
      </c>
      <c r="G97" s="210"/>
      <c r="H97" s="213">
        <v>163.855</v>
      </c>
      <c r="I97" s="214"/>
      <c r="J97" s="210"/>
      <c r="K97" s="210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133</v>
      </c>
      <c r="AU97" s="219" t="s">
        <v>87</v>
      </c>
      <c r="AV97" s="12" t="s">
        <v>128</v>
      </c>
      <c r="AW97" s="12" t="s">
        <v>38</v>
      </c>
      <c r="AX97" s="12" t="s">
        <v>80</v>
      </c>
      <c r="AY97" s="219" t="s">
        <v>121</v>
      </c>
    </row>
    <row r="98" spans="2:65" s="1" customFormat="1" ht="25.5" customHeight="1">
      <c r="B98" s="39"/>
      <c r="C98" s="185" t="s">
        <v>161</v>
      </c>
      <c r="D98" s="185" t="s">
        <v>123</v>
      </c>
      <c r="E98" s="186" t="s">
        <v>162</v>
      </c>
      <c r="F98" s="187" t="s">
        <v>163</v>
      </c>
      <c r="G98" s="188" t="s">
        <v>126</v>
      </c>
      <c r="H98" s="189">
        <v>228.1</v>
      </c>
      <c r="I98" s="190"/>
      <c r="J98" s="191">
        <f>ROUND(I98*H98,2)</f>
        <v>0</v>
      </c>
      <c r="K98" s="187" t="s">
        <v>127</v>
      </c>
      <c r="L98" s="59"/>
      <c r="M98" s="192" t="s">
        <v>21</v>
      </c>
      <c r="N98" s="193" t="s">
        <v>46</v>
      </c>
      <c r="O98" s="40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AR98" s="22" t="s">
        <v>128</v>
      </c>
      <c r="AT98" s="22" t="s">
        <v>123</v>
      </c>
      <c r="AU98" s="22" t="s">
        <v>87</v>
      </c>
      <c r="AY98" s="22" t="s">
        <v>121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22" t="s">
        <v>80</v>
      </c>
      <c r="BK98" s="196">
        <f>ROUND(I98*H98,2)</f>
        <v>0</v>
      </c>
      <c r="BL98" s="22" t="s">
        <v>128</v>
      </c>
      <c r="BM98" s="22" t="s">
        <v>164</v>
      </c>
    </row>
    <row r="99" spans="2:51" s="11" customFormat="1" ht="13.5">
      <c r="B99" s="197"/>
      <c r="C99" s="198"/>
      <c r="D99" s="199" t="s">
        <v>133</v>
      </c>
      <c r="E99" s="200" t="s">
        <v>21</v>
      </c>
      <c r="F99" s="201" t="s">
        <v>165</v>
      </c>
      <c r="G99" s="198"/>
      <c r="H99" s="202">
        <v>228.1</v>
      </c>
      <c r="I99" s="203"/>
      <c r="J99" s="198"/>
      <c r="K99" s="198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133</v>
      </c>
      <c r="AU99" s="208" t="s">
        <v>87</v>
      </c>
      <c r="AV99" s="11" t="s">
        <v>87</v>
      </c>
      <c r="AW99" s="11" t="s">
        <v>38</v>
      </c>
      <c r="AX99" s="11" t="s">
        <v>80</v>
      </c>
      <c r="AY99" s="208" t="s">
        <v>121</v>
      </c>
    </row>
    <row r="100" spans="2:63" s="10" customFormat="1" ht="29.85" customHeight="1">
      <c r="B100" s="169"/>
      <c r="C100" s="170"/>
      <c r="D100" s="171" t="s">
        <v>74</v>
      </c>
      <c r="E100" s="183" t="s">
        <v>145</v>
      </c>
      <c r="F100" s="183" t="s">
        <v>166</v>
      </c>
      <c r="G100" s="170"/>
      <c r="H100" s="170"/>
      <c r="I100" s="173"/>
      <c r="J100" s="184">
        <f>BK100</f>
        <v>0</v>
      </c>
      <c r="K100" s="170"/>
      <c r="L100" s="175"/>
      <c r="M100" s="176"/>
      <c r="N100" s="177"/>
      <c r="O100" s="177"/>
      <c r="P100" s="178">
        <f>SUM(P101:P109)</f>
        <v>0</v>
      </c>
      <c r="Q100" s="177"/>
      <c r="R100" s="178">
        <f>SUM(R101:R109)</f>
        <v>210.19867</v>
      </c>
      <c r="S100" s="177"/>
      <c r="T100" s="179">
        <f>SUM(T101:T109)</f>
        <v>0</v>
      </c>
      <c r="AR100" s="180" t="s">
        <v>80</v>
      </c>
      <c r="AT100" s="181" t="s">
        <v>74</v>
      </c>
      <c r="AU100" s="181" t="s">
        <v>80</v>
      </c>
      <c r="AY100" s="180" t="s">
        <v>121</v>
      </c>
      <c r="BK100" s="182">
        <f>SUM(BK101:BK109)</f>
        <v>0</v>
      </c>
    </row>
    <row r="101" spans="2:65" s="1" customFormat="1" ht="25.5" customHeight="1">
      <c r="B101" s="39"/>
      <c r="C101" s="185" t="s">
        <v>167</v>
      </c>
      <c r="D101" s="185" t="s">
        <v>123</v>
      </c>
      <c r="E101" s="186" t="s">
        <v>168</v>
      </c>
      <c r="F101" s="187" t="s">
        <v>169</v>
      </c>
      <c r="G101" s="188" t="s">
        <v>126</v>
      </c>
      <c r="H101" s="189">
        <v>156.9</v>
      </c>
      <c r="I101" s="190"/>
      <c r="J101" s="191">
        <f>ROUND(I101*H101,2)</f>
        <v>0</v>
      </c>
      <c r="K101" s="187" t="s">
        <v>127</v>
      </c>
      <c r="L101" s="59"/>
      <c r="M101" s="192" t="s">
        <v>21</v>
      </c>
      <c r="N101" s="193" t="s">
        <v>46</v>
      </c>
      <c r="O101" s="40"/>
      <c r="P101" s="194">
        <f>O101*H101</f>
        <v>0</v>
      </c>
      <c r="Q101" s="194">
        <v>0.378</v>
      </c>
      <c r="R101" s="194">
        <f>Q101*H101</f>
        <v>59.3082</v>
      </c>
      <c r="S101" s="194">
        <v>0</v>
      </c>
      <c r="T101" s="195">
        <f>S101*H101</f>
        <v>0</v>
      </c>
      <c r="AR101" s="22" t="s">
        <v>128</v>
      </c>
      <c r="AT101" s="22" t="s">
        <v>123</v>
      </c>
      <c r="AU101" s="22" t="s">
        <v>87</v>
      </c>
      <c r="AY101" s="22" t="s">
        <v>121</v>
      </c>
      <c r="BE101" s="196">
        <f>IF(N101="základní",J101,0)</f>
        <v>0</v>
      </c>
      <c r="BF101" s="196">
        <f>IF(N101="snížená",J101,0)</f>
        <v>0</v>
      </c>
      <c r="BG101" s="196">
        <f>IF(N101="zákl. přenesená",J101,0)</f>
        <v>0</v>
      </c>
      <c r="BH101" s="196">
        <f>IF(N101="sníž. přenesená",J101,0)</f>
        <v>0</v>
      </c>
      <c r="BI101" s="196">
        <f>IF(N101="nulová",J101,0)</f>
        <v>0</v>
      </c>
      <c r="BJ101" s="22" t="s">
        <v>80</v>
      </c>
      <c r="BK101" s="196">
        <f>ROUND(I101*H101,2)</f>
        <v>0</v>
      </c>
      <c r="BL101" s="22" t="s">
        <v>128</v>
      </c>
      <c r="BM101" s="22" t="s">
        <v>170</v>
      </c>
    </row>
    <row r="102" spans="2:65" s="1" customFormat="1" ht="38.25" customHeight="1">
      <c r="B102" s="39"/>
      <c r="C102" s="185" t="s">
        <v>171</v>
      </c>
      <c r="D102" s="185" t="s">
        <v>123</v>
      </c>
      <c r="E102" s="186" t="s">
        <v>172</v>
      </c>
      <c r="F102" s="187" t="s">
        <v>173</v>
      </c>
      <c r="G102" s="188" t="s">
        <v>126</v>
      </c>
      <c r="H102" s="189">
        <v>156.9</v>
      </c>
      <c r="I102" s="190"/>
      <c r="J102" s="191">
        <f>ROUND(I102*H102,2)</f>
        <v>0</v>
      </c>
      <c r="K102" s="187" t="s">
        <v>127</v>
      </c>
      <c r="L102" s="59"/>
      <c r="M102" s="192" t="s">
        <v>21</v>
      </c>
      <c r="N102" s="193" t="s">
        <v>46</v>
      </c>
      <c r="O102" s="40"/>
      <c r="P102" s="194">
        <f>O102*H102</f>
        <v>0</v>
      </c>
      <c r="Q102" s="194">
        <v>0.13188</v>
      </c>
      <c r="R102" s="194">
        <f>Q102*H102</f>
        <v>20.691972</v>
      </c>
      <c r="S102" s="194">
        <v>0</v>
      </c>
      <c r="T102" s="195">
        <f>S102*H102</f>
        <v>0</v>
      </c>
      <c r="AR102" s="22" t="s">
        <v>128</v>
      </c>
      <c r="AT102" s="22" t="s">
        <v>123</v>
      </c>
      <c r="AU102" s="22" t="s">
        <v>87</v>
      </c>
      <c r="AY102" s="22" t="s">
        <v>121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22" t="s">
        <v>80</v>
      </c>
      <c r="BK102" s="196">
        <f>ROUND(I102*H102,2)</f>
        <v>0</v>
      </c>
      <c r="BL102" s="22" t="s">
        <v>128</v>
      </c>
      <c r="BM102" s="22" t="s">
        <v>174</v>
      </c>
    </row>
    <row r="103" spans="2:65" s="1" customFormat="1" ht="25.5" customHeight="1">
      <c r="B103" s="39"/>
      <c r="C103" s="185" t="s">
        <v>175</v>
      </c>
      <c r="D103" s="185" t="s">
        <v>123</v>
      </c>
      <c r="E103" s="186" t="s">
        <v>176</v>
      </c>
      <c r="F103" s="187" t="s">
        <v>177</v>
      </c>
      <c r="G103" s="188" t="s">
        <v>126</v>
      </c>
      <c r="H103" s="189">
        <v>228.3</v>
      </c>
      <c r="I103" s="190"/>
      <c r="J103" s="191">
        <f>ROUND(I103*H103,2)</f>
        <v>0</v>
      </c>
      <c r="K103" s="187" t="s">
        <v>127</v>
      </c>
      <c r="L103" s="59"/>
      <c r="M103" s="192" t="s">
        <v>21</v>
      </c>
      <c r="N103" s="193" t="s">
        <v>46</v>
      </c>
      <c r="O103" s="40"/>
      <c r="P103" s="194">
        <f>O103*H103</f>
        <v>0</v>
      </c>
      <c r="Q103" s="194">
        <v>0.31652</v>
      </c>
      <c r="R103" s="194">
        <f>Q103*H103</f>
        <v>72.26151600000001</v>
      </c>
      <c r="S103" s="194">
        <v>0</v>
      </c>
      <c r="T103" s="195">
        <f>S103*H103</f>
        <v>0</v>
      </c>
      <c r="AR103" s="22" t="s">
        <v>128</v>
      </c>
      <c r="AT103" s="22" t="s">
        <v>123</v>
      </c>
      <c r="AU103" s="22" t="s">
        <v>87</v>
      </c>
      <c r="AY103" s="22" t="s">
        <v>121</v>
      </c>
      <c r="BE103" s="196">
        <f>IF(N103="základní",J103,0)</f>
        <v>0</v>
      </c>
      <c r="BF103" s="196">
        <f>IF(N103="snížená",J103,0)</f>
        <v>0</v>
      </c>
      <c r="BG103" s="196">
        <f>IF(N103="zákl. přenesená",J103,0)</f>
        <v>0</v>
      </c>
      <c r="BH103" s="196">
        <f>IF(N103="sníž. přenesená",J103,0)</f>
        <v>0</v>
      </c>
      <c r="BI103" s="196">
        <f>IF(N103="nulová",J103,0)</f>
        <v>0</v>
      </c>
      <c r="BJ103" s="22" t="s">
        <v>80</v>
      </c>
      <c r="BK103" s="196">
        <f>ROUND(I103*H103,2)</f>
        <v>0</v>
      </c>
      <c r="BL103" s="22" t="s">
        <v>128</v>
      </c>
      <c r="BM103" s="22" t="s">
        <v>178</v>
      </c>
    </row>
    <row r="104" spans="2:65" s="1" customFormat="1" ht="25.5" customHeight="1">
      <c r="B104" s="39"/>
      <c r="C104" s="185" t="s">
        <v>179</v>
      </c>
      <c r="D104" s="185" t="s">
        <v>123</v>
      </c>
      <c r="E104" s="186" t="s">
        <v>180</v>
      </c>
      <c r="F104" s="187" t="s">
        <v>181</v>
      </c>
      <c r="G104" s="188" t="s">
        <v>126</v>
      </c>
      <c r="H104" s="189">
        <v>228.3</v>
      </c>
      <c r="I104" s="190"/>
      <c r="J104" s="191">
        <f>ROUND(I104*H104,2)</f>
        <v>0</v>
      </c>
      <c r="K104" s="187" t="s">
        <v>127</v>
      </c>
      <c r="L104" s="59"/>
      <c r="M104" s="192" t="s">
        <v>21</v>
      </c>
      <c r="N104" s="193" t="s">
        <v>46</v>
      </c>
      <c r="O104" s="40"/>
      <c r="P104" s="194">
        <f>O104*H104</f>
        <v>0</v>
      </c>
      <c r="Q104" s="194">
        <v>0.1562</v>
      </c>
      <c r="R104" s="194">
        <f>Q104*H104</f>
        <v>35.66046</v>
      </c>
      <c r="S104" s="194">
        <v>0</v>
      </c>
      <c r="T104" s="195">
        <f>S104*H104</f>
        <v>0</v>
      </c>
      <c r="AR104" s="22" t="s">
        <v>128</v>
      </c>
      <c r="AT104" s="22" t="s">
        <v>123</v>
      </c>
      <c r="AU104" s="22" t="s">
        <v>87</v>
      </c>
      <c r="AY104" s="22" t="s">
        <v>121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22" t="s">
        <v>80</v>
      </c>
      <c r="BK104" s="196">
        <f>ROUND(I104*H104,2)</f>
        <v>0</v>
      </c>
      <c r="BL104" s="22" t="s">
        <v>128</v>
      </c>
      <c r="BM104" s="22" t="s">
        <v>182</v>
      </c>
    </row>
    <row r="105" spans="2:51" s="11" customFormat="1" ht="13.5">
      <c r="B105" s="197"/>
      <c r="C105" s="198"/>
      <c r="D105" s="199" t="s">
        <v>133</v>
      </c>
      <c r="E105" s="200" t="s">
        <v>21</v>
      </c>
      <c r="F105" s="201" t="s">
        <v>183</v>
      </c>
      <c r="G105" s="198"/>
      <c r="H105" s="202">
        <v>228.3</v>
      </c>
      <c r="I105" s="203"/>
      <c r="J105" s="198"/>
      <c r="K105" s="198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133</v>
      </c>
      <c r="AU105" s="208" t="s">
        <v>87</v>
      </c>
      <c r="AV105" s="11" t="s">
        <v>87</v>
      </c>
      <c r="AW105" s="11" t="s">
        <v>38</v>
      </c>
      <c r="AX105" s="11" t="s">
        <v>80</v>
      </c>
      <c r="AY105" s="208" t="s">
        <v>121</v>
      </c>
    </row>
    <row r="106" spans="2:65" s="1" customFormat="1" ht="25.5" customHeight="1">
      <c r="B106" s="39"/>
      <c r="C106" s="185" t="s">
        <v>184</v>
      </c>
      <c r="D106" s="185" t="s">
        <v>123</v>
      </c>
      <c r="E106" s="186" t="s">
        <v>185</v>
      </c>
      <c r="F106" s="187" t="s">
        <v>186</v>
      </c>
      <c r="G106" s="188" t="s">
        <v>187</v>
      </c>
      <c r="H106" s="189">
        <v>87.1</v>
      </c>
      <c r="I106" s="190"/>
      <c r="J106" s="191">
        <f>ROUND(I106*H106,2)</f>
        <v>0</v>
      </c>
      <c r="K106" s="187" t="s">
        <v>127</v>
      </c>
      <c r="L106" s="59"/>
      <c r="M106" s="192" t="s">
        <v>21</v>
      </c>
      <c r="N106" s="193" t="s">
        <v>46</v>
      </c>
      <c r="O106" s="40"/>
      <c r="P106" s="194">
        <f>O106*H106</f>
        <v>0</v>
      </c>
      <c r="Q106" s="194">
        <v>0.00085</v>
      </c>
      <c r="R106" s="194">
        <f>Q106*H106</f>
        <v>0.07403499999999999</v>
      </c>
      <c r="S106" s="194">
        <v>0</v>
      </c>
      <c r="T106" s="195">
        <f>S106*H106</f>
        <v>0</v>
      </c>
      <c r="AR106" s="22" t="s">
        <v>128</v>
      </c>
      <c r="AT106" s="22" t="s">
        <v>123</v>
      </c>
      <c r="AU106" s="22" t="s">
        <v>87</v>
      </c>
      <c r="AY106" s="22" t="s">
        <v>121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22" t="s">
        <v>80</v>
      </c>
      <c r="BK106" s="196">
        <f>ROUND(I106*H106,2)</f>
        <v>0</v>
      </c>
      <c r="BL106" s="22" t="s">
        <v>128</v>
      </c>
      <c r="BM106" s="22" t="s">
        <v>188</v>
      </c>
    </row>
    <row r="107" spans="2:65" s="1" customFormat="1" ht="25.5" customHeight="1">
      <c r="B107" s="39"/>
      <c r="C107" s="185" t="s">
        <v>189</v>
      </c>
      <c r="D107" s="185" t="s">
        <v>123</v>
      </c>
      <c r="E107" s="186" t="s">
        <v>190</v>
      </c>
      <c r="F107" s="187" t="s">
        <v>191</v>
      </c>
      <c r="G107" s="188" t="s">
        <v>126</v>
      </c>
      <c r="H107" s="189">
        <v>228.3</v>
      </c>
      <c r="I107" s="190"/>
      <c r="J107" s="191">
        <f>ROUND(I107*H107,2)</f>
        <v>0</v>
      </c>
      <c r="K107" s="187" t="s">
        <v>127</v>
      </c>
      <c r="L107" s="59"/>
      <c r="M107" s="192" t="s">
        <v>21</v>
      </c>
      <c r="N107" s="193" t="s">
        <v>46</v>
      </c>
      <c r="O107" s="40"/>
      <c r="P107" s="194">
        <f>O107*H107</f>
        <v>0</v>
      </c>
      <c r="Q107" s="194">
        <v>0.00051</v>
      </c>
      <c r="R107" s="194">
        <f>Q107*H107</f>
        <v>0.11643300000000001</v>
      </c>
      <c r="S107" s="194">
        <v>0</v>
      </c>
      <c r="T107" s="195">
        <f>S107*H107</f>
        <v>0</v>
      </c>
      <c r="AR107" s="22" t="s">
        <v>128</v>
      </c>
      <c r="AT107" s="22" t="s">
        <v>123</v>
      </c>
      <c r="AU107" s="22" t="s">
        <v>87</v>
      </c>
      <c r="AY107" s="22" t="s">
        <v>121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22" t="s">
        <v>80</v>
      </c>
      <c r="BK107" s="196">
        <f>ROUND(I107*H107,2)</f>
        <v>0</v>
      </c>
      <c r="BL107" s="22" t="s">
        <v>128</v>
      </c>
      <c r="BM107" s="22" t="s">
        <v>192</v>
      </c>
    </row>
    <row r="108" spans="2:65" s="1" customFormat="1" ht="25.5" customHeight="1">
      <c r="B108" s="39"/>
      <c r="C108" s="185" t="s">
        <v>10</v>
      </c>
      <c r="D108" s="185" t="s">
        <v>123</v>
      </c>
      <c r="E108" s="186" t="s">
        <v>193</v>
      </c>
      <c r="F108" s="187" t="s">
        <v>194</v>
      </c>
      <c r="G108" s="188" t="s">
        <v>126</v>
      </c>
      <c r="H108" s="189">
        <v>871.2</v>
      </c>
      <c r="I108" s="190"/>
      <c r="J108" s="191">
        <f>ROUND(I108*H108,2)</f>
        <v>0</v>
      </c>
      <c r="K108" s="187" t="s">
        <v>127</v>
      </c>
      <c r="L108" s="59"/>
      <c r="M108" s="192" t="s">
        <v>21</v>
      </c>
      <c r="N108" s="193" t="s">
        <v>46</v>
      </c>
      <c r="O108" s="40"/>
      <c r="P108" s="194">
        <f>O108*H108</f>
        <v>0</v>
      </c>
      <c r="Q108" s="194">
        <v>0.002</v>
      </c>
      <c r="R108" s="194">
        <f>Q108*H108</f>
        <v>1.7424000000000002</v>
      </c>
      <c r="S108" s="194">
        <v>0</v>
      </c>
      <c r="T108" s="195">
        <f>S108*H108</f>
        <v>0</v>
      </c>
      <c r="AR108" s="22" t="s">
        <v>128</v>
      </c>
      <c r="AT108" s="22" t="s">
        <v>123</v>
      </c>
      <c r="AU108" s="22" t="s">
        <v>87</v>
      </c>
      <c r="AY108" s="22" t="s">
        <v>121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22" t="s">
        <v>80</v>
      </c>
      <c r="BK108" s="196">
        <f>ROUND(I108*H108,2)</f>
        <v>0</v>
      </c>
      <c r="BL108" s="22" t="s">
        <v>128</v>
      </c>
      <c r="BM108" s="22" t="s">
        <v>195</v>
      </c>
    </row>
    <row r="109" spans="2:65" s="1" customFormat="1" ht="25.5" customHeight="1">
      <c r="B109" s="39"/>
      <c r="C109" s="185" t="s">
        <v>196</v>
      </c>
      <c r="D109" s="185" t="s">
        <v>123</v>
      </c>
      <c r="E109" s="186" t="s">
        <v>197</v>
      </c>
      <c r="F109" s="187" t="s">
        <v>198</v>
      </c>
      <c r="G109" s="188" t="s">
        <v>126</v>
      </c>
      <c r="H109" s="189">
        <v>156.9</v>
      </c>
      <c r="I109" s="190"/>
      <c r="J109" s="191">
        <f>ROUND(I109*H109,2)</f>
        <v>0</v>
      </c>
      <c r="K109" s="187" t="s">
        <v>127</v>
      </c>
      <c r="L109" s="59"/>
      <c r="M109" s="192" t="s">
        <v>21</v>
      </c>
      <c r="N109" s="193" t="s">
        <v>46</v>
      </c>
      <c r="O109" s="40"/>
      <c r="P109" s="194">
        <f>O109*H109</f>
        <v>0</v>
      </c>
      <c r="Q109" s="194">
        <v>0.12966</v>
      </c>
      <c r="R109" s="194">
        <f>Q109*H109</f>
        <v>20.343654</v>
      </c>
      <c r="S109" s="194">
        <v>0</v>
      </c>
      <c r="T109" s="195">
        <f>S109*H109</f>
        <v>0</v>
      </c>
      <c r="AR109" s="22" t="s">
        <v>128</v>
      </c>
      <c r="AT109" s="22" t="s">
        <v>123</v>
      </c>
      <c r="AU109" s="22" t="s">
        <v>87</v>
      </c>
      <c r="AY109" s="22" t="s">
        <v>121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22" t="s">
        <v>80</v>
      </c>
      <c r="BK109" s="196">
        <f>ROUND(I109*H109,2)</f>
        <v>0</v>
      </c>
      <c r="BL109" s="22" t="s">
        <v>128</v>
      </c>
      <c r="BM109" s="22" t="s">
        <v>199</v>
      </c>
    </row>
    <row r="110" spans="2:63" s="10" customFormat="1" ht="29.85" customHeight="1">
      <c r="B110" s="169"/>
      <c r="C110" s="170"/>
      <c r="D110" s="171" t="s">
        <v>74</v>
      </c>
      <c r="E110" s="183" t="s">
        <v>167</v>
      </c>
      <c r="F110" s="183" t="s">
        <v>200</v>
      </c>
      <c r="G110" s="170"/>
      <c r="H110" s="170"/>
      <c r="I110" s="173"/>
      <c r="J110" s="184">
        <f>BK110</f>
        <v>0</v>
      </c>
      <c r="K110" s="170"/>
      <c r="L110" s="175"/>
      <c r="M110" s="176"/>
      <c r="N110" s="177"/>
      <c r="O110" s="177"/>
      <c r="P110" s="178">
        <f>SUM(P111:P129)</f>
        <v>0</v>
      </c>
      <c r="Q110" s="177"/>
      <c r="R110" s="178">
        <f>SUM(R111:R129)</f>
        <v>38.209211</v>
      </c>
      <c r="S110" s="177"/>
      <c r="T110" s="179">
        <f>SUM(T111:T129)</f>
        <v>23.056</v>
      </c>
      <c r="AR110" s="180" t="s">
        <v>80</v>
      </c>
      <c r="AT110" s="181" t="s">
        <v>74</v>
      </c>
      <c r="AU110" s="181" t="s">
        <v>80</v>
      </c>
      <c r="AY110" s="180" t="s">
        <v>121</v>
      </c>
      <c r="BK110" s="182">
        <f>SUM(BK111:BK129)</f>
        <v>0</v>
      </c>
    </row>
    <row r="111" spans="2:65" s="1" customFormat="1" ht="25.5" customHeight="1">
      <c r="B111" s="39"/>
      <c r="C111" s="185" t="s">
        <v>201</v>
      </c>
      <c r="D111" s="185" t="s">
        <v>123</v>
      </c>
      <c r="E111" s="186" t="s">
        <v>202</v>
      </c>
      <c r="F111" s="187" t="s">
        <v>203</v>
      </c>
      <c r="G111" s="188" t="s">
        <v>204</v>
      </c>
      <c r="H111" s="189">
        <v>39</v>
      </c>
      <c r="I111" s="190"/>
      <c r="J111" s="191">
        <f>ROUND(I111*H111,2)</f>
        <v>0</v>
      </c>
      <c r="K111" s="187" t="s">
        <v>127</v>
      </c>
      <c r="L111" s="59"/>
      <c r="M111" s="192" t="s">
        <v>21</v>
      </c>
      <c r="N111" s="193" t="s">
        <v>46</v>
      </c>
      <c r="O111" s="40"/>
      <c r="P111" s="194">
        <f>O111*H111</f>
        <v>0</v>
      </c>
      <c r="Q111" s="194">
        <v>0.0007</v>
      </c>
      <c r="R111" s="194">
        <f>Q111*H111</f>
        <v>0.0273</v>
      </c>
      <c r="S111" s="194">
        <v>0</v>
      </c>
      <c r="T111" s="195">
        <f>S111*H111</f>
        <v>0</v>
      </c>
      <c r="AR111" s="22" t="s">
        <v>128</v>
      </c>
      <c r="AT111" s="22" t="s">
        <v>123</v>
      </c>
      <c r="AU111" s="22" t="s">
        <v>87</v>
      </c>
      <c r="AY111" s="22" t="s">
        <v>121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22" t="s">
        <v>80</v>
      </c>
      <c r="BK111" s="196">
        <f>ROUND(I111*H111,2)</f>
        <v>0</v>
      </c>
      <c r="BL111" s="22" t="s">
        <v>128</v>
      </c>
      <c r="BM111" s="22" t="s">
        <v>205</v>
      </c>
    </row>
    <row r="112" spans="2:51" s="11" customFormat="1" ht="13.5">
      <c r="B112" s="197"/>
      <c r="C112" s="198"/>
      <c r="D112" s="199" t="s">
        <v>133</v>
      </c>
      <c r="E112" s="200" t="s">
        <v>21</v>
      </c>
      <c r="F112" s="201" t="s">
        <v>206</v>
      </c>
      <c r="G112" s="198"/>
      <c r="H112" s="202">
        <v>39</v>
      </c>
      <c r="I112" s="203"/>
      <c r="J112" s="198"/>
      <c r="K112" s="198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133</v>
      </c>
      <c r="AU112" s="208" t="s">
        <v>87</v>
      </c>
      <c r="AV112" s="11" t="s">
        <v>87</v>
      </c>
      <c r="AW112" s="11" t="s">
        <v>38</v>
      </c>
      <c r="AX112" s="11" t="s">
        <v>80</v>
      </c>
      <c r="AY112" s="208" t="s">
        <v>121</v>
      </c>
    </row>
    <row r="113" spans="2:65" s="1" customFormat="1" ht="16.5" customHeight="1">
      <c r="B113" s="39"/>
      <c r="C113" s="185" t="s">
        <v>207</v>
      </c>
      <c r="D113" s="185" t="s">
        <v>123</v>
      </c>
      <c r="E113" s="186" t="s">
        <v>208</v>
      </c>
      <c r="F113" s="187" t="s">
        <v>209</v>
      </c>
      <c r="G113" s="188" t="s">
        <v>204</v>
      </c>
      <c r="H113" s="189">
        <v>26</v>
      </c>
      <c r="I113" s="190"/>
      <c r="J113" s="191">
        <f>ROUND(I113*H113,2)</f>
        <v>0</v>
      </c>
      <c r="K113" s="187" t="s">
        <v>127</v>
      </c>
      <c r="L113" s="59"/>
      <c r="M113" s="192" t="s">
        <v>21</v>
      </c>
      <c r="N113" s="193" t="s">
        <v>46</v>
      </c>
      <c r="O113" s="40"/>
      <c r="P113" s="194">
        <f>O113*H113</f>
        <v>0</v>
      </c>
      <c r="Q113" s="194">
        <v>0.10941</v>
      </c>
      <c r="R113" s="194">
        <f>Q113*H113</f>
        <v>2.8446599999999997</v>
      </c>
      <c r="S113" s="194">
        <v>0</v>
      </c>
      <c r="T113" s="195">
        <f>S113*H113</f>
        <v>0</v>
      </c>
      <c r="AR113" s="22" t="s">
        <v>128</v>
      </c>
      <c r="AT113" s="22" t="s">
        <v>123</v>
      </c>
      <c r="AU113" s="22" t="s">
        <v>87</v>
      </c>
      <c r="AY113" s="22" t="s">
        <v>121</v>
      </c>
      <c r="BE113" s="196">
        <f>IF(N113="základní",J113,0)</f>
        <v>0</v>
      </c>
      <c r="BF113" s="196">
        <f>IF(N113="snížená",J113,0)</f>
        <v>0</v>
      </c>
      <c r="BG113" s="196">
        <f>IF(N113="zákl. přenesená",J113,0)</f>
        <v>0</v>
      </c>
      <c r="BH113" s="196">
        <f>IF(N113="sníž. přenesená",J113,0)</f>
        <v>0</v>
      </c>
      <c r="BI113" s="196">
        <f>IF(N113="nulová",J113,0)</f>
        <v>0</v>
      </c>
      <c r="BJ113" s="22" t="s">
        <v>80</v>
      </c>
      <c r="BK113" s="196">
        <f>ROUND(I113*H113,2)</f>
        <v>0</v>
      </c>
      <c r="BL113" s="22" t="s">
        <v>128</v>
      </c>
      <c r="BM113" s="22" t="s">
        <v>210</v>
      </c>
    </row>
    <row r="114" spans="2:65" s="1" customFormat="1" ht="16.5" customHeight="1">
      <c r="B114" s="39"/>
      <c r="C114" s="220" t="s">
        <v>211</v>
      </c>
      <c r="D114" s="220" t="s">
        <v>212</v>
      </c>
      <c r="E114" s="221" t="s">
        <v>213</v>
      </c>
      <c r="F114" s="222" t="s">
        <v>214</v>
      </c>
      <c r="G114" s="223" t="s">
        <v>204</v>
      </c>
      <c r="H114" s="224">
        <v>26</v>
      </c>
      <c r="I114" s="225"/>
      <c r="J114" s="226">
        <f>ROUND(I114*H114,2)</f>
        <v>0</v>
      </c>
      <c r="K114" s="222" t="s">
        <v>127</v>
      </c>
      <c r="L114" s="227"/>
      <c r="M114" s="228" t="s">
        <v>21</v>
      </c>
      <c r="N114" s="229" t="s">
        <v>46</v>
      </c>
      <c r="O114" s="40"/>
      <c r="P114" s="194">
        <f>O114*H114</f>
        <v>0</v>
      </c>
      <c r="Q114" s="194">
        <v>0.0061</v>
      </c>
      <c r="R114" s="194">
        <f>Q114*H114</f>
        <v>0.15860000000000002</v>
      </c>
      <c r="S114" s="194">
        <v>0</v>
      </c>
      <c r="T114" s="195">
        <f>S114*H114</f>
        <v>0</v>
      </c>
      <c r="AR114" s="22" t="s">
        <v>161</v>
      </c>
      <c r="AT114" s="22" t="s">
        <v>212</v>
      </c>
      <c r="AU114" s="22" t="s">
        <v>87</v>
      </c>
      <c r="AY114" s="22" t="s">
        <v>121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22" t="s">
        <v>80</v>
      </c>
      <c r="BK114" s="196">
        <f>ROUND(I114*H114,2)</f>
        <v>0</v>
      </c>
      <c r="BL114" s="22" t="s">
        <v>128</v>
      </c>
      <c r="BM114" s="22" t="s">
        <v>215</v>
      </c>
    </row>
    <row r="115" spans="2:65" s="1" customFormat="1" ht="16.5" customHeight="1">
      <c r="B115" s="39"/>
      <c r="C115" s="220" t="s">
        <v>216</v>
      </c>
      <c r="D115" s="220" t="s">
        <v>212</v>
      </c>
      <c r="E115" s="221" t="s">
        <v>217</v>
      </c>
      <c r="F115" s="222" t="s">
        <v>218</v>
      </c>
      <c r="G115" s="223" t="s">
        <v>204</v>
      </c>
      <c r="H115" s="224">
        <v>26</v>
      </c>
      <c r="I115" s="225"/>
      <c r="J115" s="226">
        <f>ROUND(I115*H115,2)</f>
        <v>0</v>
      </c>
      <c r="K115" s="222" t="s">
        <v>127</v>
      </c>
      <c r="L115" s="227"/>
      <c r="M115" s="228" t="s">
        <v>21</v>
      </c>
      <c r="N115" s="229" t="s">
        <v>46</v>
      </c>
      <c r="O115" s="40"/>
      <c r="P115" s="194">
        <f>O115*H115</f>
        <v>0</v>
      </c>
      <c r="Q115" s="194">
        <v>0.0001</v>
      </c>
      <c r="R115" s="194">
        <f>Q115*H115</f>
        <v>0.0026000000000000003</v>
      </c>
      <c r="S115" s="194">
        <v>0</v>
      </c>
      <c r="T115" s="195">
        <f>S115*H115</f>
        <v>0</v>
      </c>
      <c r="AR115" s="22" t="s">
        <v>161</v>
      </c>
      <c r="AT115" s="22" t="s">
        <v>212</v>
      </c>
      <c r="AU115" s="22" t="s">
        <v>87</v>
      </c>
      <c r="AY115" s="22" t="s">
        <v>121</v>
      </c>
      <c r="BE115" s="196">
        <f>IF(N115="základní",J115,0)</f>
        <v>0</v>
      </c>
      <c r="BF115" s="196">
        <f>IF(N115="snížená",J115,0)</f>
        <v>0</v>
      </c>
      <c r="BG115" s="196">
        <f>IF(N115="zákl. přenesená",J115,0)</f>
        <v>0</v>
      </c>
      <c r="BH115" s="196">
        <f>IF(N115="sníž. přenesená",J115,0)</f>
        <v>0</v>
      </c>
      <c r="BI115" s="196">
        <f>IF(N115="nulová",J115,0)</f>
        <v>0</v>
      </c>
      <c r="BJ115" s="22" t="s">
        <v>80</v>
      </c>
      <c r="BK115" s="196">
        <f>ROUND(I115*H115,2)</f>
        <v>0</v>
      </c>
      <c r="BL115" s="22" t="s">
        <v>128</v>
      </c>
      <c r="BM115" s="22" t="s">
        <v>219</v>
      </c>
    </row>
    <row r="116" spans="2:65" s="1" customFormat="1" ht="16.5" customHeight="1">
      <c r="B116" s="39"/>
      <c r="C116" s="220" t="s">
        <v>9</v>
      </c>
      <c r="D116" s="220" t="s">
        <v>212</v>
      </c>
      <c r="E116" s="221" t="s">
        <v>220</v>
      </c>
      <c r="F116" s="222" t="s">
        <v>221</v>
      </c>
      <c r="G116" s="223" t="s">
        <v>204</v>
      </c>
      <c r="H116" s="224">
        <v>78</v>
      </c>
      <c r="I116" s="225"/>
      <c r="J116" s="226">
        <f>ROUND(I116*H116,2)</f>
        <v>0</v>
      </c>
      <c r="K116" s="222" t="s">
        <v>127</v>
      </c>
      <c r="L116" s="227"/>
      <c r="M116" s="228" t="s">
        <v>21</v>
      </c>
      <c r="N116" s="229" t="s">
        <v>46</v>
      </c>
      <c r="O116" s="40"/>
      <c r="P116" s="194">
        <f>O116*H116</f>
        <v>0</v>
      </c>
      <c r="Q116" s="194">
        <v>0.00035</v>
      </c>
      <c r="R116" s="194">
        <f>Q116*H116</f>
        <v>0.0273</v>
      </c>
      <c r="S116" s="194">
        <v>0</v>
      </c>
      <c r="T116" s="195">
        <f>S116*H116</f>
        <v>0</v>
      </c>
      <c r="AR116" s="22" t="s">
        <v>161</v>
      </c>
      <c r="AT116" s="22" t="s">
        <v>212</v>
      </c>
      <c r="AU116" s="22" t="s">
        <v>87</v>
      </c>
      <c r="AY116" s="22" t="s">
        <v>121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2" t="s">
        <v>80</v>
      </c>
      <c r="BK116" s="196">
        <f>ROUND(I116*H116,2)</f>
        <v>0</v>
      </c>
      <c r="BL116" s="22" t="s">
        <v>128</v>
      </c>
      <c r="BM116" s="22" t="s">
        <v>222</v>
      </c>
    </row>
    <row r="117" spans="2:51" s="11" customFormat="1" ht="13.5">
      <c r="B117" s="197"/>
      <c r="C117" s="198"/>
      <c r="D117" s="199" t="s">
        <v>133</v>
      </c>
      <c r="E117" s="200" t="s">
        <v>21</v>
      </c>
      <c r="F117" s="201" t="s">
        <v>223</v>
      </c>
      <c r="G117" s="198"/>
      <c r="H117" s="202">
        <v>78</v>
      </c>
      <c r="I117" s="203"/>
      <c r="J117" s="198"/>
      <c r="K117" s="198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133</v>
      </c>
      <c r="AU117" s="208" t="s">
        <v>87</v>
      </c>
      <c r="AV117" s="11" t="s">
        <v>87</v>
      </c>
      <c r="AW117" s="11" t="s">
        <v>38</v>
      </c>
      <c r="AX117" s="11" t="s">
        <v>80</v>
      </c>
      <c r="AY117" s="208" t="s">
        <v>121</v>
      </c>
    </row>
    <row r="118" spans="2:65" s="1" customFormat="1" ht="25.5" customHeight="1">
      <c r="B118" s="39"/>
      <c r="C118" s="185" t="s">
        <v>224</v>
      </c>
      <c r="D118" s="185" t="s">
        <v>123</v>
      </c>
      <c r="E118" s="186" t="s">
        <v>225</v>
      </c>
      <c r="F118" s="187" t="s">
        <v>226</v>
      </c>
      <c r="G118" s="188" t="s">
        <v>126</v>
      </c>
      <c r="H118" s="189">
        <v>30</v>
      </c>
      <c r="I118" s="190"/>
      <c r="J118" s="191">
        <f>ROUND(I118*H118,2)</f>
        <v>0</v>
      </c>
      <c r="K118" s="187" t="s">
        <v>127</v>
      </c>
      <c r="L118" s="59"/>
      <c r="M118" s="192" t="s">
        <v>21</v>
      </c>
      <c r="N118" s="193" t="s">
        <v>46</v>
      </c>
      <c r="O118" s="40"/>
      <c r="P118" s="194">
        <f>O118*H118</f>
        <v>0</v>
      </c>
      <c r="Q118" s="194">
        <v>0.0016</v>
      </c>
      <c r="R118" s="194">
        <f>Q118*H118</f>
        <v>0.048</v>
      </c>
      <c r="S118" s="194">
        <v>0</v>
      </c>
      <c r="T118" s="195">
        <f>S118*H118</f>
        <v>0</v>
      </c>
      <c r="AR118" s="22" t="s">
        <v>128</v>
      </c>
      <c r="AT118" s="22" t="s">
        <v>123</v>
      </c>
      <c r="AU118" s="22" t="s">
        <v>87</v>
      </c>
      <c r="AY118" s="22" t="s">
        <v>121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22" t="s">
        <v>80</v>
      </c>
      <c r="BK118" s="196">
        <f>ROUND(I118*H118,2)</f>
        <v>0</v>
      </c>
      <c r="BL118" s="22" t="s">
        <v>128</v>
      </c>
      <c r="BM118" s="22" t="s">
        <v>227</v>
      </c>
    </row>
    <row r="119" spans="2:65" s="1" customFormat="1" ht="38.25" customHeight="1">
      <c r="B119" s="39"/>
      <c r="C119" s="185" t="s">
        <v>228</v>
      </c>
      <c r="D119" s="185" t="s">
        <v>123</v>
      </c>
      <c r="E119" s="186" t="s">
        <v>229</v>
      </c>
      <c r="F119" s="187" t="s">
        <v>230</v>
      </c>
      <c r="G119" s="188" t="s">
        <v>187</v>
      </c>
      <c r="H119" s="189">
        <v>215.21</v>
      </c>
      <c r="I119" s="190"/>
      <c r="J119" s="191">
        <f>ROUND(I119*H119,2)</f>
        <v>0</v>
      </c>
      <c r="K119" s="187" t="s">
        <v>127</v>
      </c>
      <c r="L119" s="59"/>
      <c r="M119" s="192" t="s">
        <v>21</v>
      </c>
      <c r="N119" s="193" t="s">
        <v>46</v>
      </c>
      <c r="O119" s="40"/>
      <c r="P119" s="194">
        <f>O119*H119</f>
        <v>0</v>
      </c>
      <c r="Q119" s="194">
        <v>0.1295</v>
      </c>
      <c r="R119" s="194">
        <f>Q119*H119</f>
        <v>27.869695000000004</v>
      </c>
      <c r="S119" s="194">
        <v>0</v>
      </c>
      <c r="T119" s="195">
        <f>S119*H119</f>
        <v>0</v>
      </c>
      <c r="AR119" s="22" t="s">
        <v>128</v>
      </c>
      <c r="AT119" s="22" t="s">
        <v>123</v>
      </c>
      <c r="AU119" s="22" t="s">
        <v>87</v>
      </c>
      <c r="AY119" s="22" t="s">
        <v>121</v>
      </c>
      <c r="BE119" s="196">
        <f>IF(N119="základní",J119,0)</f>
        <v>0</v>
      </c>
      <c r="BF119" s="196">
        <f>IF(N119="snížená",J119,0)</f>
        <v>0</v>
      </c>
      <c r="BG119" s="196">
        <f>IF(N119="zákl. přenesená",J119,0)</f>
        <v>0</v>
      </c>
      <c r="BH119" s="196">
        <f>IF(N119="sníž. přenesená",J119,0)</f>
        <v>0</v>
      </c>
      <c r="BI119" s="196">
        <f>IF(N119="nulová",J119,0)</f>
        <v>0</v>
      </c>
      <c r="BJ119" s="22" t="s">
        <v>80</v>
      </c>
      <c r="BK119" s="196">
        <f>ROUND(I119*H119,2)</f>
        <v>0</v>
      </c>
      <c r="BL119" s="22" t="s">
        <v>128</v>
      </c>
      <c r="BM119" s="22" t="s">
        <v>231</v>
      </c>
    </row>
    <row r="120" spans="2:51" s="11" customFormat="1" ht="13.5">
      <c r="B120" s="197"/>
      <c r="C120" s="198"/>
      <c r="D120" s="199" t="s">
        <v>133</v>
      </c>
      <c r="E120" s="200" t="s">
        <v>21</v>
      </c>
      <c r="F120" s="201" t="s">
        <v>232</v>
      </c>
      <c r="G120" s="198"/>
      <c r="H120" s="202">
        <v>52.18</v>
      </c>
      <c r="I120" s="203"/>
      <c r="J120" s="198"/>
      <c r="K120" s="198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133</v>
      </c>
      <c r="AU120" s="208" t="s">
        <v>87</v>
      </c>
      <c r="AV120" s="11" t="s">
        <v>87</v>
      </c>
      <c r="AW120" s="11" t="s">
        <v>38</v>
      </c>
      <c r="AX120" s="11" t="s">
        <v>75</v>
      </c>
      <c r="AY120" s="208" t="s">
        <v>121</v>
      </c>
    </row>
    <row r="121" spans="2:51" s="11" customFormat="1" ht="13.5">
      <c r="B121" s="197"/>
      <c r="C121" s="198"/>
      <c r="D121" s="199" t="s">
        <v>133</v>
      </c>
      <c r="E121" s="200" t="s">
        <v>21</v>
      </c>
      <c r="F121" s="201" t="s">
        <v>233</v>
      </c>
      <c r="G121" s="198"/>
      <c r="H121" s="202">
        <v>29.9</v>
      </c>
      <c r="I121" s="203"/>
      <c r="J121" s="198"/>
      <c r="K121" s="198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133</v>
      </c>
      <c r="AU121" s="208" t="s">
        <v>87</v>
      </c>
      <c r="AV121" s="11" t="s">
        <v>87</v>
      </c>
      <c r="AW121" s="11" t="s">
        <v>38</v>
      </c>
      <c r="AX121" s="11" t="s">
        <v>75</v>
      </c>
      <c r="AY121" s="208" t="s">
        <v>121</v>
      </c>
    </row>
    <row r="122" spans="2:51" s="11" customFormat="1" ht="13.5">
      <c r="B122" s="197"/>
      <c r="C122" s="198"/>
      <c r="D122" s="199" t="s">
        <v>133</v>
      </c>
      <c r="E122" s="200" t="s">
        <v>21</v>
      </c>
      <c r="F122" s="201" t="s">
        <v>234</v>
      </c>
      <c r="G122" s="198"/>
      <c r="H122" s="202">
        <v>133.13</v>
      </c>
      <c r="I122" s="203"/>
      <c r="J122" s="198"/>
      <c r="K122" s="198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133</v>
      </c>
      <c r="AU122" s="208" t="s">
        <v>87</v>
      </c>
      <c r="AV122" s="11" t="s">
        <v>87</v>
      </c>
      <c r="AW122" s="11" t="s">
        <v>38</v>
      </c>
      <c r="AX122" s="11" t="s">
        <v>75</v>
      </c>
      <c r="AY122" s="208" t="s">
        <v>121</v>
      </c>
    </row>
    <row r="123" spans="2:51" s="12" customFormat="1" ht="13.5">
      <c r="B123" s="209"/>
      <c r="C123" s="210"/>
      <c r="D123" s="199" t="s">
        <v>133</v>
      </c>
      <c r="E123" s="211" t="s">
        <v>21</v>
      </c>
      <c r="F123" s="212" t="s">
        <v>160</v>
      </c>
      <c r="G123" s="210"/>
      <c r="H123" s="213">
        <v>215.21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133</v>
      </c>
      <c r="AU123" s="219" t="s">
        <v>87</v>
      </c>
      <c r="AV123" s="12" t="s">
        <v>128</v>
      </c>
      <c r="AW123" s="12" t="s">
        <v>38</v>
      </c>
      <c r="AX123" s="12" t="s">
        <v>80</v>
      </c>
      <c r="AY123" s="219" t="s">
        <v>121</v>
      </c>
    </row>
    <row r="124" spans="2:65" s="1" customFormat="1" ht="16.5" customHeight="1">
      <c r="B124" s="39"/>
      <c r="C124" s="220" t="s">
        <v>235</v>
      </c>
      <c r="D124" s="220" t="s">
        <v>212</v>
      </c>
      <c r="E124" s="221" t="s">
        <v>236</v>
      </c>
      <c r="F124" s="222" t="s">
        <v>237</v>
      </c>
      <c r="G124" s="223" t="s">
        <v>204</v>
      </c>
      <c r="H124" s="224">
        <v>430.42</v>
      </c>
      <c r="I124" s="225"/>
      <c r="J124" s="226">
        <f>ROUND(I124*H124,2)</f>
        <v>0</v>
      </c>
      <c r="K124" s="222" t="s">
        <v>127</v>
      </c>
      <c r="L124" s="227"/>
      <c r="M124" s="228" t="s">
        <v>21</v>
      </c>
      <c r="N124" s="229" t="s">
        <v>46</v>
      </c>
      <c r="O124" s="40"/>
      <c r="P124" s="194">
        <f>O124*H124</f>
        <v>0</v>
      </c>
      <c r="Q124" s="194">
        <v>0.0168</v>
      </c>
      <c r="R124" s="194">
        <f>Q124*H124</f>
        <v>7.231056</v>
      </c>
      <c r="S124" s="194">
        <v>0</v>
      </c>
      <c r="T124" s="195">
        <f>S124*H124</f>
        <v>0</v>
      </c>
      <c r="AR124" s="22" t="s">
        <v>161</v>
      </c>
      <c r="AT124" s="22" t="s">
        <v>212</v>
      </c>
      <c r="AU124" s="22" t="s">
        <v>87</v>
      </c>
      <c r="AY124" s="22" t="s">
        <v>121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22" t="s">
        <v>80</v>
      </c>
      <c r="BK124" s="196">
        <f>ROUND(I124*H124,2)</f>
        <v>0</v>
      </c>
      <c r="BL124" s="22" t="s">
        <v>128</v>
      </c>
      <c r="BM124" s="22" t="s">
        <v>238</v>
      </c>
    </row>
    <row r="125" spans="2:51" s="11" customFormat="1" ht="13.5">
      <c r="B125" s="197"/>
      <c r="C125" s="198"/>
      <c r="D125" s="199" t="s">
        <v>133</v>
      </c>
      <c r="E125" s="200" t="s">
        <v>21</v>
      </c>
      <c r="F125" s="201" t="s">
        <v>239</v>
      </c>
      <c r="G125" s="198"/>
      <c r="H125" s="202">
        <v>430.42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133</v>
      </c>
      <c r="AU125" s="208" t="s">
        <v>87</v>
      </c>
      <c r="AV125" s="11" t="s">
        <v>87</v>
      </c>
      <c r="AW125" s="11" t="s">
        <v>38</v>
      </c>
      <c r="AX125" s="11" t="s">
        <v>80</v>
      </c>
      <c r="AY125" s="208" t="s">
        <v>121</v>
      </c>
    </row>
    <row r="126" spans="2:65" s="1" customFormat="1" ht="25.5" customHeight="1">
      <c r="B126" s="39"/>
      <c r="C126" s="185" t="s">
        <v>240</v>
      </c>
      <c r="D126" s="185" t="s">
        <v>123</v>
      </c>
      <c r="E126" s="186" t="s">
        <v>241</v>
      </c>
      <c r="F126" s="187" t="s">
        <v>242</v>
      </c>
      <c r="G126" s="188" t="s">
        <v>187</v>
      </c>
      <c r="H126" s="189">
        <v>20</v>
      </c>
      <c r="I126" s="190"/>
      <c r="J126" s="191">
        <f>ROUND(I126*H126,2)</f>
        <v>0</v>
      </c>
      <c r="K126" s="187" t="s">
        <v>127</v>
      </c>
      <c r="L126" s="59"/>
      <c r="M126" s="192" t="s">
        <v>21</v>
      </c>
      <c r="N126" s="193" t="s">
        <v>46</v>
      </c>
      <c r="O126" s="40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AR126" s="22" t="s">
        <v>128</v>
      </c>
      <c r="AT126" s="22" t="s">
        <v>123</v>
      </c>
      <c r="AU126" s="22" t="s">
        <v>87</v>
      </c>
      <c r="AY126" s="22" t="s">
        <v>121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22" t="s">
        <v>80</v>
      </c>
      <c r="BK126" s="196">
        <f>ROUND(I126*H126,2)</f>
        <v>0</v>
      </c>
      <c r="BL126" s="22" t="s">
        <v>128</v>
      </c>
      <c r="BM126" s="22" t="s">
        <v>243</v>
      </c>
    </row>
    <row r="127" spans="2:65" s="1" customFormat="1" ht="25.5" customHeight="1">
      <c r="B127" s="39"/>
      <c r="C127" s="185" t="s">
        <v>244</v>
      </c>
      <c r="D127" s="185" t="s">
        <v>123</v>
      </c>
      <c r="E127" s="186" t="s">
        <v>245</v>
      </c>
      <c r="F127" s="187" t="s">
        <v>246</v>
      </c>
      <c r="G127" s="188" t="s">
        <v>126</v>
      </c>
      <c r="H127" s="189">
        <v>1099.5</v>
      </c>
      <c r="I127" s="190"/>
      <c r="J127" s="191">
        <f>ROUND(I127*H127,2)</f>
        <v>0</v>
      </c>
      <c r="K127" s="187" t="s">
        <v>127</v>
      </c>
      <c r="L127" s="59"/>
      <c r="M127" s="192" t="s">
        <v>21</v>
      </c>
      <c r="N127" s="193" t="s">
        <v>46</v>
      </c>
      <c r="O127" s="40"/>
      <c r="P127" s="194">
        <f>O127*H127</f>
        <v>0</v>
      </c>
      <c r="Q127" s="194">
        <v>0</v>
      </c>
      <c r="R127" s="194">
        <f>Q127*H127</f>
        <v>0</v>
      </c>
      <c r="S127" s="194">
        <v>0.02</v>
      </c>
      <c r="T127" s="195">
        <f>S127*H127</f>
        <v>21.990000000000002</v>
      </c>
      <c r="AR127" s="22" t="s">
        <v>128</v>
      </c>
      <c r="AT127" s="22" t="s">
        <v>123</v>
      </c>
      <c r="AU127" s="22" t="s">
        <v>87</v>
      </c>
      <c r="AY127" s="22" t="s">
        <v>121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22" t="s">
        <v>80</v>
      </c>
      <c r="BK127" s="196">
        <f>ROUND(I127*H127,2)</f>
        <v>0</v>
      </c>
      <c r="BL127" s="22" t="s">
        <v>128</v>
      </c>
      <c r="BM127" s="22" t="s">
        <v>247</v>
      </c>
    </row>
    <row r="128" spans="2:51" s="11" customFormat="1" ht="13.5">
      <c r="B128" s="197"/>
      <c r="C128" s="198"/>
      <c r="D128" s="199" t="s">
        <v>133</v>
      </c>
      <c r="E128" s="200" t="s">
        <v>21</v>
      </c>
      <c r="F128" s="201" t="s">
        <v>248</v>
      </c>
      <c r="G128" s="198"/>
      <c r="H128" s="202">
        <v>1099.5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133</v>
      </c>
      <c r="AU128" s="208" t="s">
        <v>87</v>
      </c>
      <c r="AV128" s="11" t="s">
        <v>87</v>
      </c>
      <c r="AW128" s="11" t="s">
        <v>38</v>
      </c>
      <c r="AX128" s="11" t="s">
        <v>80</v>
      </c>
      <c r="AY128" s="208" t="s">
        <v>121</v>
      </c>
    </row>
    <row r="129" spans="2:65" s="1" customFormat="1" ht="38.25" customHeight="1">
      <c r="B129" s="39"/>
      <c r="C129" s="185" t="s">
        <v>249</v>
      </c>
      <c r="D129" s="185" t="s">
        <v>123</v>
      </c>
      <c r="E129" s="186" t="s">
        <v>250</v>
      </c>
      <c r="F129" s="187" t="s">
        <v>251</v>
      </c>
      <c r="G129" s="188" t="s">
        <v>204</v>
      </c>
      <c r="H129" s="189">
        <v>13</v>
      </c>
      <c r="I129" s="190"/>
      <c r="J129" s="191">
        <f>ROUND(I129*H129,2)</f>
        <v>0</v>
      </c>
      <c r="K129" s="187" t="s">
        <v>127</v>
      </c>
      <c r="L129" s="59"/>
      <c r="M129" s="192" t="s">
        <v>21</v>
      </c>
      <c r="N129" s="193" t="s">
        <v>46</v>
      </c>
      <c r="O129" s="40"/>
      <c r="P129" s="194">
        <f>O129*H129</f>
        <v>0</v>
      </c>
      <c r="Q129" s="194">
        <v>0</v>
      </c>
      <c r="R129" s="194">
        <f>Q129*H129</f>
        <v>0</v>
      </c>
      <c r="S129" s="194">
        <v>0.082</v>
      </c>
      <c r="T129" s="195">
        <f>S129*H129</f>
        <v>1.066</v>
      </c>
      <c r="AR129" s="22" t="s">
        <v>128</v>
      </c>
      <c r="AT129" s="22" t="s">
        <v>123</v>
      </c>
      <c r="AU129" s="22" t="s">
        <v>87</v>
      </c>
      <c r="AY129" s="22" t="s">
        <v>121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22" t="s">
        <v>80</v>
      </c>
      <c r="BK129" s="196">
        <f>ROUND(I129*H129,2)</f>
        <v>0</v>
      </c>
      <c r="BL129" s="22" t="s">
        <v>128</v>
      </c>
      <c r="BM129" s="22" t="s">
        <v>252</v>
      </c>
    </row>
    <row r="130" spans="2:63" s="10" customFormat="1" ht="29.85" customHeight="1">
      <c r="B130" s="169"/>
      <c r="C130" s="170"/>
      <c r="D130" s="171" t="s">
        <v>74</v>
      </c>
      <c r="E130" s="183" t="s">
        <v>253</v>
      </c>
      <c r="F130" s="183" t="s">
        <v>254</v>
      </c>
      <c r="G130" s="170"/>
      <c r="H130" s="170"/>
      <c r="I130" s="173"/>
      <c r="J130" s="184">
        <f>BK130</f>
        <v>0</v>
      </c>
      <c r="K130" s="170"/>
      <c r="L130" s="175"/>
      <c r="M130" s="176"/>
      <c r="N130" s="177"/>
      <c r="O130" s="177"/>
      <c r="P130" s="178">
        <f>SUM(P131:P137)</f>
        <v>0</v>
      </c>
      <c r="Q130" s="177"/>
      <c r="R130" s="178">
        <f>SUM(R131:R137)</f>
        <v>0</v>
      </c>
      <c r="S130" s="177"/>
      <c r="T130" s="179">
        <f>SUM(T131:T137)</f>
        <v>0</v>
      </c>
      <c r="AR130" s="180" t="s">
        <v>80</v>
      </c>
      <c r="AT130" s="181" t="s">
        <v>74</v>
      </c>
      <c r="AU130" s="181" t="s">
        <v>80</v>
      </c>
      <c r="AY130" s="180" t="s">
        <v>121</v>
      </c>
      <c r="BK130" s="182">
        <f>SUM(BK131:BK137)</f>
        <v>0</v>
      </c>
    </row>
    <row r="131" spans="2:65" s="1" customFormat="1" ht="25.5" customHeight="1">
      <c r="B131" s="39"/>
      <c r="C131" s="185" t="s">
        <v>255</v>
      </c>
      <c r="D131" s="185" t="s">
        <v>123</v>
      </c>
      <c r="E131" s="186" t="s">
        <v>256</v>
      </c>
      <c r="F131" s="187" t="s">
        <v>257</v>
      </c>
      <c r="G131" s="188" t="s">
        <v>258</v>
      </c>
      <c r="H131" s="189">
        <v>24.926</v>
      </c>
      <c r="I131" s="190"/>
      <c r="J131" s="191">
        <f>ROUND(I131*H131,2)</f>
        <v>0</v>
      </c>
      <c r="K131" s="187" t="s">
        <v>127</v>
      </c>
      <c r="L131" s="59"/>
      <c r="M131" s="192" t="s">
        <v>21</v>
      </c>
      <c r="N131" s="193" t="s">
        <v>46</v>
      </c>
      <c r="O131" s="40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AR131" s="22" t="s">
        <v>128</v>
      </c>
      <c r="AT131" s="22" t="s">
        <v>123</v>
      </c>
      <c r="AU131" s="22" t="s">
        <v>87</v>
      </c>
      <c r="AY131" s="22" t="s">
        <v>121</v>
      </c>
      <c r="BE131" s="196">
        <f>IF(N131="základní",J131,0)</f>
        <v>0</v>
      </c>
      <c r="BF131" s="196">
        <f>IF(N131="snížená",J131,0)</f>
        <v>0</v>
      </c>
      <c r="BG131" s="196">
        <f>IF(N131="zákl. přenesená",J131,0)</f>
        <v>0</v>
      </c>
      <c r="BH131" s="196">
        <f>IF(N131="sníž. přenesená",J131,0)</f>
        <v>0</v>
      </c>
      <c r="BI131" s="196">
        <f>IF(N131="nulová",J131,0)</f>
        <v>0</v>
      </c>
      <c r="BJ131" s="22" t="s">
        <v>80</v>
      </c>
      <c r="BK131" s="196">
        <f>ROUND(I131*H131,2)</f>
        <v>0</v>
      </c>
      <c r="BL131" s="22" t="s">
        <v>128</v>
      </c>
      <c r="BM131" s="22" t="s">
        <v>259</v>
      </c>
    </row>
    <row r="132" spans="2:65" s="1" customFormat="1" ht="38.25" customHeight="1">
      <c r="B132" s="39"/>
      <c r="C132" s="185" t="s">
        <v>260</v>
      </c>
      <c r="D132" s="185" t="s">
        <v>123</v>
      </c>
      <c r="E132" s="186" t="s">
        <v>261</v>
      </c>
      <c r="F132" s="187" t="s">
        <v>262</v>
      </c>
      <c r="G132" s="188" t="s">
        <v>258</v>
      </c>
      <c r="H132" s="189">
        <v>24.926</v>
      </c>
      <c r="I132" s="190"/>
      <c r="J132" s="191">
        <f>ROUND(I132*H132,2)</f>
        <v>0</v>
      </c>
      <c r="K132" s="187" t="s">
        <v>127</v>
      </c>
      <c r="L132" s="59"/>
      <c r="M132" s="192" t="s">
        <v>21</v>
      </c>
      <c r="N132" s="193" t="s">
        <v>46</v>
      </c>
      <c r="O132" s="40"/>
      <c r="P132" s="194">
        <f>O132*H132</f>
        <v>0</v>
      </c>
      <c r="Q132" s="194">
        <v>0</v>
      </c>
      <c r="R132" s="194">
        <f>Q132*H132</f>
        <v>0</v>
      </c>
      <c r="S132" s="194">
        <v>0</v>
      </c>
      <c r="T132" s="195">
        <f>S132*H132</f>
        <v>0</v>
      </c>
      <c r="AR132" s="22" t="s">
        <v>128</v>
      </c>
      <c r="AT132" s="22" t="s">
        <v>123</v>
      </c>
      <c r="AU132" s="22" t="s">
        <v>87</v>
      </c>
      <c r="AY132" s="22" t="s">
        <v>121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22" t="s">
        <v>80</v>
      </c>
      <c r="BK132" s="196">
        <f>ROUND(I132*H132,2)</f>
        <v>0</v>
      </c>
      <c r="BL132" s="22" t="s">
        <v>128</v>
      </c>
      <c r="BM132" s="22" t="s">
        <v>263</v>
      </c>
    </row>
    <row r="133" spans="2:51" s="11" customFormat="1" ht="13.5">
      <c r="B133" s="197"/>
      <c r="C133" s="198"/>
      <c r="D133" s="199" t="s">
        <v>133</v>
      </c>
      <c r="E133" s="198"/>
      <c r="F133" s="201" t="s">
        <v>264</v>
      </c>
      <c r="G133" s="198"/>
      <c r="H133" s="202">
        <v>24.926</v>
      </c>
      <c r="I133" s="203"/>
      <c r="J133" s="198"/>
      <c r="K133" s="198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133</v>
      </c>
      <c r="AU133" s="208" t="s">
        <v>87</v>
      </c>
      <c r="AV133" s="11" t="s">
        <v>87</v>
      </c>
      <c r="AW133" s="11" t="s">
        <v>6</v>
      </c>
      <c r="AX133" s="11" t="s">
        <v>80</v>
      </c>
      <c r="AY133" s="208" t="s">
        <v>121</v>
      </c>
    </row>
    <row r="134" spans="2:65" s="1" customFormat="1" ht="25.5" customHeight="1">
      <c r="B134" s="39"/>
      <c r="C134" s="185" t="s">
        <v>265</v>
      </c>
      <c r="D134" s="185" t="s">
        <v>123</v>
      </c>
      <c r="E134" s="186" t="s">
        <v>266</v>
      </c>
      <c r="F134" s="187" t="s">
        <v>267</v>
      </c>
      <c r="G134" s="188" t="s">
        <v>258</v>
      </c>
      <c r="H134" s="189">
        <v>24.926</v>
      </c>
      <c r="I134" s="190"/>
      <c r="J134" s="191">
        <f>ROUND(I134*H134,2)</f>
        <v>0</v>
      </c>
      <c r="K134" s="187" t="s">
        <v>127</v>
      </c>
      <c r="L134" s="59"/>
      <c r="M134" s="192" t="s">
        <v>21</v>
      </c>
      <c r="N134" s="193" t="s">
        <v>46</v>
      </c>
      <c r="O134" s="40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AR134" s="22" t="s">
        <v>128</v>
      </c>
      <c r="AT134" s="22" t="s">
        <v>123</v>
      </c>
      <c r="AU134" s="22" t="s">
        <v>87</v>
      </c>
      <c r="AY134" s="22" t="s">
        <v>121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22" t="s">
        <v>80</v>
      </c>
      <c r="BK134" s="196">
        <f>ROUND(I134*H134,2)</f>
        <v>0</v>
      </c>
      <c r="BL134" s="22" t="s">
        <v>128</v>
      </c>
      <c r="BM134" s="22" t="s">
        <v>268</v>
      </c>
    </row>
    <row r="135" spans="2:51" s="11" customFormat="1" ht="13.5">
      <c r="B135" s="197"/>
      <c r="C135" s="198"/>
      <c r="D135" s="199" t="s">
        <v>133</v>
      </c>
      <c r="E135" s="200" t="s">
        <v>21</v>
      </c>
      <c r="F135" s="201" t="s">
        <v>269</v>
      </c>
      <c r="G135" s="198"/>
      <c r="H135" s="202">
        <v>24.926</v>
      </c>
      <c r="I135" s="203"/>
      <c r="J135" s="198"/>
      <c r="K135" s="198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133</v>
      </c>
      <c r="AU135" s="208" t="s">
        <v>87</v>
      </c>
      <c r="AV135" s="11" t="s">
        <v>87</v>
      </c>
      <c r="AW135" s="11" t="s">
        <v>38</v>
      </c>
      <c r="AX135" s="11" t="s">
        <v>80</v>
      </c>
      <c r="AY135" s="208" t="s">
        <v>121</v>
      </c>
    </row>
    <row r="136" spans="2:65" s="1" customFormat="1" ht="25.5" customHeight="1">
      <c r="B136" s="39"/>
      <c r="C136" s="185" t="s">
        <v>270</v>
      </c>
      <c r="D136" s="185" t="s">
        <v>123</v>
      </c>
      <c r="E136" s="186" t="s">
        <v>271</v>
      </c>
      <c r="F136" s="187" t="s">
        <v>272</v>
      </c>
      <c r="G136" s="188" t="s">
        <v>258</v>
      </c>
      <c r="H136" s="189">
        <v>65.948</v>
      </c>
      <c r="I136" s="190"/>
      <c r="J136" s="191">
        <f>ROUND(I136*H136,2)</f>
        <v>0</v>
      </c>
      <c r="K136" s="187" t="s">
        <v>127</v>
      </c>
      <c r="L136" s="59"/>
      <c r="M136" s="192" t="s">
        <v>21</v>
      </c>
      <c r="N136" s="193" t="s">
        <v>46</v>
      </c>
      <c r="O136" s="40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AR136" s="22" t="s">
        <v>128</v>
      </c>
      <c r="AT136" s="22" t="s">
        <v>123</v>
      </c>
      <c r="AU136" s="22" t="s">
        <v>87</v>
      </c>
      <c r="AY136" s="22" t="s">
        <v>121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22" t="s">
        <v>80</v>
      </c>
      <c r="BK136" s="196">
        <f>ROUND(I136*H136,2)</f>
        <v>0</v>
      </c>
      <c r="BL136" s="22" t="s">
        <v>128</v>
      </c>
      <c r="BM136" s="22" t="s">
        <v>273</v>
      </c>
    </row>
    <row r="137" spans="2:51" s="11" customFormat="1" ht="13.5">
      <c r="B137" s="197"/>
      <c r="C137" s="198"/>
      <c r="D137" s="199" t="s">
        <v>133</v>
      </c>
      <c r="E137" s="200" t="s">
        <v>21</v>
      </c>
      <c r="F137" s="201" t="s">
        <v>274</v>
      </c>
      <c r="G137" s="198"/>
      <c r="H137" s="202">
        <v>65.948</v>
      </c>
      <c r="I137" s="203"/>
      <c r="J137" s="198"/>
      <c r="K137" s="198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133</v>
      </c>
      <c r="AU137" s="208" t="s">
        <v>87</v>
      </c>
      <c r="AV137" s="11" t="s">
        <v>87</v>
      </c>
      <c r="AW137" s="11" t="s">
        <v>38</v>
      </c>
      <c r="AX137" s="11" t="s">
        <v>80</v>
      </c>
      <c r="AY137" s="208" t="s">
        <v>121</v>
      </c>
    </row>
    <row r="138" spans="2:63" s="10" customFormat="1" ht="29.85" customHeight="1">
      <c r="B138" s="169"/>
      <c r="C138" s="170"/>
      <c r="D138" s="171" t="s">
        <v>74</v>
      </c>
      <c r="E138" s="183" t="s">
        <v>275</v>
      </c>
      <c r="F138" s="183" t="s">
        <v>276</v>
      </c>
      <c r="G138" s="170"/>
      <c r="H138" s="170"/>
      <c r="I138" s="173"/>
      <c r="J138" s="184">
        <f>BK138</f>
        <v>0</v>
      </c>
      <c r="K138" s="170"/>
      <c r="L138" s="175"/>
      <c r="M138" s="176"/>
      <c r="N138" s="177"/>
      <c r="O138" s="177"/>
      <c r="P138" s="178">
        <f>P139</f>
        <v>0</v>
      </c>
      <c r="Q138" s="177"/>
      <c r="R138" s="178">
        <f>R139</f>
        <v>0</v>
      </c>
      <c r="S138" s="177"/>
      <c r="T138" s="179">
        <f>T139</f>
        <v>0</v>
      </c>
      <c r="AR138" s="180" t="s">
        <v>80</v>
      </c>
      <c r="AT138" s="181" t="s">
        <v>74</v>
      </c>
      <c r="AU138" s="181" t="s">
        <v>80</v>
      </c>
      <c r="AY138" s="180" t="s">
        <v>121</v>
      </c>
      <c r="BK138" s="182">
        <f>BK139</f>
        <v>0</v>
      </c>
    </row>
    <row r="139" spans="2:65" s="1" customFormat="1" ht="38.25" customHeight="1">
      <c r="B139" s="39"/>
      <c r="C139" s="185" t="s">
        <v>277</v>
      </c>
      <c r="D139" s="185" t="s">
        <v>123</v>
      </c>
      <c r="E139" s="186" t="s">
        <v>278</v>
      </c>
      <c r="F139" s="187" t="s">
        <v>279</v>
      </c>
      <c r="G139" s="188" t="s">
        <v>258</v>
      </c>
      <c r="H139" s="189">
        <v>248.408</v>
      </c>
      <c r="I139" s="190"/>
      <c r="J139" s="191">
        <f>ROUND(I139*H139,2)</f>
        <v>0</v>
      </c>
      <c r="K139" s="187" t="s">
        <v>127</v>
      </c>
      <c r="L139" s="59"/>
      <c r="M139" s="192" t="s">
        <v>21</v>
      </c>
      <c r="N139" s="193" t="s">
        <v>46</v>
      </c>
      <c r="O139" s="40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AR139" s="22" t="s">
        <v>128</v>
      </c>
      <c r="AT139" s="22" t="s">
        <v>123</v>
      </c>
      <c r="AU139" s="22" t="s">
        <v>87</v>
      </c>
      <c r="AY139" s="22" t="s">
        <v>121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22" t="s">
        <v>80</v>
      </c>
      <c r="BK139" s="196">
        <f>ROUND(I139*H139,2)</f>
        <v>0</v>
      </c>
      <c r="BL139" s="22" t="s">
        <v>128</v>
      </c>
      <c r="BM139" s="22" t="s">
        <v>280</v>
      </c>
    </row>
    <row r="140" spans="2:63" s="10" customFormat="1" ht="37.35" customHeight="1">
      <c r="B140" s="169"/>
      <c r="C140" s="170"/>
      <c r="D140" s="171" t="s">
        <v>74</v>
      </c>
      <c r="E140" s="172" t="s">
        <v>212</v>
      </c>
      <c r="F140" s="172" t="s">
        <v>281</v>
      </c>
      <c r="G140" s="170"/>
      <c r="H140" s="170"/>
      <c r="I140" s="173"/>
      <c r="J140" s="174">
        <f>BK140</f>
        <v>0</v>
      </c>
      <c r="K140" s="170"/>
      <c r="L140" s="175"/>
      <c r="M140" s="176"/>
      <c r="N140" s="177"/>
      <c r="O140" s="177"/>
      <c r="P140" s="178">
        <f>P141</f>
        <v>0</v>
      </c>
      <c r="Q140" s="177"/>
      <c r="R140" s="178">
        <f>R141</f>
        <v>0.00491565</v>
      </c>
      <c r="S140" s="177"/>
      <c r="T140" s="179">
        <f>T141</f>
        <v>0</v>
      </c>
      <c r="AR140" s="180" t="s">
        <v>135</v>
      </c>
      <c r="AT140" s="181" t="s">
        <v>74</v>
      </c>
      <c r="AU140" s="181" t="s">
        <v>75</v>
      </c>
      <c r="AY140" s="180" t="s">
        <v>121</v>
      </c>
      <c r="BK140" s="182">
        <f>BK141</f>
        <v>0</v>
      </c>
    </row>
    <row r="141" spans="2:63" s="10" customFormat="1" ht="19.9" customHeight="1">
      <c r="B141" s="169"/>
      <c r="C141" s="170"/>
      <c r="D141" s="171" t="s">
        <v>74</v>
      </c>
      <c r="E141" s="183" t="s">
        <v>282</v>
      </c>
      <c r="F141" s="183" t="s">
        <v>283</v>
      </c>
      <c r="G141" s="170"/>
      <c r="H141" s="170"/>
      <c r="I141" s="173"/>
      <c r="J141" s="184">
        <f>BK141</f>
        <v>0</v>
      </c>
      <c r="K141" s="170"/>
      <c r="L141" s="175"/>
      <c r="M141" s="176"/>
      <c r="N141" s="177"/>
      <c r="O141" s="177"/>
      <c r="P141" s="178">
        <f>P142</f>
        <v>0</v>
      </c>
      <c r="Q141" s="177"/>
      <c r="R141" s="178">
        <f>R142</f>
        <v>0.00491565</v>
      </c>
      <c r="S141" s="177"/>
      <c r="T141" s="179">
        <f>T142</f>
        <v>0</v>
      </c>
      <c r="AR141" s="180" t="s">
        <v>135</v>
      </c>
      <c r="AT141" s="181" t="s">
        <v>74</v>
      </c>
      <c r="AU141" s="181" t="s">
        <v>80</v>
      </c>
      <c r="AY141" s="180" t="s">
        <v>121</v>
      </c>
      <c r="BK141" s="182">
        <f>BK142</f>
        <v>0</v>
      </c>
    </row>
    <row r="142" spans="2:65" s="1" customFormat="1" ht="16.5" customHeight="1">
      <c r="B142" s="39"/>
      <c r="C142" s="185" t="s">
        <v>284</v>
      </c>
      <c r="D142" s="185" t="s">
        <v>123</v>
      </c>
      <c r="E142" s="186" t="s">
        <v>285</v>
      </c>
      <c r="F142" s="187" t="s">
        <v>286</v>
      </c>
      <c r="G142" s="188" t="s">
        <v>126</v>
      </c>
      <c r="H142" s="189">
        <v>163.855</v>
      </c>
      <c r="I142" s="190"/>
      <c r="J142" s="191">
        <f>ROUND(I142*H142,2)</f>
        <v>0</v>
      </c>
      <c r="K142" s="187" t="s">
        <v>127</v>
      </c>
      <c r="L142" s="59"/>
      <c r="M142" s="192" t="s">
        <v>21</v>
      </c>
      <c r="N142" s="193" t="s">
        <v>46</v>
      </c>
      <c r="O142" s="40"/>
      <c r="P142" s="194">
        <f>O142*H142</f>
        <v>0</v>
      </c>
      <c r="Q142" s="194">
        <v>3E-05</v>
      </c>
      <c r="R142" s="194">
        <f>Q142*H142</f>
        <v>0.00491565</v>
      </c>
      <c r="S142" s="194">
        <v>0</v>
      </c>
      <c r="T142" s="195">
        <f>S142*H142</f>
        <v>0</v>
      </c>
      <c r="AR142" s="22" t="s">
        <v>287</v>
      </c>
      <c r="AT142" s="22" t="s">
        <v>123</v>
      </c>
      <c r="AU142" s="22" t="s">
        <v>87</v>
      </c>
      <c r="AY142" s="22" t="s">
        <v>121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22" t="s">
        <v>80</v>
      </c>
      <c r="BK142" s="196">
        <f>ROUND(I142*H142,2)</f>
        <v>0</v>
      </c>
      <c r="BL142" s="22" t="s">
        <v>287</v>
      </c>
      <c r="BM142" s="22" t="s">
        <v>288</v>
      </c>
    </row>
    <row r="143" spans="2:63" s="10" customFormat="1" ht="37.35" customHeight="1">
      <c r="B143" s="169"/>
      <c r="C143" s="170"/>
      <c r="D143" s="171" t="s">
        <v>74</v>
      </c>
      <c r="E143" s="172" t="s">
        <v>289</v>
      </c>
      <c r="F143" s="172" t="s">
        <v>290</v>
      </c>
      <c r="G143" s="170"/>
      <c r="H143" s="170"/>
      <c r="I143" s="173"/>
      <c r="J143" s="174">
        <f>BK143</f>
        <v>0</v>
      </c>
      <c r="K143" s="170"/>
      <c r="L143" s="175"/>
      <c r="M143" s="176"/>
      <c r="N143" s="177"/>
      <c r="O143" s="177"/>
      <c r="P143" s="178">
        <f>P144+P147</f>
        <v>0</v>
      </c>
      <c r="Q143" s="177"/>
      <c r="R143" s="178">
        <f>R144+R147</f>
        <v>0</v>
      </c>
      <c r="S143" s="177"/>
      <c r="T143" s="179">
        <f>T144+T147</f>
        <v>0</v>
      </c>
      <c r="AR143" s="180" t="s">
        <v>145</v>
      </c>
      <c r="AT143" s="181" t="s">
        <v>74</v>
      </c>
      <c r="AU143" s="181" t="s">
        <v>75</v>
      </c>
      <c r="AY143" s="180" t="s">
        <v>121</v>
      </c>
      <c r="BK143" s="182">
        <f>BK144+BK147</f>
        <v>0</v>
      </c>
    </row>
    <row r="144" spans="2:63" s="10" customFormat="1" ht="19.9" customHeight="1">
      <c r="B144" s="169"/>
      <c r="C144" s="170"/>
      <c r="D144" s="171" t="s">
        <v>74</v>
      </c>
      <c r="E144" s="183" t="s">
        <v>291</v>
      </c>
      <c r="F144" s="183" t="s">
        <v>292</v>
      </c>
      <c r="G144" s="170"/>
      <c r="H144" s="170"/>
      <c r="I144" s="173"/>
      <c r="J144" s="184">
        <f>BK144</f>
        <v>0</v>
      </c>
      <c r="K144" s="170"/>
      <c r="L144" s="175"/>
      <c r="M144" s="176"/>
      <c r="N144" s="177"/>
      <c r="O144" s="177"/>
      <c r="P144" s="178">
        <f>SUM(P145:P146)</f>
        <v>0</v>
      </c>
      <c r="Q144" s="177"/>
      <c r="R144" s="178">
        <f>SUM(R145:R146)</f>
        <v>0</v>
      </c>
      <c r="S144" s="177"/>
      <c r="T144" s="179">
        <f>SUM(T145:T146)</f>
        <v>0</v>
      </c>
      <c r="AR144" s="180" t="s">
        <v>145</v>
      </c>
      <c r="AT144" s="181" t="s">
        <v>74</v>
      </c>
      <c r="AU144" s="181" t="s">
        <v>80</v>
      </c>
      <c r="AY144" s="180" t="s">
        <v>121</v>
      </c>
      <c r="BK144" s="182">
        <f>SUM(BK145:BK146)</f>
        <v>0</v>
      </c>
    </row>
    <row r="145" spans="2:65" s="1" customFormat="1" ht="25.5" customHeight="1">
      <c r="B145" s="39"/>
      <c r="C145" s="185" t="s">
        <v>293</v>
      </c>
      <c r="D145" s="185" t="s">
        <v>123</v>
      </c>
      <c r="E145" s="186" t="s">
        <v>294</v>
      </c>
      <c r="F145" s="187" t="s">
        <v>295</v>
      </c>
      <c r="G145" s="188" t="s">
        <v>296</v>
      </c>
      <c r="H145" s="189">
        <v>1</v>
      </c>
      <c r="I145" s="190"/>
      <c r="J145" s="191">
        <f>ROUND(I145*H145,2)</f>
        <v>0</v>
      </c>
      <c r="K145" s="187" t="s">
        <v>127</v>
      </c>
      <c r="L145" s="59"/>
      <c r="M145" s="192" t="s">
        <v>21</v>
      </c>
      <c r="N145" s="193" t="s">
        <v>46</v>
      </c>
      <c r="O145" s="40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AR145" s="22" t="s">
        <v>297</v>
      </c>
      <c r="AT145" s="22" t="s">
        <v>123</v>
      </c>
      <c r="AU145" s="22" t="s">
        <v>87</v>
      </c>
      <c r="AY145" s="22" t="s">
        <v>121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22" t="s">
        <v>80</v>
      </c>
      <c r="BK145" s="196">
        <f>ROUND(I145*H145,2)</f>
        <v>0</v>
      </c>
      <c r="BL145" s="22" t="s">
        <v>297</v>
      </c>
      <c r="BM145" s="22" t="s">
        <v>298</v>
      </c>
    </row>
    <row r="146" spans="2:65" s="1" customFormat="1" ht="25.5" customHeight="1">
      <c r="B146" s="39"/>
      <c r="C146" s="185" t="s">
        <v>299</v>
      </c>
      <c r="D146" s="185" t="s">
        <v>123</v>
      </c>
      <c r="E146" s="186" t="s">
        <v>300</v>
      </c>
      <c r="F146" s="187" t="s">
        <v>301</v>
      </c>
      <c r="G146" s="188" t="s">
        <v>302</v>
      </c>
      <c r="H146" s="189">
        <v>1</v>
      </c>
      <c r="I146" s="190"/>
      <c r="J146" s="191">
        <f>ROUND(I146*H146,2)</f>
        <v>0</v>
      </c>
      <c r="K146" s="187" t="s">
        <v>127</v>
      </c>
      <c r="L146" s="59"/>
      <c r="M146" s="192" t="s">
        <v>21</v>
      </c>
      <c r="N146" s="193" t="s">
        <v>46</v>
      </c>
      <c r="O146" s="40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AR146" s="22" t="s">
        <v>297</v>
      </c>
      <c r="AT146" s="22" t="s">
        <v>123</v>
      </c>
      <c r="AU146" s="22" t="s">
        <v>87</v>
      </c>
      <c r="AY146" s="22" t="s">
        <v>121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22" t="s">
        <v>80</v>
      </c>
      <c r="BK146" s="196">
        <f>ROUND(I146*H146,2)</f>
        <v>0</v>
      </c>
      <c r="BL146" s="22" t="s">
        <v>297</v>
      </c>
      <c r="BM146" s="22" t="s">
        <v>303</v>
      </c>
    </row>
    <row r="147" spans="2:63" s="10" customFormat="1" ht="29.85" customHeight="1">
      <c r="B147" s="169"/>
      <c r="C147" s="170"/>
      <c r="D147" s="171" t="s">
        <v>74</v>
      </c>
      <c r="E147" s="183" t="s">
        <v>304</v>
      </c>
      <c r="F147" s="183" t="s">
        <v>305</v>
      </c>
      <c r="G147" s="170"/>
      <c r="H147" s="170"/>
      <c r="I147" s="173"/>
      <c r="J147" s="184">
        <f>BK147</f>
        <v>0</v>
      </c>
      <c r="K147" s="170"/>
      <c r="L147" s="175"/>
      <c r="M147" s="176"/>
      <c r="N147" s="177"/>
      <c r="O147" s="177"/>
      <c r="P147" s="178">
        <f>P148</f>
        <v>0</v>
      </c>
      <c r="Q147" s="177"/>
      <c r="R147" s="178">
        <f>R148</f>
        <v>0</v>
      </c>
      <c r="S147" s="177"/>
      <c r="T147" s="179">
        <f>T148</f>
        <v>0</v>
      </c>
      <c r="AR147" s="180" t="s">
        <v>145</v>
      </c>
      <c r="AT147" s="181" t="s">
        <v>74</v>
      </c>
      <c r="AU147" s="181" t="s">
        <v>80</v>
      </c>
      <c r="AY147" s="180" t="s">
        <v>121</v>
      </c>
      <c r="BK147" s="182">
        <f>BK148</f>
        <v>0</v>
      </c>
    </row>
    <row r="148" spans="2:65" s="1" customFormat="1" ht="16.5" customHeight="1">
      <c r="B148" s="39"/>
      <c r="C148" s="185" t="s">
        <v>306</v>
      </c>
      <c r="D148" s="185" t="s">
        <v>123</v>
      </c>
      <c r="E148" s="186" t="s">
        <v>307</v>
      </c>
      <c r="F148" s="187" t="s">
        <v>308</v>
      </c>
      <c r="G148" s="188" t="s">
        <v>309</v>
      </c>
      <c r="H148" s="189">
        <v>1</v>
      </c>
      <c r="I148" s="190"/>
      <c r="J148" s="191">
        <f>ROUND(I148*H148,2)</f>
        <v>0</v>
      </c>
      <c r="K148" s="187" t="s">
        <v>127</v>
      </c>
      <c r="L148" s="59"/>
      <c r="M148" s="192" t="s">
        <v>21</v>
      </c>
      <c r="N148" s="230" t="s">
        <v>46</v>
      </c>
      <c r="O148" s="231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AR148" s="22" t="s">
        <v>297</v>
      </c>
      <c r="AT148" s="22" t="s">
        <v>123</v>
      </c>
      <c r="AU148" s="22" t="s">
        <v>87</v>
      </c>
      <c r="AY148" s="22" t="s">
        <v>121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22" t="s">
        <v>80</v>
      </c>
      <c r="BK148" s="196">
        <f>ROUND(I148*H148,2)</f>
        <v>0</v>
      </c>
      <c r="BL148" s="22" t="s">
        <v>297</v>
      </c>
      <c r="BM148" s="22" t="s">
        <v>310</v>
      </c>
    </row>
    <row r="149" spans="2:12" s="1" customFormat="1" ht="6.95" customHeight="1">
      <c r="B149" s="54"/>
      <c r="C149" s="55"/>
      <c r="D149" s="55"/>
      <c r="E149" s="55"/>
      <c r="F149" s="55"/>
      <c r="G149" s="55"/>
      <c r="H149" s="55"/>
      <c r="I149" s="132"/>
      <c r="J149" s="55"/>
      <c r="K149" s="55"/>
      <c r="L149" s="59"/>
    </row>
  </sheetData>
  <sheetProtection algorithmName="SHA-512" hashValue="C6n5IxGHsQ7sMiViEF14Hk4YbbzxI64lAi6/CKfO5PDJjKXExKt+cksgaxAWmCoEUWdmK0oseG7Jfv44DWYYtA==" saltValue="XtM93MpR0KC2dG5uIxVksoZDGtHpi6k4j4m8pf27e4ya5c3Im7lP/OZVhzpt5IzhID1hYcaUsQUSmNlsaes6Xw==" spinCount="100000" sheet="1" objects="1" scenarios="1" formatColumns="0" formatRows="0" autoFilter="0"/>
  <autoFilter ref="C80:K148"/>
  <mergeCells count="7">
    <mergeCell ref="G1:H1"/>
    <mergeCell ref="L2:V2"/>
    <mergeCell ref="E7:H7"/>
    <mergeCell ref="E22:H22"/>
    <mergeCell ref="E43:H43"/>
    <mergeCell ref="J47:J48"/>
    <mergeCell ref="E73:H73"/>
  </mergeCells>
  <hyperlinks>
    <hyperlink ref="F1:G1" location="C2" display="1) Krycí list soupisu"/>
    <hyperlink ref="G1:H1" location="C50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4" customWidth="1"/>
    <col min="2" max="2" width="1.66796875" style="234" customWidth="1"/>
    <col min="3" max="4" width="5" style="234" customWidth="1"/>
    <col min="5" max="5" width="11.66015625" style="234" customWidth="1"/>
    <col min="6" max="6" width="9.16015625" style="234" customWidth="1"/>
    <col min="7" max="7" width="5" style="234" customWidth="1"/>
    <col min="8" max="8" width="77.83203125" style="234" customWidth="1"/>
    <col min="9" max="10" width="20" style="234" customWidth="1"/>
    <col min="11" max="11" width="1.66796875" style="234" customWidth="1"/>
  </cols>
  <sheetData>
    <row r="1" ht="37.5" customHeight="1"/>
    <row r="2" spans="2:11" ht="7.5" customHeight="1">
      <c r="B2" s="235"/>
      <c r="C2" s="236"/>
      <c r="D2" s="236"/>
      <c r="E2" s="236"/>
      <c r="F2" s="236"/>
      <c r="G2" s="236"/>
      <c r="H2" s="236"/>
      <c r="I2" s="236"/>
      <c r="J2" s="236"/>
      <c r="K2" s="237"/>
    </row>
    <row r="3" spans="2:11" s="13" customFormat="1" ht="45" customHeight="1">
      <c r="B3" s="238"/>
      <c r="C3" s="358" t="s">
        <v>311</v>
      </c>
      <c r="D3" s="358"/>
      <c r="E3" s="358"/>
      <c r="F3" s="358"/>
      <c r="G3" s="358"/>
      <c r="H3" s="358"/>
      <c r="I3" s="358"/>
      <c r="J3" s="358"/>
      <c r="K3" s="239"/>
    </row>
    <row r="4" spans="2:11" ht="25.5" customHeight="1">
      <c r="B4" s="240"/>
      <c r="C4" s="362" t="s">
        <v>312</v>
      </c>
      <c r="D4" s="362"/>
      <c r="E4" s="362"/>
      <c r="F4" s="362"/>
      <c r="G4" s="362"/>
      <c r="H4" s="362"/>
      <c r="I4" s="362"/>
      <c r="J4" s="362"/>
      <c r="K4" s="241"/>
    </row>
    <row r="5" spans="2:11" ht="5.25" customHeight="1">
      <c r="B5" s="240"/>
      <c r="C5" s="242"/>
      <c r="D5" s="242"/>
      <c r="E5" s="242"/>
      <c r="F5" s="242"/>
      <c r="G5" s="242"/>
      <c r="H5" s="242"/>
      <c r="I5" s="242"/>
      <c r="J5" s="242"/>
      <c r="K5" s="241"/>
    </row>
    <row r="6" spans="2:11" ht="15" customHeight="1">
      <c r="B6" s="240"/>
      <c r="C6" s="361" t="s">
        <v>313</v>
      </c>
      <c r="D6" s="361"/>
      <c r="E6" s="361"/>
      <c r="F6" s="361"/>
      <c r="G6" s="361"/>
      <c r="H6" s="361"/>
      <c r="I6" s="361"/>
      <c r="J6" s="361"/>
      <c r="K6" s="241"/>
    </row>
    <row r="7" spans="2:11" ht="15" customHeight="1">
      <c r="B7" s="244"/>
      <c r="C7" s="361" t="s">
        <v>314</v>
      </c>
      <c r="D7" s="361"/>
      <c r="E7" s="361"/>
      <c r="F7" s="361"/>
      <c r="G7" s="361"/>
      <c r="H7" s="361"/>
      <c r="I7" s="361"/>
      <c r="J7" s="361"/>
      <c r="K7" s="241"/>
    </row>
    <row r="8" spans="2:1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ht="15" customHeight="1">
      <c r="B9" s="244"/>
      <c r="C9" s="361" t="s">
        <v>315</v>
      </c>
      <c r="D9" s="361"/>
      <c r="E9" s="361"/>
      <c r="F9" s="361"/>
      <c r="G9" s="361"/>
      <c r="H9" s="361"/>
      <c r="I9" s="361"/>
      <c r="J9" s="361"/>
      <c r="K9" s="241"/>
    </row>
    <row r="10" spans="2:11" ht="15" customHeight="1">
      <c r="B10" s="244"/>
      <c r="C10" s="243"/>
      <c r="D10" s="361" t="s">
        <v>316</v>
      </c>
      <c r="E10" s="361"/>
      <c r="F10" s="361"/>
      <c r="G10" s="361"/>
      <c r="H10" s="361"/>
      <c r="I10" s="361"/>
      <c r="J10" s="361"/>
      <c r="K10" s="241"/>
    </row>
    <row r="11" spans="2:11" ht="15" customHeight="1">
      <c r="B11" s="244"/>
      <c r="C11" s="245"/>
      <c r="D11" s="361" t="s">
        <v>317</v>
      </c>
      <c r="E11" s="361"/>
      <c r="F11" s="361"/>
      <c r="G11" s="361"/>
      <c r="H11" s="361"/>
      <c r="I11" s="361"/>
      <c r="J11" s="361"/>
      <c r="K11" s="241"/>
    </row>
    <row r="12" spans="2:11" ht="12.75" customHeight="1">
      <c r="B12" s="244"/>
      <c r="C12" s="245"/>
      <c r="D12" s="245"/>
      <c r="E12" s="245"/>
      <c r="F12" s="245"/>
      <c r="G12" s="245"/>
      <c r="H12" s="245"/>
      <c r="I12" s="245"/>
      <c r="J12" s="245"/>
      <c r="K12" s="241"/>
    </row>
    <row r="13" spans="2:11" ht="15" customHeight="1">
      <c r="B13" s="244"/>
      <c r="C13" s="245"/>
      <c r="D13" s="361" t="s">
        <v>318</v>
      </c>
      <c r="E13" s="361"/>
      <c r="F13" s="361"/>
      <c r="G13" s="361"/>
      <c r="H13" s="361"/>
      <c r="I13" s="361"/>
      <c r="J13" s="361"/>
      <c r="K13" s="241"/>
    </row>
    <row r="14" spans="2:11" ht="15" customHeight="1">
      <c r="B14" s="244"/>
      <c r="C14" s="245"/>
      <c r="D14" s="361" t="s">
        <v>319</v>
      </c>
      <c r="E14" s="361"/>
      <c r="F14" s="361"/>
      <c r="G14" s="361"/>
      <c r="H14" s="361"/>
      <c r="I14" s="361"/>
      <c r="J14" s="361"/>
      <c r="K14" s="241"/>
    </row>
    <row r="15" spans="2:11" ht="15" customHeight="1">
      <c r="B15" s="244"/>
      <c r="C15" s="245"/>
      <c r="D15" s="361" t="s">
        <v>320</v>
      </c>
      <c r="E15" s="361"/>
      <c r="F15" s="361"/>
      <c r="G15" s="361"/>
      <c r="H15" s="361"/>
      <c r="I15" s="361"/>
      <c r="J15" s="361"/>
      <c r="K15" s="241"/>
    </row>
    <row r="16" spans="2:11" ht="15" customHeight="1">
      <c r="B16" s="244"/>
      <c r="C16" s="245"/>
      <c r="D16" s="245"/>
      <c r="E16" s="246" t="s">
        <v>79</v>
      </c>
      <c r="F16" s="361" t="s">
        <v>321</v>
      </c>
      <c r="G16" s="361"/>
      <c r="H16" s="361"/>
      <c r="I16" s="361"/>
      <c r="J16" s="361"/>
      <c r="K16" s="241"/>
    </row>
    <row r="17" spans="2:11" ht="15" customHeight="1">
      <c r="B17" s="244"/>
      <c r="C17" s="245"/>
      <c r="D17" s="245"/>
      <c r="E17" s="246" t="s">
        <v>322</v>
      </c>
      <c r="F17" s="361" t="s">
        <v>323</v>
      </c>
      <c r="G17" s="361"/>
      <c r="H17" s="361"/>
      <c r="I17" s="361"/>
      <c r="J17" s="361"/>
      <c r="K17" s="241"/>
    </row>
    <row r="18" spans="2:11" ht="15" customHeight="1">
      <c r="B18" s="244"/>
      <c r="C18" s="245"/>
      <c r="D18" s="245"/>
      <c r="E18" s="246" t="s">
        <v>324</v>
      </c>
      <c r="F18" s="361" t="s">
        <v>325</v>
      </c>
      <c r="G18" s="361"/>
      <c r="H18" s="361"/>
      <c r="I18" s="361"/>
      <c r="J18" s="361"/>
      <c r="K18" s="241"/>
    </row>
    <row r="19" spans="2:11" ht="15" customHeight="1">
      <c r="B19" s="244"/>
      <c r="C19" s="245"/>
      <c r="D19" s="245"/>
      <c r="E19" s="246" t="s">
        <v>326</v>
      </c>
      <c r="F19" s="361" t="s">
        <v>327</v>
      </c>
      <c r="G19" s="361"/>
      <c r="H19" s="361"/>
      <c r="I19" s="361"/>
      <c r="J19" s="361"/>
      <c r="K19" s="241"/>
    </row>
    <row r="20" spans="2:11" ht="15" customHeight="1">
      <c r="B20" s="244"/>
      <c r="C20" s="245"/>
      <c r="D20" s="245"/>
      <c r="E20" s="246" t="s">
        <v>328</v>
      </c>
      <c r="F20" s="361" t="s">
        <v>329</v>
      </c>
      <c r="G20" s="361"/>
      <c r="H20" s="361"/>
      <c r="I20" s="361"/>
      <c r="J20" s="361"/>
      <c r="K20" s="241"/>
    </row>
    <row r="21" spans="2:11" ht="15" customHeight="1">
      <c r="B21" s="244"/>
      <c r="C21" s="245"/>
      <c r="D21" s="245"/>
      <c r="E21" s="246" t="s">
        <v>330</v>
      </c>
      <c r="F21" s="361" t="s">
        <v>331</v>
      </c>
      <c r="G21" s="361"/>
      <c r="H21" s="361"/>
      <c r="I21" s="361"/>
      <c r="J21" s="361"/>
      <c r="K21" s="241"/>
    </row>
    <row r="22" spans="2:11" ht="12.75" customHeight="1">
      <c r="B22" s="244"/>
      <c r="C22" s="245"/>
      <c r="D22" s="245"/>
      <c r="E22" s="245"/>
      <c r="F22" s="245"/>
      <c r="G22" s="245"/>
      <c r="H22" s="245"/>
      <c r="I22" s="245"/>
      <c r="J22" s="245"/>
      <c r="K22" s="241"/>
    </row>
    <row r="23" spans="2:11" ht="15" customHeight="1">
      <c r="B23" s="244"/>
      <c r="C23" s="361" t="s">
        <v>332</v>
      </c>
      <c r="D23" s="361"/>
      <c r="E23" s="361"/>
      <c r="F23" s="361"/>
      <c r="G23" s="361"/>
      <c r="H23" s="361"/>
      <c r="I23" s="361"/>
      <c r="J23" s="361"/>
      <c r="K23" s="241"/>
    </row>
    <row r="24" spans="2:11" ht="15" customHeight="1">
      <c r="B24" s="244"/>
      <c r="C24" s="361" t="s">
        <v>333</v>
      </c>
      <c r="D24" s="361"/>
      <c r="E24" s="361"/>
      <c r="F24" s="361"/>
      <c r="G24" s="361"/>
      <c r="H24" s="361"/>
      <c r="I24" s="361"/>
      <c r="J24" s="361"/>
      <c r="K24" s="241"/>
    </row>
    <row r="25" spans="2:11" ht="15" customHeight="1">
      <c r="B25" s="244"/>
      <c r="C25" s="243"/>
      <c r="D25" s="361" t="s">
        <v>334</v>
      </c>
      <c r="E25" s="361"/>
      <c r="F25" s="361"/>
      <c r="G25" s="361"/>
      <c r="H25" s="361"/>
      <c r="I25" s="361"/>
      <c r="J25" s="361"/>
      <c r="K25" s="241"/>
    </row>
    <row r="26" spans="2:11" ht="15" customHeight="1">
      <c r="B26" s="244"/>
      <c r="C26" s="245"/>
      <c r="D26" s="361" t="s">
        <v>335</v>
      </c>
      <c r="E26" s="361"/>
      <c r="F26" s="361"/>
      <c r="G26" s="361"/>
      <c r="H26" s="361"/>
      <c r="I26" s="361"/>
      <c r="J26" s="361"/>
      <c r="K26" s="241"/>
    </row>
    <row r="27" spans="2:11" ht="12.75" customHeight="1">
      <c r="B27" s="244"/>
      <c r="C27" s="245"/>
      <c r="D27" s="245"/>
      <c r="E27" s="245"/>
      <c r="F27" s="245"/>
      <c r="G27" s="245"/>
      <c r="H27" s="245"/>
      <c r="I27" s="245"/>
      <c r="J27" s="245"/>
      <c r="K27" s="241"/>
    </row>
    <row r="28" spans="2:11" ht="15" customHeight="1">
      <c r="B28" s="244"/>
      <c r="C28" s="245"/>
      <c r="D28" s="361" t="s">
        <v>336</v>
      </c>
      <c r="E28" s="361"/>
      <c r="F28" s="361"/>
      <c r="G28" s="361"/>
      <c r="H28" s="361"/>
      <c r="I28" s="361"/>
      <c r="J28" s="361"/>
      <c r="K28" s="241"/>
    </row>
    <row r="29" spans="2:11" ht="15" customHeight="1">
      <c r="B29" s="244"/>
      <c r="C29" s="245"/>
      <c r="D29" s="361" t="s">
        <v>337</v>
      </c>
      <c r="E29" s="361"/>
      <c r="F29" s="361"/>
      <c r="G29" s="361"/>
      <c r="H29" s="361"/>
      <c r="I29" s="361"/>
      <c r="J29" s="361"/>
      <c r="K29" s="241"/>
    </row>
    <row r="30" spans="2:11" ht="12.75" customHeight="1">
      <c r="B30" s="244"/>
      <c r="C30" s="245"/>
      <c r="D30" s="245"/>
      <c r="E30" s="245"/>
      <c r="F30" s="245"/>
      <c r="G30" s="245"/>
      <c r="H30" s="245"/>
      <c r="I30" s="245"/>
      <c r="J30" s="245"/>
      <c r="K30" s="241"/>
    </row>
    <row r="31" spans="2:11" ht="15" customHeight="1">
      <c r="B31" s="244"/>
      <c r="C31" s="245"/>
      <c r="D31" s="361" t="s">
        <v>338</v>
      </c>
      <c r="E31" s="361"/>
      <c r="F31" s="361"/>
      <c r="G31" s="361"/>
      <c r="H31" s="361"/>
      <c r="I31" s="361"/>
      <c r="J31" s="361"/>
      <c r="K31" s="241"/>
    </row>
    <row r="32" spans="2:11" ht="15" customHeight="1">
      <c r="B32" s="244"/>
      <c r="C32" s="245"/>
      <c r="D32" s="361" t="s">
        <v>339</v>
      </c>
      <c r="E32" s="361"/>
      <c r="F32" s="361"/>
      <c r="G32" s="361"/>
      <c r="H32" s="361"/>
      <c r="I32" s="361"/>
      <c r="J32" s="361"/>
      <c r="K32" s="241"/>
    </row>
    <row r="33" spans="2:11" ht="15" customHeight="1">
      <c r="B33" s="244"/>
      <c r="C33" s="245"/>
      <c r="D33" s="361" t="s">
        <v>340</v>
      </c>
      <c r="E33" s="361"/>
      <c r="F33" s="361"/>
      <c r="G33" s="361"/>
      <c r="H33" s="361"/>
      <c r="I33" s="361"/>
      <c r="J33" s="361"/>
      <c r="K33" s="241"/>
    </row>
    <row r="34" spans="2:11" ht="15" customHeight="1">
      <c r="B34" s="244"/>
      <c r="C34" s="245"/>
      <c r="D34" s="243"/>
      <c r="E34" s="247" t="s">
        <v>106</v>
      </c>
      <c r="F34" s="243"/>
      <c r="G34" s="361" t="s">
        <v>341</v>
      </c>
      <c r="H34" s="361"/>
      <c r="I34" s="361"/>
      <c r="J34" s="361"/>
      <c r="K34" s="241"/>
    </row>
    <row r="35" spans="2:11" ht="30.75" customHeight="1">
      <c r="B35" s="244"/>
      <c r="C35" s="245"/>
      <c r="D35" s="243"/>
      <c r="E35" s="247" t="s">
        <v>342</v>
      </c>
      <c r="F35" s="243"/>
      <c r="G35" s="361" t="s">
        <v>343</v>
      </c>
      <c r="H35" s="361"/>
      <c r="I35" s="361"/>
      <c r="J35" s="361"/>
      <c r="K35" s="241"/>
    </row>
    <row r="36" spans="2:11" ht="15" customHeight="1">
      <c r="B36" s="244"/>
      <c r="C36" s="245"/>
      <c r="D36" s="243"/>
      <c r="E36" s="247" t="s">
        <v>56</v>
      </c>
      <c r="F36" s="243"/>
      <c r="G36" s="361" t="s">
        <v>344</v>
      </c>
      <c r="H36" s="361"/>
      <c r="I36" s="361"/>
      <c r="J36" s="361"/>
      <c r="K36" s="241"/>
    </row>
    <row r="37" spans="2:11" ht="15" customHeight="1">
      <c r="B37" s="244"/>
      <c r="C37" s="245"/>
      <c r="D37" s="243"/>
      <c r="E37" s="247" t="s">
        <v>107</v>
      </c>
      <c r="F37" s="243"/>
      <c r="G37" s="361" t="s">
        <v>345</v>
      </c>
      <c r="H37" s="361"/>
      <c r="I37" s="361"/>
      <c r="J37" s="361"/>
      <c r="K37" s="241"/>
    </row>
    <row r="38" spans="2:11" ht="15" customHeight="1">
      <c r="B38" s="244"/>
      <c r="C38" s="245"/>
      <c r="D38" s="243"/>
      <c r="E38" s="247" t="s">
        <v>108</v>
      </c>
      <c r="F38" s="243"/>
      <c r="G38" s="361" t="s">
        <v>346</v>
      </c>
      <c r="H38" s="361"/>
      <c r="I38" s="361"/>
      <c r="J38" s="361"/>
      <c r="K38" s="241"/>
    </row>
    <row r="39" spans="2:11" ht="15" customHeight="1">
      <c r="B39" s="244"/>
      <c r="C39" s="245"/>
      <c r="D39" s="243"/>
      <c r="E39" s="247" t="s">
        <v>109</v>
      </c>
      <c r="F39" s="243"/>
      <c r="G39" s="361" t="s">
        <v>347</v>
      </c>
      <c r="H39" s="361"/>
      <c r="I39" s="361"/>
      <c r="J39" s="361"/>
      <c r="K39" s="241"/>
    </row>
    <row r="40" spans="2:11" ht="15" customHeight="1">
      <c r="B40" s="244"/>
      <c r="C40" s="245"/>
      <c r="D40" s="243"/>
      <c r="E40" s="247" t="s">
        <v>348</v>
      </c>
      <c r="F40" s="243"/>
      <c r="G40" s="361" t="s">
        <v>349</v>
      </c>
      <c r="H40" s="361"/>
      <c r="I40" s="361"/>
      <c r="J40" s="361"/>
      <c r="K40" s="241"/>
    </row>
    <row r="41" spans="2:11" ht="15" customHeight="1">
      <c r="B41" s="244"/>
      <c r="C41" s="245"/>
      <c r="D41" s="243"/>
      <c r="E41" s="247"/>
      <c r="F41" s="243"/>
      <c r="G41" s="361" t="s">
        <v>350</v>
      </c>
      <c r="H41" s="361"/>
      <c r="I41" s="361"/>
      <c r="J41" s="361"/>
      <c r="K41" s="241"/>
    </row>
    <row r="42" spans="2:11" ht="15" customHeight="1">
      <c r="B42" s="244"/>
      <c r="C42" s="245"/>
      <c r="D42" s="243"/>
      <c r="E42" s="247" t="s">
        <v>351</v>
      </c>
      <c r="F42" s="243"/>
      <c r="G42" s="361" t="s">
        <v>352</v>
      </c>
      <c r="H42" s="361"/>
      <c r="I42" s="361"/>
      <c r="J42" s="361"/>
      <c r="K42" s="241"/>
    </row>
    <row r="43" spans="2:11" ht="15" customHeight="1">
      <c r="B43" s="244"/>
      <c r="C43" s="245"/>
      <c r="D43" s="243"/>
      <c r="E43" s="247" t="s">
        <v>111</v>
      </c>
      <c r="F43" s="243"/>
      <c r="G43" s="361" t="s">
        <v>353</v>
      </c>
      <c r="H43" s="361"/>
      <c r="I43" s="361"/>
      <c r="J43" s="361"/>
      <c r="K43" s="241"/>
    </row>
    <row r="44" spans="2:11" ht="12.75" customHeight="1">
      <c r="B44" s="244"/>
      <c r="C44" s="245"/>
      <c r="D44" s="243"/>
      <c r="E44" s="243"/>
      <c r="F44" s="243"/>
      <c r="G44" s="243"/>
      <c r="H44" s="243"/>
      <c r="I44" s="243"/>
      <c r="J44" s="243"/>
      <c r="K44" s="241"/>
    </row>
    <row r="45" spans="2:11" ht="15" customHeight="1">
      <c r="B45" s="244"/>
      <c r="C45" s="245"/>
      <c r="D45" s="361" t="s">
        <v>354</v>
      </c>
      <c r="E45" s="361"/>
      <c r="F45" s="361"/>
      <c r="G45" s="361"/>
      <c r="H45" s="361"/>
      <c r="I45" s="361"/>
      <c r="J45" s="361"/>
      <c r="K45" s="241"/>
    </row>
    <row r="46" spans="2:11" ht="15" customHeight="1">
      <c r="B46" s="244"/>
      <c r="C46" s="245"/>
      <c r="D46" s="245"/>
      <c r="E46" s="361" t="s">
        <v>355</v>
      </c>
      <c r="F46" s="361"/>
      <c r="G46" s="361"/>
      <c r="H46" s="361"/>
      <c r="I46" s="361"/>
      <c r="J46" s="361"/>
      <c r="K46" s="241"/>
    </row>
    <row r="47" spans="2:11" ht="15" customHeight="1">
      <c r="B47" s="244"/>
      <c r="C47" s="245"/>
      <c r="D47" s="245"/>
      <c r="E47" s="361" t="s">
        <v>356</v>
      </c>
      <c r="F47" s="361"/>
      <c r="G47" s="361"/>
      <c r="H47" s="361"/>
      <c r="I47" s="361"/>
      <c r="J47" s="361"/>
      <c r="K47" s="241"/>
    </row>
    <row r="48" spans="2:11" ht="15" customHeight="1">
      <c r="B48" s="244"/>
      <c r="C48" s="245"/>
      <c r="D48" s="245"/>
      <c r="E48" s="361" t="s">
        <v>357</v>
      </c>
      <c r="F48" s="361"/>
      <c r="G48" s="361"/>
      <c r="H48" s="361"/>
      <c r="I48" s="361"/>
      <c r="J48" s="361"/>
      <c r="K48" s="241"/>
    </row>
    <row r="49" spans="2:11" ht="15" customHeight="1">
      <c r="B49" s="244"/>
      <c r="C49" s="245"/>
      <c r="D49" s="361" t="s">
        <v>358</v>
      </c>
      <c r="E49" s="361"/>
      <c r="F49" s="361"/>
      <c r="G49" s="361"/>
      <c r="H49" s="361"/>
      <c r="I49" s="361"/>
      <c r="J49" s="361"/>
      <c r="K49" s="241"/>
    </row>
    <row r="50" spans="2:11" ht="25.5" customHeight="1">
      <c r="B50" s="240"/>
      <c r="C50" s="362" t="s">
        <v>359</v>
      </c>
      <c r="D50" s="362"/>
      <c r="E50" s="362"/>
      <c r="F50" s="362"/>
      <c r="G50" s="362"/>
      <c r="H50" s="362"/>
      <c r="I50" s="362"/>
      <c r="J50" s="362"/>
      <c r="K50" s="241"/>
    </row>
    <row r="51" spans="2:11" ht="5.25" customHeight="1">
      <c r="B51" s="240"/>
      <c r="C51" s="242"/>
      <c r="D51" s="242"/>
      <c r="E51" s="242"/>
      <c r="F51" s="242"/>
      <c r="G51" s="242"/>
      <c r="H51" s="242"/>
      <c r="I51" s="242"/>
      <c r="J51" s="242"/>
      <c r="K51" s="241"/>
    </row>
    <row r="52" spans="2:11" ht="15" customHeight="1">
      <c r="B52" s="240"/>
      <c r="C52" s="361" t="s">
        <v>360</v>
      </c>
      <c r="D52" s="361"/>
      <c r="E52" s="361"/>
      <c r="F52" s="361"/>
      <c r="G52" s="361"/>
      <c r="H52" s="361"/>
      <c r="I52" s="361"/>
      <c r="J52" s="361"/>
      <c r="K52" s="241"/>
    </row>
    <row r="53" spans="2:11" ht="15" customHeight="1">
      <c r="B53" s="240"/>
      <c r="C53" s="361" t="s">
        <v>361</v>
      </c>
      <c r="D53" s="361"/>
      <c r="E53" s="361"/>
      <c r="F53" s="361"/>
      <c r="G53" s="361"/>
      <c r="H53" s="361"/>
      <c r="I53" s="361"/>
      <c r="J53" s="361"/>
      <c r="K53" s="241"/>
    </row>
    <row r="54" spans="2:11" ht="12.75" customHeight="1">
      <c r="B54" s="240"/>
      <c r="C54" s="243"/>
      <c r="D54" s="243"/>
      <c r="E54" s="243"/>
      <c r="F54" s="243"/>
      <c r="G54" s="243"/>
      <c r="H54" s="243"/>
      <c r="I54" s="243"/>
      <c r="J54" s="243"/>
      <c r="K54" s="241"/>
    </row>
    <row r="55" spans="2:11" ht="15" customHeight="1">
      <c r="B55" s="240"/>
      <c r="C55" s="361" t="s">
        <v>362</v>
      </c>
      <c r="D55" s="361"/>
      <c r="E55" s="361"/>
      <c r="F55" s="361"/>
      <c r="G55" s="361"/>
      <c r="H55" s="361"/>
      <c r="I55" s="361"/>
      <c r="J55" s="361"/>
      <c r="K55" s="241"/>
    </row>
    <row r="56" spans="2:11" ht="15" customHeight="1">
      <c r="B56" s="240"/>
      <c r="C56" s="245"/>
      <c r="D56" s="361" t="s">
        <v>363</v>
      </c>
      <c r="E56" s="361"/>
      <c r="F56" s="361"/>
      <c r="G56" s="361"/>
      <c r="H56" s="361"/>
      <c r="I56" s="361"/>
      <c r="J56" s="361"/>
      <c r="K56" s="241"/>
    </row>
    <row r="57" spans="2:11" ht="15" customHeight="1">
      <c r="B57" s="240"/>
      <c r="C57" s="245"/>
      <c r="D57" s="361" t="s">
        <v>364</v>
      </c>
      <c r="E57" s="361"/>
      <c r="F57" s="361"/>
      <c r="G57" s="361"/>
      <c r="H57" s="361"/>
      <c r="I57" s="361"/>
      <c r="J57" s="361"/>
      <c r="K57" s="241"/>
    </row>
    <row r="58" spans="2:11" ht="15" customHeight="1">
      <c r="B58" s="240"/>
      <c r="C58" s="245"/>
      <c r="D58" s="361" t="s">
        <v>365</v>
      </c>
      <c r="E58" s="361"/>
      <c r="F58" s="361"/>
      <c r="G58" s="361"/>
      <c r="H58" s="361"/>
      <c r="I58" s="361"/>
      <c r="J58" s="361"/>
      <c r="K58" s="241"/>
    </row>
    <row r="59" spans="2:11" ht="15" customHeight="1">
      <c r="B59" s="240"/>
      <c r="C59" s="245"/>
      <c r="D59" s="361" t="s">
        <v>366</v>
      </c>
      <c r="E59" s="361"/>
      <c r="F59" s="361"/>
      <c r="G59" s="361"/>
      <c r="H59" s="361"/>
      <c r="I59" s="361"/>
      <c r="J59" s="361"/>
      <c r="K59" s="241"/>
    </row>
    <row r="60" spans="2:11" ht="15" customHeight="1">
      <c r="B60" s="240"/>
      <c r="C60" s="245"/>
      <c r="D60" s="360" t="s">
        <v>367</v>
      </c>
      <c r="E60" s="360"/>
      <c r="F60" s="360"/>
      <c r="G60" s="360"/>
      <c r="H60" s="360"/>
      <c r="I60" s="360"/>
      <c r="J60" s="360"/>
      <c r="K60" s="241"/>
    </row>
    <row r="61" spans="2:11" ht="15" customHeight="1">
      <c r="B61" s="240"/>
      <c r="C61" s="245"/>
      <c r="D61" s="361" t="s">
        <v>368</v>
      </c>
      <c r="E61" s="361"/>
      <c r="F61" s="361"/>
      <c r="G61" s="361"/>
      <c r="H61" s="361"/>
      <c r="I61" s="361"/>
      <c r="J61" s="361"/>
      <c r="K61" s="241"/>
    </row>
    <row r="62" spans="2:11" ht="12.75" customHeight="1">
      <c r="B62" s="240"/>
      <c r="C62" s="245"/>
      <c r="D62" s="245"/>
      <c r="E62" s="248"/>
      <c r="F62" s="245"/>
      <c r="G62" s="245"/>
      <c r="H62" s="245"/>
      <c r="I62" s="245"/>
      <c r="J62" s="245"/>
      <c r="K62" s="241"/>
    </row>
    <row r="63" spans="2:11" ht="15" customHeight="1">
      <c r="B63" s="240"/>
      <c r="C63" s="245"/>
      <c r="D63" s="361" t="s">
        <v>369</v>
      </c>
      <c r="E63" s="361"/>
      <c r="F63" s="361"/>
      <c r="G63" s="361"/>
      <c r="H63" s="361"/>
      <c r="I63" s="361"/>
      <c r="J63" s="361"/>
      <c r="K63" s="241"/>
    </row>
    <row r="64" spans="2:11" ht="15" customHeight="1">
      <c r="B64" s="240"/>
      <c r="C64" s="245"/>
      <c r="D64" s="360" t="s">
        <v>370</v>
      </c>
      <c r="E64" s="360"/>
      <c r="F64" s="360"/>
      <c r="G64" s="360"/>
      <c r="H64" s="360"/>
      <c r="I64" s="360"/>
      <c r="J64" s="360"/>
      <c r="K64" s="241"/>
    </row>
    <row r="65" spans="2:11" ht="15" customHeight="1">
      <c r="B65" s="240"/>
      <c r="C65" s="245"/>
      <c r="D65" s="361" t="s">
        <v>371</v>
      </c>
      <c r="E65" s="361"/>
      <c r="F65" s="361"/>
      <c r="G65" s="361"/>
      <c r="H65" s="361"/>
      <c r="I65" s="361"/>
      <c r="J65" s="361"/>
      <c r="K65" s="241"/>
    </row>
    <row r="66" spans="2:11" ht="15" customHeight="1">
      <c r="B66" s="240"/>
      <c r="C66" s="245"/>
      <c r="D66" s="361" t="s">
        <v>372</v>
      </c>
      <c r="E66" s="361"/>
      <c r="F66" s="361"/>
      <c r="G66" s="361"/>
      <c r="H66" s="361"/>
      <c r="I66" s="361"/>
      <c r="J66" s="361"/>
      <c r="K66" s="241"/>
    </row>
    <row r="67" spans="2:11" ht="15" customHeight="1">
      <c r="B67" s="240"/>
      <c r="C67" s="245"/>
      <c r="D67" s="361" t="s">
        <v>373</v>
      </c>
      <c r="E67" s="361"/>
      <c r="F67" s="361"/>
      <c r="G67" s="361"/>
      <c r="H67" s="361"/>
      <c r="I67" s="361"/>
      <c r="J67" s="361"/>
      <c r="K67" s="241"/>
    </row>
    <row r="68" spans="2:11" ht="15" customHeight="1">
      <c r="B68" s="240"/>
      <c r="C68" s="245"/>
      <c r="D68" s="361" t="s">
        <v>374</v>
      </c>
      <c r="E68" s="361"/>
      <c r="F68" s="361"/>
      <c r="G68" s="361"/>
      <c r="H68" s="361"/>
      <c r="I68" s="361"/>
      <c r="J68" s="361"/>
      <c r="K68" s="241"/>
    </row>
    <row r="69" spans="2:11" ht="12.75" customHeight="1">
      <c r="B69" s="249"/>
      <c r="C69" s="250"/>
      <c r="D69" s="250"/>
      <c r="E69" s="250"/>
      <c r="F69" s="250"/>
      <c r="G69" s="250"/>
      <c r="H69" s="250"/>
      <c r="I69" s="250"/>
      <c r="J69" s="250"/>
      <c r="K69" s="251"/>
    </row>
    <row r="70" spans="2:11" ht="18.75" customHeight="1">
      <c r="B70" s="252"/>
      <c r="C70" s="252"/>
      <c r="D70" s="252"/>
      <c r="E70" s="252"/>
      <c r="F70" s="252"/>
      <c r="G70" s="252"/>
      <c r="H70" s="252"/>
      <c r="I70" s="252"/>
      <c r="J70" s="252"/>
      <c r="K70" s="253"/>
    </row>
    <row r="71" spans="2:11" ht="18.75" customHeight="1"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2:11" ht="7.5" customHeight="1">
      <c r="B72" s="254"/>
      <c r="C72" s="255"/>
      <c r="D72" s="255"/>
      <c r="E72" s="255"/>
      <c r="F72" s="255"/>
      <c r="G72" s="255"/>
      <c r="H72" s="255"/>
      <c r="I72" s="255"/>
      <c r="J72" s="255"/>
      <c r="K72" s="256"/>
    </row>
    <row r="73" spans="2:11" ht="45" customHeight="1">
      <c r="B73" s="257"/>
      <c r="C73" s="359" t="s">
        <v>86</v>
      </c>
      <c r="D73" s="359"/>
      <c r="E73" s="359"/>
      <c r="F73" s="359"/>
      <c r="G73" s="359"/>
      <c r="H73" s="359"/>
      <c r="I73" s="359"/>
      <c r="J73" s="359"/>
      <c r="K73" s="258"/>
    </row>
    <row r="74" spans="2:11" ht="17.25" customHeight="1">
      <c r="B74" s="257"/>
      <c r="C74" s="259" t="s">
        <v>375</v>
      </c>
      <c r="D74" s="259"/>
      <c r="E74" s="259"/>
      <c r="F74" s="259" t="s">
        <v>376</v>
      </c>
      <c r="G74" s="260"/>
      <c r="H74" s="259" t="s">
        <v>107</v>
      </c>
      <c r="I74" s="259" t="s">
        <v>60</v>
      </c>
      <c r="J74" s="259" t="s">
        <v>377</v>
      </c>
      <c r="K74" s="258"/>
    </row>
    <row r="75" spans="2:11" ht="17.25" customHeight="1">
      <c r="B75" s="257"/>
      <c r="C75" s="261" t="s">
        <v>378</v>
      </c>
      <c r="D75" s="261"/>
      <c r="E75" s="261"/>
      <c r="F75" s="262" t="s">
        <v>379</v>
      </c>
      <c r="G75" s="263"/>
      <c r="H75" s="261"/>
      <c r="I75" s="261"/>
      <c r="J75" s="261" t="s">
        <v>380</v>
      </c>
      <c r="K75" s="258"/>
    </row>
    <row r="76" spans="2:11" ht="5.25" customHeight="1">
      <c r="B76" s="257"/>
      <c r="C76" s="264"/>
      <c r="D76" s="264"/>
      <c r="E76" s="264"/>
      <c r="F76" s="264"/>
      <c r="G76" s="265"/>
      <c r="H76" s="264"/>
      <c r="I76" s="264"/>
      <c r="J76" s="264"/>
      <c r="K76" s="258"/>
    </row>
    <row r="77" spans="2:11" ht="15" customHeight="1">
      <c r="B77" s="257"/>
      <c r="C77" s="247" t="s">
        <v>56</v>
      </c>
      <c r="D77" s="264"/>
      <c r="E77" s="264"/>
      <c r="F77" s="266" t="s">
        <v>381</v>
      </c>
      <c r="G77" s="265"/>
      <c r="H77" s="247" t="s">
        <v>382</v>
      </c>
      <c r="I77" s="247" t="s">
        <v>383</v>
      </c>
      <c r="J77" s="247">
        <v>20</v>
      </c>
      <c r="K77" s="258"/>
    </row>
    <row r="78" spans="2:11" ht="15" customHeight="1">
      <c r="B78" s="257"/>
      <c r="C78" s="247" t="s">
        <v>384</v>
      </c>
      <c r="D78" s="247"/>
      <c r="E78" s="247"/>
      <c r="F78" s="266" t="s">
        <v>381</v>
      </c>
      <c r="G78" s="265"/>
      <c r="H78" s="247" t="s">
        <v>385</v>
      </c>
      <c r="I78" s="247" t="s">
        <v>383</v>
      </c>
      <c r="J78" s="247">
        <v>120</v>
      </c>
      <c r="K78" s="258"/>
    </row>
    <row r="79" spans="2:11" ht="15" customHeight="1">
      <c r="B79" s="267"/>
      <c r="C79" s="247" t="s">
        <v>386</v>
      </c>
      <c r="D79" s="247"/>
      <c r="E79" s="247"/>
      <c r="F79" s="266" t="s">
        <v>387</v>
      </c>
      <c r="G79" s="265"/>
      <c r="H79" s="247" t="s">
        <v>388</v>
      </c>
      <c r="I79" s="247" t="s">
        <v>383</v>
      </c>
      <c r="J79" s="247">
        <v>50</v>
      </c>
      <c r="K79" s="258"/>
    </row>
    <row r="80" spans="2:11" ht="15" customHeight="1">
      <c r="B80" s="267"/>
      <c r="C80" s="247" t="s">
        <v>389</v>
      </c>
      <c r="D80" s="247"/>
      <c r="E80" s="247"/>
      <c r="F80" s="266" t="s">
        <v>381</v>
      </c>
      <c r="G80" s="265"/>
      <c r="H80" s="247" t="s">
        <v>390</v>
      </c>
      <c r="I80" s="247" t="s">
        <v>391</v>
      </c>
      <c r="J80" s="247"/>
      <c r="K80" s="258"/>
    </row>
    <row r="81" spans="2:11" ht="15" customHeight="1">
      <c r="B81" s="267"/>
      <c r="C81" s="268" t="s">
        <v>392</v>
      </c>
      <c r="D81" s="268"/>
      <c r="E81" s="268"/>
      <c r="F81" s="269" t="s">
        <v>387</v>
      </c>
      <c r="G81" s="268"/>
      <c r="H81" s="268" t="s">
        <v>393</v>
      </c>
      <c r="I81" s="268" t="s">
        <v>383</v>
      </c>
      <c r="J81" s="268">
        <v>15</v>
      </c>
      <c r="K81" s="258"/>
    </row>
    <row r="82" spans="2:11" ht="15" customHeight="1">
      <c r="B82" s="267"/>
      <c r="C82" s="268" t="s">
        <v>394</v>
      </c>
      <c r="D82" s="268"/>
      <c r="E82" s="268"/>
      <c r="F82" s="269" t="s">
        <v>387</v>
      </c>
      <c r="G82" s="268"/>
      <c r="H82" s="268" t="s">
        <v>395</v>
      </c>
      <c r="I82" s="268" t="s">
        <v>383</v>
      </c>
      <c r="J82" s="268">
        <v>15</v>
      </c>
      <c r="K82" s="258"/>
    </row>
    <row r="83" spans="2:11" ht="15" customHeight="1">
      <c r="B83" s="267"/>
      <c r="C83" s="268" t="s">
        <v>396</v>
      </c>
      <c r="D83" s="268"/>
      <c r="E83" s="268"/>
      <c r="F83" s="269" t="s">
        <v>387</v>
      </c>
      <c r="G83" s="268"/>
      <c r="H83" s="268" t="s">
        <v>397</v>
      </c>
      <c r="I83" s="268" t="s">
        <v>383</v>
      </c>
      <c r="J83" s="268">
        <v>20</v>
      </c>
      <c r="K83" s="258"/>
    </row>
    <row r="84" spans="2:11" ht="15" customHeight="1">
      <c r="B84" s="267"/>
      <c r="C84" s="268" t="s">
        <v>398</v>
      </c>
      <c r="D84" s="268"/>
      <c r="E84" s="268"/>
      <c r="F84" s="269" t="s">
        <v>387</v>
      </c>
      <c r="G84" s="268"/>
      <c r="H84" s="268" t="s">
        <v>399</v>
      </c>
      <c r="I84" s="268" t="s">
        <v>383</v>
      </c>
      <c r="J84" s="268">
        <v>20</v>
      </c>
      <c r="K84" s="258"/>
    </row>
    <row r="85" spans="2:11" ht="15" customHeight="1">
      <c r="B85" s="267"/>
      <c r="C85" s="247" t="s">
        <v>400</v>
      </c>
      <c r="D85" s="247"/>
      <c r="E85" s="247"/>
      <c r="F85" s="266" t="s">
        <v>387</v>
      </c>
      <c r="G85" s="265"/>
      <c r="H85" s="247" t="s">
        <v>401</v>
      </c>
      <c r="I85" s="247" t="s">
        <v>383</v>
      </c>
      <c r="J85" s="247">
        <v>50</v>
      </c>
      <c r="K85" s="258"/>
    </row>
    <row r="86" spans="2:11" ht="15" customHeight="1">
      <c r="B86" s="267"/>
      <c r="C86" s="247" t="s">
        <v>402</v>
      </c>
      <c r="D86" s="247"/>
      <c r="E86" s="247"/>
      <c r="F86" s="266" t="s">
        <v>387</v>
      </c>
      <c r="G86" s="265"/>
      <c r="H86" s="247" t="s">
        <v>403</v>
      </c>
      <c r="I86" s="247" t="s">
        <v>383</v>
      </c>
      <c r="J86" s="247">
        <v>20</v>
      </c>
      <c r="K86" s="258"/>
    </row>
    <row r="87" spans="2:11" ht="15" customHeight="1">
      <c r="B87" s="267"/>
      <c r="C87" s="247" t="s">
        <v>404</v>
      </c>
      <c r="D87" s="247"/>
      <c r="E87" s="247"/>
      <c r="F87" s="266" t="s">
        <v>387</v>
      </c>
      <c r="G87" s="265"/>
      <c r="H87" s="247" t="s">
        <v>405</v>
      </c>
      <c r="I87" s="247" t="s">
        <v>383</v>
      </c>
      <c r="J87" s="247">
        <v>20</v>
      </c>
      <c r="K87" s="258"/>
    </row>
    <row r="88" spans="2:11" ht="15" customHeight="1">
      <c r="B88" s="267"/>
      <c r="C88" s="247" t="s">
        <v>406</v>
      </c>
      <c r="D88" s="247"/>
      <c r="E88" s="247"/>
      <c r="F88" s="266" t="s">
        <v>387</v>
      </c>
      <c r="G88" s="265"/>
      <c r="H88" s="247" t="s">
        <v>407</v>
      </c>
      <c r="I88" s="247" t="s">
        <v>383</v>
      </c>
      <c r="J88" s="247">
        <v>50</v>
      </c>
      <c r="K88" s="258"/>
    </row>
    <row r="89" spans="2:11" ht="15" customHeight="1">
      <c r="B89" s="267"/>
      <c r="C89" s="247" t="s">
        <v>408</v>
      </c>
      <c r="D89" s="247"/>
      <c r="E89" s="247"/>
      <c r="F89" s="266" t="s">
        <v>387</v>
      </c>
      <c r="G89" s="265"/>
      <c r="H89" s="247" t="s">
        <v>408</v>
      </c>
      <c r="I89" s="247" t="s">
        <v>383</v>
      </c>
      <c r="J89" s="247">
        <v>50</v>
      </c>
      <c r="K89" s="258"/>
    </row>
    <row r="90" spans="2:11" ht="15" customHeight="1">
      <c r="B90" s="267"/>
      <c r="C90" s="247" t="s">
        <v>112</v>
      </c>
      <c r="D90" s="247"/>
      <c r="E90" s="247"/>
      <c r="F90" s="266" t="s">
        <v>387</v>
      </c>
      <c r="G90" s="265"/>
      <c r="H90" s="247" t="s">
        <v>409</v>
      </c>
      <c r="I90" s="247" t="s">
        <v>383</v>
      </c>
      <c r="J90" s="247">
        <v>255</v>
      </c>
      <c r="K90" s="258"/>
    </row>
    <row r="91" spans="2:11" ht="15" customHeight="1">
      <c r="B91" s="267"/>
      <c r="C91" s="247" t="s">
        <v>410</v>
      </c>
      <c r="D91" s="247"/>
      <c r="E91" s="247"/>
      <c r="F91" s="266" t="s">
        <v>381</v>
      </c>
      <c r="G91" s="265"/>
      <c r="H91" s="247" t="s">
        <v>411</v>
      </c>
      <c r="I91" s="247" t="s">
        <v>412</v>
      </c>
      <c r="J91" s="247"/>
      <c r="K91" s="258"/>
    </row>
    <row r="92" spans="2:11" ht="15" customHeight="1">
      <c r="B92" s="267"/>
      <c r="C92" s="247" t="s">
        <v>413</v>
      </c>
      <c r="D92" s="247"/>
      <c r="E92" s="247"/>
      <c r="F92" s="266" t="s">
        <v>381</v>
      </c>
      <c r="G92" s="265"/>
      <c r="H92" s="247" t="s">
        <v>414</v>
      </c>
      <c r="I92" s="247" t="s">
        <v>415</v>
      </c>
      <c r="J92" s="247"/>
      <c r="K92" s="258"/>
    </row>
    <row r="93" spans="2:11" ht="15" customHeight="1">
      <c r="B93" s="267"/>
      <c r="C93" s="247" t="s">
        <v>416</v>
      </c>
      <c r="D93" s="247"/>
      <c r="E93" s="247"/>
      <c r="F93" s="266" t="s">
        <v>381</v>
      </c>
      <c r="G93" s="265"/>
      <c r="H93" s="247" t="s">
        <v>416</v>
      </c>
      <c r="I93" s="247" t="s">
        <v>415</v>
      </c>
      <c r="J93" s="247"/>
      <c r="K93" s="258"/>
    </row>
    <row r="94" spans="2:11" ht="15" customHeight="1">
      <c r="B94" s="267"/>
      <c r="C94" s="247" t="s">
        <v>41</v>
      </c>
      <c r="D94" s="247"/>
      <c r="E94" s="247"/>
      <c r="F94" s="266" t="s">
        <v>381</v>
      </c>
      <c r="G94" s="265"/>
      <c r="H94" s="247" t="s">
        <v>417</v>
      </c>
      <c r="I94" s="247" t="s">
        <v>415</v>
      </c>
      <c r="J94" s="247"/>
      <c r="K94" s="258"/>
    </row>
    <row r="95" spans="2:11" ht="15" customHeight="1">
      <c r="B95" s="267"/>
      <c r="C95" s="247" t="s">
        <v>51</v>
      </c>
      <c r="D95" s="247"/>
      <c r="E95" s="247"/>
      <c r="F95" s="266" t="s">
        <v>381</v>
      </c>
      <c r="G95" s="265"/>
      <c r="H95" s="247" t="s">
        <v>418</v>
      </c>
      <c r="I95" s="247" t="s">
        <v>415</v>
      </c>
      <c r="J95" s="247"/>
      <c r="K95" s="258"/>
    </row>
    <row r="96" spans="2:11" ht="1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2"/>
    </row>
    <row r="97" spans="2:11" ht="18.75" customHeight="1">
      <c r="B97" s="273"/>
      <c r="C97" s="274"/>
      <c r="D97" s="274"/>
      <c r="E97" s="274"/>
      <c r="F97" s="274"/>
      <c r="G97" s="274"/>
      <c r="H97" s="274"/>
      <c r="I97" s="274"/>
      <c r="J97" s="274"/>
      <c r="K97" s="273"/>
    </row>
    <row r="98" spans="2:11" ht="18.75" customHeight="1">
      <c r="B98" s="253"/>
      <c r="C98" s="253"/>
      <c r="D98" s="253"/>
      <c r="E98" s="253"/>
      <c r="F98" s="253"/>
      <c r="G98" s="253"/>
      <c r="H98" s="253"/>
      <c r="I98" s="253"/>
      <c r="J98" s="253"/>
      <c r="K98" s="253"/>
    </row>
    <row r="99" spans="2:11" ht="7.5" customHeight="1">
      <c r="B99" s="254"/>
      <c r="C99" s="255"/>
      <c r="D99" s="255"/>
      <c r="E99" s="255"/>
      <c r="F99" s="255"/>
      <c r="G99" s="255"/>
      <c r="H99" s="255"/>
      <c r="I99" s="255"/>
      <c r="J99" s="255"/>
      <c r="K99" s="256"/>
    </row>
    <row r="100" spans="2:11" ht="45" customHeight="1">
      <c r="B100" s="257"/>
      <c r="C100" s="359" t="s">
        <v>419</v>
      </c>
      <c r="D100" s="359"/>
      <c r="E100" s="359"/>
      <c r="F100" s="359"/>
      <c r="G100" s="359"/>
      <c r="H100" s="359"/>
      <c r="I100" s="359"/>
      <c r="J100" s="359"/>
      <c r="K100" s="258"/>
    </row>
    <row r="101" spans="2:11" ht="17.25" customHeight="1">
      <c r="B101" s="257"/>
      <c r="C101" s="259" t="s">
        <v>375</v>
      </c>
      <c r="D101" s="259"/>
      <c r="E101" s="259"/>
      <c r="F101" s="259" t="s">
        <v>376</v>
      </c>
      <c r="G101" s="260"/>
      <c r="H101" s="259" t="s">
        <v>107</v>
      </c>
      <c r="I101" s="259" t="s">
        <v>60</v>
      </c>
      <c r="J101" s="259" t="s">
        <v>377</v>
      </c>
      <c r="K101" s="258"/>
    </row>
    <row r="102" spans="2:11" ht="17.25" customHeight="1">
      <c r="B102" s="257"/>
      <c r="C102" s="261" t="s">
        <v>378</v>
      </c>
      <c r="D102" s="261"/>
      <c r="E102" s="261"/>
      <c r="F102" s="262" t="s">
        <v>379</v>
      </c>
      <c r="G102" s="263"/>
      <c r="H102" s="261"/>
      <c r="I102" s="261"/>
      <c r="J102" s="261" t="s">
        <v>380</v>
      </c>
      <c r="K102" s="258"/>
    </row>
    <row r="103" spans="2:11" ht="5.25" customHeight="1">
      <c r="B103" s="257"/>
      <c r="C103" s="259"/>
      <c r="D103" s="259"/>
      <c r="E103" s="259"/>
      <c r="F103" s="259"/>
      <c r="G103" s="275"/>
      <c r="H103" s="259"/>
      <c r="I103" s="259"/>
      <c r="J103" s="259"/>
      <c r="K103" s="258"/>
    </row>
    <row r="104" spans="2:11" ht="15" customHeight="1">
      <c r="B104" s="257"/>
      <c r="C104" s="247" t="s">
        <v>56</v>
      </c>
      <c r="D104" s="264"/>
      <c r="E104" s="264"/>
      <c r="F104" s="266" t="s">
        <v>381</v>
      </c>
      <c r="G104" s="275"/>
      <c r="H104" s="247" t="s">
        <v>420</v>
      </c>
      <c r="I104" s="247" t="s">
        <v>383</v>
      </c>
      <c r="J104" s="247">
        <v>20</v>
      </c>
      <c r="K104" s="258"/>
    </row>
    <row r="105" spans="2:11" ht="15" customHeight="1">
      <c r="B105" s="257"/>
      <c r="C105" s="247" t="s">
        <v>384</v>
      </c>
      <c r="D105" s="247"/>
      <c r="E105" s="247"/>
      <c r="F105" s="266" t="s">
        <v>381</v>
      </c>
      <c r="G105" s="247"/>
      <c r="H105" s="247" t="s">
        <v>420</v>
      </c>
      <c r="I105" s="247" t="s">
        <v>383</v>
      </c>
      <c r="J105" s="247">
        <v>120</v>
      </c>
      <c r="K105" s="258"/>
    </row>
    <row r="106" spans="2:11" ht="15" customHeight="1">
      <c r="B106" s="267"/>
      <c r="C106" s="247" t="s">
        <v>386</v>
      </c>
      <c r="D106" s="247"/>
      <c r="E106" s="247"/>
      <c r="F106" s="266" t="s">
        <v>387</v>
      </c>
      <c r="G106" s="247"/>
      <c r="H106" s="247" t="s">
        <v>420</v>
      </c>
      <c r="I106" s="247" t="s">
        <v>383</v>
      </c>
      <c r="J106" s="247">
        <v>50</v>
      </c>
      <c r="K106" s="258"/>
    </row>
    <row r="107" spans="2:11" ht="15" customHeight="1">
      <c r="B107" s="267"/>
      <c r="C107" s="247" t="s">
        <v>389</v>
      </c>
      <c r="D107" s="247"/>
      <c r="E107" s="247"/>
      <c r="F107" s="266" t="s">
        <v>381</v>
      </c>
      <c r="G107" s="247"/>
      <c r="H107" s="247" t="s">
        <v>420</v>
      </c>
      <c r="I107" s="247" t="s">
        <v>391</v>
      </c>
      <c r="J107" s="247"/>
      <c r="K107" s="258"/>
    </row>
    <row r="108" spans="2:11" ht="15" customHeight="1">
      <c r="B108" s="267"/>
      <c r="C108" s="247" t="s">
        <v>400</v>
      </c>
      <c r="D108" s="247"/>
      <c r="E108" s="247"/>
      <c r="F108" s="266" t="s">
        <v>387</v>
      </c>
      <c r="G108" s="247"/>
      <c r="H108" s="247" t="s">
        <v>420</v>
      </c>
      <c r="I108" s="247" t="s">
        <v>383</v>
      </c>
      <c r="J108" s="247">
        <v>50</v>
      </c>
      <c r="K108" s="258"/>
    </row>
    <row r="109" spans="2:11" ht="15" customHeight="1">
      <c r="B109" s="267"/>
      <c r="C109" s="247" t="s">
        <v>408</v>
      </c>
      <c r="D109" s="247"/>
      <c r="E109" s="247"/>
      <c r="F109" s="266" t="s">
        <v>387</v>
      </c>
      <c r="G109" s="247"/>
      <c r="H109" s="247" t="s">
        <v>420</v>
      </c>
      <c r="I109" s="247" t="s">
        <v>383</v>
      </c>
      <c r="J109" s="247">
        <v>50</v>
      </c>
      <c r="K109" s="258"/>
    </row>
    <row r="110" spans="2:11" ht="15" customHeight="1">
      <c r="B110" s="267"/>
      <c r="C110" s="247" t="s">
        <v>406</v>
      </c>
      <c r="D110" s="247"/>
      <c r="E110" s="247"/>
      <c r="F110" s="266" t="s">
        <v>387</v>
      </c>
      <c r="G110" s="247"/>
      <c r="H110" s="247" t="s">
        <v>420</v>
      </c>
      <c r="I110" s="247" t="s">
        <v>383</v>
      </c>
      <c r="J110" s="247">
        <v>50</v>
      </c>
      <c r="K110" s="258"/>
    </row>
    <row r="111" spans="2:11" ht="15" customHeight="1">
      <c r="B111" s="267"/>
      <c r="C111" s="247" t="s">
        <v>56</v>
      </c>
      <c r="D111" s="247"/>
      <c r="E111" s="247"/>
      <c r="F111" s="266" t="s">
        <v>381</v>
      </c>
      <c r="G111" s="247"/>
      <c r="H111" s="247" t="s">
        <v>421</v>
      </c>
      <c r="I111" s="247" t="s">
        <v>383</v>
      </c>
      <c r="J111" s="247">
        <v>20</v>
      </c>
      <c r="K111" s="258"/>
    </row>
    <row r="112" spans="2:11" ht="15" customHeight="1">
      <c r="B112" s="267"/>
      <c r="C112" s="247" t="s">
        <v>422</v>
      </c>
      <c r="D112" s="247"/>
      <c r="E112" s="247"/>
      <c r="F112" s="266" t="s">
        <v>381</v>
      </c>
      <c r="G112" s="247"/>
      <c r="H112" s="247" t="s">
        <v>423</v>
      </c>
      <c r="I112" s="247" t="s">
        <v>383</v>
      </c>
      <c r="J112" s="247">
        <v>120</v>
      </c>
      <c r="K112" s="258"/>
    </row>
    <row r="113" spans="2:11" ht="15" customHeight="1">
      <c r="B113" s="267"/>
      <c r="C113" s="247" t="s">
        <v>41</v>
      </c>
      <c r="D113" s="247"/>
      <c r="E113" s="247"/>
      <c r="F113" s="266" t="s">
        <v>381</v>
      </c>
      <c r="G113" s="247"/>
      <c r="H113" s="247" t="s">
        <v>424</v>
      </c>
      <c r="I113" s="247" t="s">
        <v>415</v>
      </c>
      <c r="J113" s="247"/>
      <c r="K113" s="258"/>
    </row>
    <row r="114" spans="2:11" ht="15" customHeight="1">
      <c r="B114" s="267"/>
      <c r="C114" s="247" t="s">
        <v>51</v>
      </c>
      <c r="D114" s="247"/>
      <c r="E114" s="247"/>
      <c r="F114" s="266" t="s">
        <v>381</v>
      </c>
      <c r="G114" s="247"/>
      <c r="H114" s="247" t="s">
        <v>425</v>
      </c>
      <c r="I114" s="247" t="s">
        <v>415</v>
      </c>
      <c r="J114" s="247"/>
      <c r="K114" s="258"/>
    </row>
    <row r="115" spans="2:11" ht="15" customHeight="1">
      <c r="B115" s="267"/>
      <c r="C115" s="247" t="s">
        <v>60</v>
      </c>
      <c r="D115" s="247"/>
      <c r="E115" s="247"/>
      <c r="F115" s="266" t="s">
        <v>381</v>
      </c>
      <c r="G115" s="247"/>
      <c r="H115" s="247" t="s">
        <v>426</v>
      </c>
      <c r="I115" s="247" t="s">
        <v>427</v>
      </c>
      <c r="J115" s="247"/>
      <c r="K115" s="258"/>
    </row>
    <row r="116" spans="2:11" ht="15" customHeight="1">
      <c r="B116" s="270"/>
      <c r="C116" s="276"/>
      <c r="D116" s="276"/>
      <c r="E116" s="276"/>
      <c r="F116" s="276"/>
      <c r="G116" s="276"/>
      <c r="H116" s="276"/>
      <c r="I116" s="276"/>
      <c r="J116" s="276"/>
      <c r="K116" s="272"/>
    </row>
    <row r="117" spans="2:11" ht="18.75" customHeight="1">
      <c r="B117" s="277"/>
      <c r="C117" s="243"/>
      <c r="D117" s="243"/>
      <c r="E117" s="243"/>
      <c r="F117" s="278"/>
      <c r="G117" s="243"/>
      <c r="H117" s="243"/>
      <c r="I117" s="243"/>
      <c r="J117" s="243"/>
      <c r="K117" s="277"/>
    </row>
    <row r="118" spans="2:11" ht="18.75" customHeight="1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</row>
    <row r="119" spans="2:11" ht="7.5" customHeight="1">
      <c r="B119" s="279"/>
      <c r="C119" s="280"/>
      <c r="D119" s="280"/>
      <c r="E119" s="280"/>
      <c r="F119" s="280"/>
      <c r="G119" s="280"/>
      <c r="H119" s="280"/>
      <c r="I119" s="280"/>
      <c r="J119" s="280"/>
      <c r="K119" s="281"/>
    </row>
    <row r="120" spans="2:11" ht="45" customHeight="1">
      <c r="B120" s="282"/>
      <c r="C120" s="358" t="s">
        <v>428</v>
      </c>
      <c r="D120" s="358"/>
      <c r="E120" s="358"/>
      <c r="F120" s="358"/>
      <c r="G120" s="358"/>
      <c r="H120" s="358"/>
      <c r="I120" s="358"/>
      <c r="J120" s="358"/>
      <c r="K120" s="283"/>
    </row>
    <row r="121" spans="2:11" ht="17.25" customHeight="1">
      <c r="B121" s="284"/>
      <c r="C121" s="259" t="s">
        <v>375</v>
      </c>
      <c r="D121" s="259"/>
      <c r="E121" s="259"/>
      <c r="F121" s="259" t="s">
        <v>376</v>
      </c>
      <c r="G121" s="260"/>
      <c r="H121" s="259" t="s">
        <v>107</v>
      </c>
      <c r="I121" s="259" t="s">
        <v>60</v>
      </c>
      <c r="J121" s="259" t="s">
        <v>377</v>
      </c>
      <c r="K121" s="285"/>
    </row>
    <row r="122" spans="2:11" ht="17.25" customHeight="1">
      <c r="B122" s="284"/>
      <c r="C122" s="261" t="s">
        <v>378</v>
      </c>
      <c r="D122" s="261"/>
      <c r="E122" s="261"/>
      <c r="F122" s="262" t="s">
        <v>379</v>
      </c>
      <c r="G122" s="263"/>
      <c r="H122" s="261"/>
      <c r="I122" s="261"/>
      <c r="J122" s="261" t="s">
        <v>380</v>
      </c>
      <c r="K122" s="285"/>
    </row>
    <row r="123" spans="2:11" ht="5.25" customHeight="1">
      <c r="B123" s="286"/>
      <c r="C123" s="264"/>
      <c r="D123" s="264"/>
      <c r="E123" s="264"/>
      <c r="F123" s="264"/>
      <c r="G123" s="247"/>
      <c r="H123" s="264"/>
      <c r="I123" s="264"/>
      <c r="J123" s="264"/>
      <c r="K123" s="287"/>
    </row>
    <row r="124" spans="2:11" ht="15" customHeight="1">
      <c r="B124" s="286"/>
      <c r="C124" s="247" t="s">
        <v>384</v>
      </c>
      <c r="D124" s="264"/>
      <c r="E124" s="264"/>
      <c r="F124" s="266" t="s">
        <v>381</v>
      </c>
      <c r="G124" s="247"/>
      <c r="H124" s="247" t="s">
        <v>420</v>
      </c>
      <c r="I124" s="247" t="s">
        <v>383</v>
      </c>
      <c r="J124" s="247">
        <v>120</v>
      </c>
      <c r="K124" s="288"/>
    </row>
    <row r="125" spans="2:11" ht="15" customHeight="1">
      <c r="B125" s="286"/>
      <c r="C125" s="247" t="s">
        <v>429</v>
      </c>
      <c r="D125" s="247"/>
      <c r="E125" s="247"/>
      <c r="F125" s="266" t="s">
        <v>381</v>
      </c>
      <c r="G125" s="247"/>
      <c r="H125" s="247" t="s">
        <v>430</v>
      </c>
      <c r="I125" s="247" t="s">
        <v>383</v>
      </c>
      <c r="J125" s="247" t="s">
        <v>431</v>
      </c>
      <c r="K125" s="288"/>
    </row>
    <row r="126" spans="2:11" ht="15" customHeight="1">
      <c r="B126" s="286"/>
      <c r="C126" s="247" t="s">
        <v>330</v>
      </c>
      <c r="D126" s="247"/>
      <c r="E126" s="247"/>
      <c r="F126" s="266" t="s">
        <v>381</v>
      </c>
      <c r="G126" s="247"/>
      <c r="H126" s="247" t="s">
        <v>432</v>
      </c>
      <c r="I126" s="247" t="s">
        <v>383</v>
      </c>
      <c r="J126" s="247" t="s">
        <v>431</v>
      </c>
      <c r="K126" s="288"/>
    </row>
    <row r="127" spans="2:11" ht="15" customHeight="1">
      <c r="B127" s="286"/>
      <c r="C127" s="247" t="s">
        <v>392</v>
      </c>
      <c r="D127" s="247"/>
      <c r="E127" s="247"/>
      <c r="F127" s="266" t="s">
        <v>387</v>
      </c>
      <c r="G127" s="247"/>
      <c r="H127" s="247" t="s">
        <v>393</v>
      </c>
      <c r="I127" s="247" t="s">
        <v>383</v>
      </c>
      <c r="J127" s="247">
        <v>15</v>
      </c>
      <c r="K127" s="288"/>
    </row>
    <row r="128" spans="2:11" ht="15" customHeight="1">
      <c r="B128" s="286"/>
      <c r="C128" s="268" t="s">
        <v>394</v>
      </c>
      <c r="D128" s="268"/>
      <c r="E128" s="268"/>
      <c r="F128" s="269" t="s">
        <v>387</v>
      </c>
      <c r="G128" s="268"/>
      <c r="H128" s="268" t="s">
        <v>395</v>
      </c>
      <c r="I128" s="268" t="s">
        <v>383</v>
      </c>
      <c r="J128" s="268">
        <v>15</v>
      </c>
      <c r="K128" s="288"/>
    </row>
    <row r="129" spans="2:11" ht="15" customHeight="1">
      <c r="B129" s="286"/>
      <c r="C129" s="268" t="s">
        <v>396</v>
      </c>
      <c r="D129" s="268"/>
      <c r="E129" s="268"/>
      <c r="F129" s="269" t="s">
        <v>387</v>
      </c>
      <c r="G129" s="268"/>
      <c r="H129" s="268" t="s">
        <v>397</v>
      </c>
      <c r="I129" s="268" t="s">
        <v>383</v>
      </c>
      <c r="J129" s="268">
        <v>20</v>
      </c>
      <c r="K129" s="288"/>
    </row>
    <row r="130" spans="2:11" ht="15" customHeight="1">
      <c r="B130" s="286"/>
      <c r="C130" s="268" t="s">
        <v>398</v>
      </c>
      <c r="D130" s="268"/>
      <c r="E130" s="268"/>
      <c r="F130" s="269" t="s">
        <v>387</v>
      </c>
      <c r="G130" s="268"/>
      <c r="H130" s="268" t="s">
        <v>399</v>
      </c>
      <c r="I130" s="268" t="s">
        <v>383</v>
      </c>
      <c r="J130" s="268">
        <v>20</v>
      </c>
      <c r="K130" s="288"/>
    </row>
    <row r="131" spans="2:11" ht="15" customHeight="1">
      <c r="B131" s="286"/>
      <c r="C131" s="247" t="s">
        <v>386</v>
      </c>
      <c r="D131" s="247"/>
      <c r="E131" s="247"/>
      <c r="F131" s="266" t="s">
        <v>387</v>
      </c>
      <c r="G131" s="247"/>
      <c r="H131" s="247" t="s">
        <v>420</v>
      </c>
      <c r="I131" s="247" t="s">
        <v>383</v>
      </c>
      <c r="J131" s="247">
        <v>50</v>
      </c>
      <c r="K131" s="288"/>
    </row>
    <row r="132" spans="2:11" ht="15" customHeight="1">
      <c r="B132" s="286"/>
      <c r="C132" s="247" t="s">
        <v>400</v>
      </c>
      <c r="D132" s="247"/>
      <c r="E132" s="247"/>
      <c r="F132" s="266" t="s">
        <v>387</v>
      </c>
      <c r="G132" s="247"/>
      <c r="H132" s="247" t="s">
        <v>420</v>
      </c>
      <c r="I132" s="247" t="s">
        <v>383</v>
      </c>
      <c r="J132" s="247">
        <v>50</v>
      </c>
      <c r="K132" s="288"/>
    </row>
    <row r="133" spans="2:11" ht="15" customHeight="1">
      <c r="B133" s="286"/>
      <c r="C133" s="247" t="s">
        <v>406</v>
      </c>
      <c r="D133" s="247"/>
      <c r="E133" s="247"/>
      <c r="F133" s="266" t="s">
        <v>387</v>
      </c>
      <c r="G133" s="247"/>
      <c r="H133" s="247" t="s">
        <v>420</v>
      </c>
      <c r="I133" s="247" t="s">
        <v>383</v>
      </c>
      <c r="J133" s="247">
        <v>50</v>
      </c>
      <c r="K133" s="288"/>
    </row>
    <row r="134" spans="2:11" ht="15" customHeight="1">
      <c r="B134" s="286"/>
      <c r="C134" s="247" t="s">
        <v>408</v>
      </c>
      <c r="D134" s="247"/>
      <c r="E134" s="247"/>
      <c r="F134" s="266" t="s">
        <v>387</v>
      </c>
      <c r="G134" s="247"/>
      <c r="H134" s="247" t="s">
        <v>420</v>
      </c>
      <c r="I134" s="247" t="s">
        <v>383</v>
      </c>
      <c r="J134" s="247">
        <v>50</v>
      </c>
      <c r="K134" s="288"/>
    </row>
    <row r="135" spans="2:11" ht="15" customHeight="1">
      <c r="B135" s="286"/>
      <c r="C135" s="247" t="s">
        <v>112</v>
      </c>
      <c r="D135" s="247"/>
      <c r="E135" s="247"/>
      <c r="F135" s="266" t="s">
        <v>387</v>
      </c>
      <c r="G135" s="247"/>
      <c r="H135" s="247" t="s">
        <v>433</v>
      </c>
      <c r="I135" s="247" t="s">
        <v>383</v>
      </c>
      <c r="J135" s="247">
        <v>255</v>
      </c>
      <c r="K135" s="288"/>
    </row>
    <row r="136" spans="2:11" ht="15" customHeight="1">
      <c r="B136" s="286"/>
      <c r="C136" s="247" t="s">
        <v>410</v>
      </c>
      <c r="D136" s="247"/>
      <c r="E136" s="247"/>
      <c r="F136" s="266" t="s">
        <v>381</v>
      </c>
      <c r="G136" s="247"/>
      <c r="H136" s="247" t="s">
        <v>434</v>
      </c>
      <c r="I136" s="247" t="s">
        <v>412</v>
      </c>
      <c r="J136" s="247"/>
      <c r="K136" s="288"/>
    </row>
    <row r="137" spans="2:11" ht="15" customHeight="1">
      <c r="B137" s="286"/>
      <c r="C137" s="247" t="s">
        <v>413</v>
      </c>
      <c r="D137" s="247"/>
      <c r="E137" s="247"/>
      <c r="F137" s="266" t="s">
        <v>381</v>
      </c>
      <c r="G137" s="247"/>
      <c r="H137" s="247" t="s">
        <v>435</v>
      </c>
      <c r="I137" s="247" t="s">
        <v>415</v>
      </c>
      <c r="J137" s="247"/>
      <c r="K137" s="288"/>
    </row>
    <row r="138" spans="2:11" ht="15" customHeight="1">
      <c r="B138" s="286"/>
      <c r="C138" s="247" t="s">
        <v>416</v>
      </c>
      <c r="D138" s="247"/>
      <c r="E138" s="247"/>
      <c r="F138" s="266" t="s">
        <v>381</v>
      </c>
      <c r="G138" s="247"/>
      <c r="H138" s="247" t="s">
        <v>416</v>
      </c>
      <c r="I138" s="247" t="s">
        <v>415</v>
      </c>
      <c r="J138" s="247"/>
      <c r="K138" s="288"/>
    </row>
    <row r="139" spans="2:11" ht="15" customHeight="1">
      <c r="B139" s="286"/>
      <c r="C139" s="247" t="s">
        <v>41</v>
      </c>
      <c r="D139" s="247"/>
      <c r="E139" s="247"/>
      <c r="F139" s="266" t="s">
        <v>381</v>
      </c>
      <c r="G139" s="247"/>
      <c r="H139" s="247" t="s">
        <v>436</v>
      </c>
      <c r="I139" s="247" t="s">
        <v>415</v>
      </c>
      <c r="J139" s="247"/>
      <c r="K139" s="288"/>
    </row>
    <row r="140" spans="2:11" ht="15" customHeight="1">
      <c r="B140" s="286"/>
      <c r="C140" s="247" t="s">
        <v>437</v>
      </c>
      <c r="D140" s="247"/>
      <c r="E140" s="247"/>
      <c r="F140" s="266" t="s">
        <v>381</v>
      </c>
      <c r="G140" s="247"/>
      <c r="H140" s="247" t="s">
        <v>438</v>
      </c>
      <c r="I140" s="247" t="s">
        <v>415</v>
      </c>
      <c r="J140" s="247"/>
      <c r="K140" s="288"/>
    </row>
    <row r="141" spans="2:11" ht="15" customHeight="1">
      <c r="B141" s="289"/>
      <c r="C141" s="290"/>
      <c r="D141" s="290"/>
      <c r="E141" s="290"/>
      <c r="F141" s="290"/>
      <c r="G141" s="290"/>
      <c r="H141" s="290"/>
      <c r="I141" s="290"/>
      <c r="J141" s="290"/>
      <c r="K141" s="291"/>
    </row>
    <row r="142" spans="2:11" ht="18.75" customHeight="1">
      <c r="B142" s="243"/>
      <c r="C142" s="243"/>
      <c r="D142" s="243"/>
      <c r="E142" s="243"/>
      <c r="F142" s="278"/>
      <c r="G142" s="243"/>
      <c r="H142" s="243"/>
      <c r="I142" s="243"/>
      <c r="J142" s="243"/>
      <c r="K142" s="243"/>
    </row>
    <row r="143" spans="2:11" ht="18.75" customHeight="1"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2:11" ht="7.5" customHeight="1">
      <c r="B144" s="254"/>
      <c r="C144" s="255"/>
      <c r="D144" s="255"/>
      <c r="E144" s="255"/>
      <c r="F144" s="255"/>
      <c r="G144" s="255"/>
      <c r="H144" s="255"/>
      <c r="I144" s="255"/>
      <c r="J144" s="255"/>
      <c r="K144" s="256"/>
    </row>
    <row r="145" spans="2:11" ht="45" customHeight="1">
      <c r="B145" s="257"/>
      <c r="C145" s="359" t="s">
        <v>439</v>
      </c>
      <c r="D145" s="359"/>
      <c r="E145" s="359"/>
      <c r="F145" s="359"/>
      <c r="G145" s="359"/>
      <c r="H145" s="359"/>
      <c r="I145" s="359"/>
      <c r="J145" s="359"/>
      <c r="K145" s="258"/>
    </row>
    <row r="146" spans="2:11" ht="17.25" customHeight="1">
      <c r="B146" s="257"/>
      <c r="C146" s="259" t="s">
        <v>375</v>
      </c>
      <c r="D146" s="259"/>
      <c r="E146" s="259"/>
      <c r="F146" s="259" t="s">
        <v>376</v>
      </c>
      <c r="G146" s="260"/>
      <c r="H146" s="259" t="s">
        <v>107</v>
      </c>
      <c r="I146" s="259" t="s">
        <v>60</v>
      </c>
      <c r="J146" s="259" t="s">
        <v>377</v>
      </c>
      <c r="K146" s="258"/>
    </row>
    <row r="147" spans="2:11" ht="17.25" customHeight="1">
      <c r="B147" s="257"/>
      <c r="C147" s="261" t="s">
        <v>378</v>
      </c>
      <c r="D147" s="261"/>
      <c r="E147" s="261"/>
      <c r="F147" s="262" t="s">
        <v>379</v>
      </c>
      <c r="G147" s="263"/>
      <c r="H147" s="261"/>
      <c r="I147" s="261"/>
      <c r="J147" s="261" t="s">
        <v>380</v>
      </c>
      <c r="K147" s="258"/>
    </row>
    <row r="148" spans="2:11" ht="5.25" customHeight="1">
      <c r="B148" s="267"/>
      <c r="C148" s="264"/>
      <c r="D148" s="264"/>
      <c r="E148" s="264"/>
      <c r="F148" s="264"/>
      <c r="G148" s="265"/>
      <c r="H148" s="264"/>
      <c r="I148" s="264"/>
      <c r="J148" s="264"/>
      <c r="K148" s="288"/>
    </row>
    <row r="149" spans="2:11" ht="15" customHeight="1">
      <c r="B149" s="267"/>
      <c r="C149" s="292" t="s">
        <v>384</v>
      </c>
      <c r="D149" s="247"/>
      <c r="E149" s="247"/>
      <c r="F149" s="293" t="s">
        <v>381</v>
      </c>
      <c r="G149" s="247"/>
      <c r="H149" s="292" t="s">
        <v>420</v>
      </c>
      <c r="I149" s="292" t="s">
        <v>383</v>
      </c>
      <c r="J149" s="292">
        <v>120</v>
      </c>
      <c r="K149" s="288"/>
    </row>
    <row r="150" spans="2:11" ht="15" customHeight="1">
      <c r="B150" s="267"/>
      <c r="C150" s="292" t="s">
        <v>429</v>
      </c>
      <c r="D150" s="247"/>
      <c r="E150" s="247"/>
      <c r="F150" s="293" t="s">
        <v>381</v>
      </c>
      <c r="G150" s="247"/>
      <c r="H150" s="292" t="s">
        <v>440</v>
      </c>
      <c r="I150" s="292" t="s">
        <v>383</v>
      </c>
      <c r="J150" s="292" t="s">
        <v>431</v>
      </c>
      <c r="K150" s="288"/>
    </row>
    <row r="151" spans="2:11" ht="15" customHeight="1">
      <c r="B151" s="267"/>
      <c r="C151" s="292" t="s">
        <v>330</v>
      </c>
      <c r="D151" s="247"/>
      <c r="E151" s="247"/>
      <c r="F151" s="293" t="s">
        <v>381</v>
      </c>
      <c r="G151" s="247"/>
      <c r="H151" s="292" t="s">
        <v>441</v>
      </c>
      <c r="I151" s="292" t="s">
        <v>383</v>
      </c>
      <c r="J151" s="292" t="s">
        <v>431</v>
      </c>
      <c r="K151" s="288"/>
    </row>
    <row r="152" spans="2:11" ht="15" customHeight="1">
      <c r="B152" s="267"/>
      <c r="C152" s="292" t="s">
        <v>386</v>
      </c>
      <c r="D152" s="247"/>
      <c r="E152" s="247"/>
      <c r="F152" s="293" t="s">
        <v>387</v>
      </c>
      <c r="G152" s="247"/>
      <c r="H152" s="292" t="s">
        <v>420</v>
      </c>
      <c r="I152" s="292" t="s">
        <v>383</v>
      </c>
      <c r="J152" s="292">
        <v>50</v>
      </c>
      <c r="K152" s="288"/>
    </row>
    <row r="153" spans="2:11" ht="15" customHeight="1">
      <c r="B153" s="267"/>
      <c r="C153" s="292" t="s">
        <v>389</v>
      </c>
      <c r="D153" s="247"/>
      <c r="E153" s="247"/>
      <c r="F153" s="293" t="s">
        <v>381</v>
      </c>
      <c r="G153" s="247"/>
      <c r="H153" s="292" t="s">
        <v>420</v>
      </c>
      <c r="I153" s="292" t="s">
        <v>391</v>
      </c>
      <c r="J153" s="292"/>
      <c r="K153" s="288"/>
    </row>
    <row r="154" spans="2:11" ht="15" customHeight="1">
      <c r="B154" s="267"/>
      <c r="C154" s="292" t="s">
        <v>400</v>
      </c>
      <c r="D154" s="247"/>
      <c r="E154" s="247"/>
      <c r="F154" s="293" t="s">
        <v>387</v>
      </c>
      <c r="G154" s="247"/>
      <c r="H154" s="292" t="s">
        <v>420</v>
      </c>
      <c r="I154" s="292" t="s">
        <v>383</v>
      </c>
      <c r="J154" s="292">
        <v>50</v>
      </c>
      <c r="K154" s="288"/>
    </row>
    <row r="155" spans="2:11" ht="15" customHeight="1">
      <c r="B155" s="267"/>
      <c r="C155" s="292" t="s">
        <v>408</v>
      </c>
      <c r="D155" s="247"/>
      <c r="E155" s="247"/>
      <c r="F155" s="293" t="s">
        <v>387</v>
      </c>
      <c r="G155" s="247"/>
      <c r="H155" s="292" t="s">
        <v>420</v>
      </c>
      <c r="I155" s="292" t="s">
        <v>383</v>
      </c>
      <c r="J155" s="292">
        <v>50</v>
      </c>
      <c r="K155" s="288"/>
    </row>
    <row r="156" spans="2:11" ht="15" customHeight="1">
      <c r="B156" s="267"/>
      <c r="C156" s="292" t="s">
        <v>406</v>
      </c>
      <c r="D156" s="247"/>
      <c r="E156" s="247"/>
      <c r="F156" s="293" t="s">
        <v>387</v>
      </c>
      <c r="G156" s="247"/>
      <c r="H156" s="292" t="s">
        <v>420</v>
      </c>
      <c r="I156" s="292" t="s">
        <v>383</v>
      </c>
      <c r="J156" s="292">
        <v>50</v>
      </c>
      <c r="K156" s="288"/>
    </row>
    <row r="157" spans="2:11" ht="15" customHeight="1">
      <c r="B157" s="267"/>
      <c r="C157" s="292" t="s">
        <v>90</v>
      </c>
      <c r="D157" s="247"/>
      <c r="E157" s="247"/>
      <c r="F157" s="293" t="s">
        <v>381</v>
      </c>
      <c r="G157" s="247"/>
      <c r="H157" s="292" t="s">
        <v>442</v>
      </c>
      <c r="I157" s="292" t="s">
        <v>383</v>
      </c>
      <c r="J157" s="292" t="s">
        <v>443</v>
      </c>
      <c r="K157" s="288"/>
    </row>
    <row r="158" spans="2:11" ht="15" customHeight="1">
      <c r="B158" s="267"/>
      <c r="C158" s="292" t="s">
        <v>444</v>
      </c>
      <c r="D158" s="247"/>
      <c r="E158" s="247"/>
      <c r="F158" s="293" t="s">
        <v>381</v>
      </c>
      <c r="G158" s="247"/>
      <c r="H158" s="292" t="s">
        <v>445</v>
      </c>
      <c r="I158" s="292" t="s">
        <v>415</v>
      </c>
      <c r="J158" s="292"/>
      <c r="K158" s="288"/>
    </row>
    <row r="159" spans="2:11" ht="15" customHeight="1">
      <c r="B159" s="294"/>
      <c r="C159" s="276"/>
      <c r="D159" s="276"/>
      <c r="E159" s="276"/>
      <c r="F159" s="276"/>
      <c r="G159" s="276"/>
      <c r="H159" s="276"/>
      <c r="I159" s="276"/>
      <c r="J159" s="276"/>
      <c r="K159" s="295"/>
    </row>
    <row r="160" spans="2:11" ht="18.75" customHeight="1">
      <c r="B160" s="243"/>
      <c r="C160" s="247"/>
      <c r="D160" s="247"/>
      <c r="E160" s="247"/>
      <c r="F160" s="266"/>
      <c r="G160" s="247"/>
      <c r="H160" s="247"/>
      <c r="I160" s="247"/>
      <c r="J160" s="247"/>
      <c r="K160" s="243"/>
    </row>
    <row r="161" spans="2:11" ht="18.75" customHeight="1"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2:11" ht="7.5" customHeight="1">
      <c r="B162" s="235"/>
      <c r="C162" s="236"/>
      <c r="D162" s="236"/>
      <c r="E162" s="236"/>
      <c r="F162" s="236"/>
      <c r="G162" s="236"/>
      <c r="H162" s="236"/>
      <c r="I162" s="236"/>
      <c r="J162" s="236"/>
      <c r="K162" s="237"/>
    </row>
    <row r="163" spans="2:11" ht="45" customHeight="1">
      <c r="B163" s="238"/>
      <c r="C163" s="358" t="s">
        <v>446</v>
      </c>
      <c r="D163" s="358"/>
      <c r="E163" s="358"/>
      <c r="F163" s="358"/>
      <c r="G163" s="358"/>
      <c r="H163" s="358"/>
      <c r="I163" s="358"/>
      <c r="J163" s="358"/>
      <c r="K163" s="239"/>
    </row>
    <row r="164" spans="2:11" ht="17.25" customHeight="1">
      <c r="B164" s="238"/>
      <c r="C164" s="259" t="s">
        <v>375</v>
      </c>
      <c r="D164" s="259"/>
      <c r="E164" s="259"/>
      <c r="F164" s="259" t="s">
        <v>376</v>
      </c>
      <c r="G164" s="296"/>
      <c r="H164" s="297" t="s">
        <v>107</v>
      </c>
      <c r="I164" s="297" t="s">
        <v>60</v>
      </c>
      <c r="J164" s="259" t="s">
        <v>377</v>
      </c>
      <c r="K164" s="239"/>
    </row>
    <row r="165" spans="2:11" ht="17.25" customHeight="1">
      <c r="B165" s="240"/>
      <c r="C165" s="261" t="s">
        <v>378</v>
      </c>
      <c r="D165" s="261"/>
      <c r="E165" s="261"/>
      <c r="F165" s="262" t="s">
        <v>379</v>
      </c>
      <c r="G165" s="298"/>
      <c r="H165" s="299"/>
      <c r="I165" s="299"/>
      <c r="J165" s="261" t="s">
        <v>380</v>
      </c>
      <c r="K165" s="241"/>
    </row>
    <row r="166" spans="2:11" ht="5.25" customHeight="1">
      <c r="B166" s="267"/>
      <c r="C166" s="264"/>
      <c r="D166" s="264"/>
      <c r="E166" s="264"/>
      <c r="F166" s="264"/>
      <c r="G166" s="265"/>
      <c r="H166" s="264"/>
      <c r="I166" s="264"/>
      <c r="J166" s="264"/>
      <c r="K166" s="288"/>
    </row>
    <row r="167" spans="2:11" ht="15" customHeight="1">
      <c r="B167" s="267"/>
      <c r="C167" s="247" t="s">
        <v>384</v>
      </c>
      <c r="D167" s="247"/>
      <c r="E167" s="247"/>
      <c r="F167" s="266" t="s">
        <v>381</v>
      </c>
      <c r="G167" s="247"/>
      <c r="H167" s="247" t="s">
        <v>420</v>
      </c>
      <c r="I167" s="247" t="s">
        <v>383</v>
      </c>
      <c r="J167" s="247">
        <v>120</v>
      </c>
      <c r="K167" s="288"/>
    </row>
    <row r="168" spans="2:11" ht="15" customHeight="1">
      <c r="B168" s="267"/>
      <c r="C168" s="247" t="s">
        <v>429</v>
      </c>
      <c r="D168" s="247"/>
      <c r="E168" s="247"/>
      <c r="F168" s="266" t="s">
        <v>381</v>
      </c>
      <c r="G168" s="247"/>
      <c r="H168" s="247" t="s">
        <v>430</v>
      </c>
      <c r="I168" s="247" t="s">
        <v>383</v>
      </c>
      <c r="J168" s="247" t="s">
        <v>431</v>
      </c>
      <c r="K168" s="288"/>
    </row>
    <row r="169" spans="2:11" ht="15" customHeight="1">
      <c r="B169" s="267"/>
      <c r="C169" s="247" t="s">
        <v>330</v>
      </c>
      <c r="D169" s="247"/>
      <c r="E169" s="247"/>
      <c r="F169" s="266" t="s">
        <v>381</v>
      </c>
      <c r="G169" s="247"/>
      <c r="H169" s="247" t="s">
        <v>447</v>
      </c>
      <c r="I169" s="247" t="s">
        <v>383</v>
      </c>
      <c r="J169" s="247" t="s">
        <v>431</v>
      </c>
      <c r="K169" s="288"/>
    </row>
    <row r="170" spans="2:11" ht="15" customHeight="1">
      <c r="B170" s="267"/>
      <c r="C170" s="247" t="s">
        <v>386</v>
      </c>
      <c r="D170" s="247"/>
      <c r="E170" s="247"/>
      <c r="F170" s="266" t="s">
        <v>387</v>
      </c>
      <c r="G170" s="247"/>
      <c r="H170" s="247" t="s">
        <v>447</v>
      </c>
      <c r="I170" s="247" t="s">
        <v>383</v>
      </c>
      <c r="J170" s="247">
        <v>50</v>
      </c>
      <c r="K170" s="288"/>
    </row>
    <row r="171" spans="2:11" ht="15" customHeight="1">
      <c r="B171" s="267"/>
      <c r="C171" s="247" t="s">
        <v>389</v>
      </c>
      <c r="D171" s="247"/>
      <c r="E171" s="247"/>
      <c r="F171" s="266" t="s">
        <v>381</v>
      </c>
      <c r="G171" s="247"/>
      <c r="H171" s="247" t="s">
        <v>447</v>
      </c>
      <c r="I171" s="247" t="s">
        <v>391</v>
      </c>
      <c r="J171" s="247"/>
      <c r="K171" s="288"/>
    </row>
    <row r="172" spans="2:11" ht="15" customHeight="1">
      <c r="B172" s="267"/>
      <c r="C172" s="247" t="s">
        <v>400</v>
      </c>
      <c r="D172" s="247"/>
      <c r="E172" s="247"/>
      <c r="F172" s="266" t="s">
        <v>387</v>
      </c>
      <c r="G172" s="247"/>
      <c r="H172" s="247" t="s">
        <v>447</v>
      </c>
      <c r="I172" s="247" t="s">
        <v>383</v>
      </c>
      <c r="J172" s="247">
        <v>50</v>
      </c>
      <c r="K172" s="288"/>
    </row>
    <row r="173" spans="2:11" ht="15" customHeight="1">
      <c r="B173" s="267"/>
      <c r="C173" s="247" t="s">
        <v>408</v>
      </c>
      <c r="D173" s="247"/>
      <c r="E173" s="247"/>
      <c r="F173" s="266" t="s">
        <v>387</v>
      </c>
      <c r="G173" s="247"/>
      <c r="H173" s="247" t="s">
        <v>447</v>
      </c>
      <c r="I173" s="247" t="s">
        <v>383</v>
      </c>
      <c r="J173" s="247">
        <v>50</v>
      </c>
      <c r="K173" s="288"/>
    </row>
    <row r="174" spans="2:11" ht="15" customHeight="1">
      <c r="B174" s="267"/>
      <c r="C174" s="247" t="s">
        <v>406</v>
      </c>
      <c r="D174" s="247"/>
      <c r="E174" s="247"/>
      <c r="F174" s="266" t="s">
        <v>387</v>
      </c>
      <c r="G174" s="247"/>
      <c r="H174" s="247" t="s">
        <v>447</v>
      </c>
      <c r="I174" s="247" t="s">
        <v>383</v>
      </c>
      <c r="J174" s="247">
        <v>50</v>
      </c>
      <c r="K174" s="288"/>
    </row>
    <row r="175" spans="2:11" ht="15" customHeight="1">
      <c r="B175" s="267"/>
      <c r="C175" s="247" t="s">
        <v>106</v>
      </c>
      <c r="D175" s="247"/>
      <c r="E175" s="247"/>
      <c r="F175" s="266" t="s">
        <v>381</v>
      </c>
      <c r="G175" s="247"/>
      <c r="H175" s="247" t="s">
        <v>448</v>
      </c>
      <c r="I175" s="247" t="s">
        <v>449</v>
      </c>
      <c r="J175" s="247"/>
      <c r="K175" s="288"/>
    </row>
    <row r="176" spans="2:11" ht="15" customHeight="1">
      <c r="B176" s="267"/>
      <c r="C176" s="247" t="s">
        <v>60</v>
      </c>
      <c r="D176" s="247"/>
      <c r="E176" s="247"/>
      <c r="F176" s="266" t="s">
        <v>381</v>
      </c>
      <c r="G176" s="247"/>
      <c r="H176" s="247" t="s">
        <v>450</v>
      </c>
      <c r="I176" s="247" t="s">
        <v>451</v>
      </c>
      <c r="J176" s="247">
        <v>1</v>
      </c>
      <c r="K176" s="288"/>
    </row>
    <row r="177" spans="2:11" ht="15" customHeight="1">
      <c r="B177" s="267"/>
      <c r="C177" s="247" t="s">
        <v>56</v>
      </c>
      <c r="D177" s="247"/>
      <c r="E177" s="247"/>
      <c r="F177" s="266" t="s">
        <v>381</v>
      </c>
      <c r="G177" s="247"/>
      <c r="H177" s="247" t="s">
        <v>452</v>
      </c>
      <c r="I177" s="247" t="s">
        <v>383</v>
      </c>
      <c r="J177" s="247">
        <v>20</v>
      </c>
      <c r="K177" s="288"/>
    </row>
    <row r="178" spans="2:11" ht="15" customHeight="1">
      <c r="B178" s="267"/>
      <c r="C178" s="247" t="s">
        <v>107</v>
      </c>
      <c r="D178" s="247"/>
      <c r="E178" s="247"/>
      <c r="F178" s="266" t="s">
        <v>381</v>
      </c>
      <c r="G178" s="247"/>
      <c r="H178" s="247" t="s">
        <v>453</v>
      </c>
      <c r="I178" s="247" t="s">
        <v>383</v>
      </c>
      <c r="J178" s="247">
        <v>255</v>
      </c>
      <c r="K178" s="288"/>
    </row>
    <row r="179" spans="2:11" ht="15" customHeight="1">
      <c r="B179" s="267"/>
      <c r="C179" s="247" t="s">
        <v>108</v>
      </c>
      <c r="D179" s="247"/>
      <c r="E179" s="247"/>
      <c r="F179" s="266" t="s">
        <v>381</v>
      </c>
      <c r="G179" s="247"/>
      <c r="H179" s="247" t="s">
        <v>346</v>
      </c>
      <c r="I179" s="247" t="s">
        <v>383</v>
      </c>
      <c r="J179" s="247">
        <v>10</v>
      </c>
      <c r="K179" s="288"/>
    </row>
    <row r="180" spans="2:11" ht="15" customHeight="1">
      <c r="B180" s="267"/>
      <c r="C180" s="247" t="s">
        <v>109</v>
      </c>
      <c r="D180" s="247"/>
      <c r="E180" s="247"/>
      <c r="F180" s="266" t="s">
        <v>381</v>
      </c>
      <c r="G180" s="247"/>
      <c r="H180" s="247" t="s">
        <v>454</v>
      </c>
      <c r="I180" s="247" t="s">
        <v>415</v>
      </c>
      <c r="J180" s="247"/>
      <c r="K180" s="288"/>
    </row>
    <row r="181" spans="2:11" ht="15" customHeight="1">
      <c r="B181" s="267"/>
      <c r="C181" s="247" t="s">
        <v>455</v>
      </c>
      <c r="D181" s="247"/>
      <c r="E181" s="247"/>
      <c r="F181" s="266" t="s">
        <v>381</v>
      </c>
      <c r="G181" s="247"/>
      <c r="H181" s="247" t="s">
        <v>456</v>
      </c>
      <c r="I181" s="247" t="s">
        <v>415</v>
      </c>
      <c r="J181" s="247"/>
      <c r="K181" s="288"/>
    </row>
    <row r="182" spans="2:11" ht="15" customHeight="1">
      <c r="B182" s="267"/>
      <c r="C182" s="247" t="s">
        <v>444</v>
      </c>
      <c r="D182" s="247"/>
      <c r="E182" s="247"/>
      <c r="F182" s="266" t="s">
        <v>381</v>
      </c>
      <c r="G182" s="247"/>
      <c r="H182" s="247" t="s">
        <v>457</v>
      </c>
      <c r="I182" s="247" t="s">
        <v>415</v>
      </c>
      <c r="J182" s="247"/>
      <c r="K182" s="288"/>
    </row>
    <row r="183" spans="2:11" ht="15" customHeight="1">
      <c r="B183" s="267"/>
      <c r="C183" s="247" t="s">
        <v>111</v>
      </c>
      <c r="D183" s="247"/>
      <c r="E183" s="247"/>
      <c r="F183" s="266" t="s">
        <v>387</v>
      </c>
      <c r="G183" s="247"/>
      <c r="H183" s="247" t="s">
        <v>458</v>
      </c>
      <c r="I183" s="247" t="s">
        <v>383</v>
      </c>
      <c r="J183" s="247">
        <v>50</v>
      </c>
      <c r="K183" s="288"/>
    </row>
    <row r="184" spans="2:11" ht="15" customHeight="1">
      <c r="B184" s="267"/>
      <c r="C184" s="247" t="s">
        <v>459</v>
      </c>
      <c r="D184" s="247"/>
      <c r="E184" s="247"/>
      <c r="F184" s="266" t="s">
        <v>387</v>
      </c>
      <c r="G184" s="247"/>
      <c r="H184" s="247" t="s">
        <v>460</v>
      </c>
      <c r="I184" s="247" t="s">
        <v>461</v>
      </c>
      <c r="J184" s="247"/>
      <c r="K184" s="288"/>
    </row>
    <row r="185" spans="2:11" ht="15" customHeight="1">
      <c r="B185" s="267"/>
      <c r="C185" s="247" t="s">
        <v>462</v>
      </c>
      <c r="D185" s="247"/>
      <c r="E185" s="247"/>
      <c r="F185" s="266" t="s">
        <v>387</v>
      </c>
      <c r="G185" s="247"/>
      <c r="H185" s="247" t="s">
        <v>463</v>
      </c>
      <c r="I185" s="247" t="s">
        <v>461</v>
      </c>
      <c r="J185" s="247"/>
      <c r="K185" s="288"/>
    </row>
    <row r="186" spans="2:11" ht="15" customHeight="1">
      <c r="B186" s="267"/>
      <c r="C186" s="247" t="s">
        <v>464</v>
      </c>
      <c r="D186" s="247"/>
      <c r="E186" s="247"/>
      <c r="F186" s="266" t="s">
        <v>387</v>
      </c>
      <c r="G186" s="247"/>
      <c r="H186" s="247" t="s">
        <v>465</v>
      </c>
      <c r="I186" s="247" t="s">
        <v>461</v>
      </c>
      <c r="J186" s="247"/>
      <c r="K186" s="288"/>
    </row>
    <row r="187" spans="2:11" ht="15" customHeight="1">
      <c r="B187" s="267"/>
      <c r="C187" s="300" t="s">
        <v>466</v>
      </c>
      <c r="D187" s="247"/>
      <c r="E187" s="247"/>
      <c r="F187" s="266" t="s">
        <v>387</v>
      </c>
      <c r="G187" s="247"/>
      <c r="H187" s="247" t="s">
        <v>467</v>
      </c>
      <c r="I187" s="247" t="s">
        <v>468</v>
      </c>
      <c r="J187" s="301" t="s">
        <v>469</v>
      </c>
      <c r="K187" s="288"/>
    </row>
    <row r="188" spans="2:11" ht="15" customHeight="1">
      <c r="B188" s="267"/>
      <c r="C188" s="252" t="s">
        <v>45</v>
      </c>
      <c r="D188" s="247"/>
      <c r="E188" s="247"/>
      <c r="F188" s="266" t="s">
        <v>381</v>
      </c>
      <c r="G188" s="247"/>
      <c r="H188" s="243" t="s">
        <v>470</v>
      </c>
      <c r="I188" s="247" t="s">
        <v>471</v>
      </c>
      <c r="J188" s="247"/>
      <c r="K188" s="288"/>
    </row>
    <row r="189" spans="2:11" ht="15" customHeight="1">
      <c r="B189" s="267"/>
      <c r="C189" s="252" t="s">
        <v>472</v>
      </c>
      <c r="D189" s="247"/>
      <c r="E189" s="247"/>
      <c r="F189" s="266" t="s">
        <v>381</v>
      </c>
      <c r="G189" s="247"/>
      <c r="H189" s="247" t="s">
        <v>473</v>
      </c>
      <c r="I189" s="247" t="s">
        <v>415</v>
      </c>
      <c r="J189" s="247"/>
      <c r="K189" s="288"/>
    </row>
    <row r="190" spans="2:11" ht="15" customHeight="1">
      <c r="B190" s="267"/>
      <c r="C190" s="252" t="s">
        <v>474</v>
      </c>
      <c r="D190" s="247"/>
      <c r="E190" s="247"/>
      <c r="F190" s="266" t="s">
        <v>381</v>
      </c>
      <c r="G190" s="247"/>
      <c r="H190" s="247" t="s">
        <v>475</v>
      </c>
      <c r="I190" s="247" t="s">
        <v>415</v>
      </c>
      <c r="J190" s="247"/>
      <c r="K190" s="288"/>
    </row>
    <row r="191" spans="2:11" ht="15" customHeight="1">
      <c r="B191" s="267"/>
      <c r="C191" s="252" t="s">
        <v>476</v>
      </c>
      <c r="D191" s="247"/>
      <c r="E191" s="247"/>
      <c r="F191" s="266" t="s">
        <v>387</v>
      </c>
      <c r="G191" s="247"/>
      <c r="H191" s="247" t="s">
        <v>477</v>
      </c>
      <c r="I191" s="247" t="s">
        <v>415</v>
      </c>
      <c r="J191" s="247"/>
      <c r="K191" s="288"/>
    </row>
    <row r="192" spans="2:11" ht="15" customHeight="1">
      <c r="B192" s="294"/>
      <c r="C192" s="302"/>
      <c r="D192" s="276"/>
      <c r="E192" s="276"/>
      <c r="F192" s="276"/>
      <c r="G192" s="276"/>
      <c r="H192" s="276"/>
      <c r="I192" s="276"/>
      <c r="J192" s="276"/>
      <c r="K192" s="295"/>
    </row>
    <row r="193" spans="2:11" ht="18.75" customHeight="1">
      <c r="B193" s="243"/>
      <c r="C193" s="247"/>
      <c r="D193" s="247"/>
      <c r="E193" s="247"/>
      <c r="F193" s="266"/>
      <c r="G193" s="247"/>
      <c r="H193" s="247"/>
      <c r="I193" s="247"/>
      <c r="J193" s="247"/>
      <c r="K193" s="243"/>
    </row>
    <row r="194" spans="2:11" ht="18.75" customHeight="1">
      <c r="B194" s="243"/>
      <c r="C194" s="247"/>
      <c r="D194" s="247"/>
      <c r="E194" s="247"/>
      <c r="F194" s="266"/>
      <c r="G194" s="247"/>
      <c r="H194" s="247"/>
      <c r="I194" s="247"/>
      <c r="J194" s="247"/>
      <c r="K194" s="243"/>
    </row>
    <row r="195" spans="2:11" ht="18.75" customHeight="1"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2:11" ht="13.5">
      <c r="B196" s="235"/>
      <c r="C196" s="236"/>
      <c r="D196" s="236"/>
      <c r="E196" s="236"/>
      <c r="F196" s="236"/>
      <c r="G196" s="236"/>
      <c r="H196" s="236"/>
      <c r="I196" s="236"/>
      <c r="J196" s="236"/>
      <c r="K196" s="237"/>
    </row>
    <row r="197" spans="2:11" ht="21">
      <c r="B197" s="238"/>
      <c r="C197" s="358" t="s">
        <v>478</v>
      </c>
      <c r="D197" s="358"/>
      <c r="E197" s="358"/>
      <c r="F197" s="358"/>
      <c r="G197" s="358"/>
      <c r="H197" s="358"/>
      <c r="I197" s="358"/>
      <c r="J197" s="358"/>
      <c r="K197" s="239"/>
    </row>
    <row r="198" spans="2:11" ht="25.5" customHeight="1">
      <c r="B198" s="238"/>
      <c r="C198" s="303" t="s">
        <v>479</v>
      </c>
      <c r="D198" s="303"/>
      <c r="E198" s="303"/>
      <c r="F198" s="303" t="s">
        <v>480</v>
      </c>
      <c r="G198" s="304"/>
      <c r="H198" s="357" t="s">
        <v>481</v>
      </c>
      <c r="I198" s="357"/>
      <c r="J198" s="357"/>
      <c r="K198" s="239"/>
    </row>
    <row r="199" spans="2:11" ht="5.25" customHeight="1">
      <c r="B199" s="267"/>
      <c r="C199" s="264"/>
      <c r="D199" s="264"/>
      <c r="E199" s="264"/>
      <c r="F199" s="264"/>
      <c r="G199" s="247"/>
      <c r="H199" s="264"/>
      <c r="I199" s="264"/>
      <c r="J199" s="264"/>
      <c r="K199" s="288"/>
    </row>
    <row r="200" spans="2:11" ht="15" customHeight="1">
      <c r="B200" s="267"/>
      <c r="C200" s="247" t="s">
        <v>471</v>
      </c>
      <c r="D200" s="247"/>
      <c r="E200" s="247"/>
      <c r="F200" s="266" t="s">
        <v>46</v>
      </c>
      <c r="G200" s="247"/>
      <c r="H200" s="355" t="s">
        <v>482</v>
      </c>
      <c r="I200" s="355"/>
      <c r="J200" s="355"/>
      <c r="K200" s="288"/>
    </row>
    <row r="201" spans="2:11" ht="15" customHeight="1">
      <c r="B201" s="267"/>
      <c r="C201" s="273"/>
      <c r="D201" s="247"/>
      <c r="E201" s="247"/>
      <c r="F201" s="266" t="s">
        <v>47</v>
      </c>
      <c r="G201" s="247"/>
      <c r="H201" s="355" t="s">
        <v>483</v>
      </c>
      <c r="I201" s="355"/>
      <c r="J201" s="355"/>
      <c r="K201" s="288"/>
    </row>
    <row r="202" spans="2:11" ht="15" customHeight="1">
      <c r="B202" s="267"/>
      <c r="C202" s="273"/>
      <c r="D202" s="247"/>
      <c r="E202" s="247"/>
      <c r="F202" s="266" t="s">
        <v>50</v>
      </c>
      <c r="G202" s="247"/>
      <c r="H202" s="355" t="s">
        <v>484</v>
      </c>
      <c r="I202" s="355"/>
      <c r="J202" s="355"/>
      <c r="K202" s="288"/>
    </row>
    <row r="203" spans="2:11" ht="15" customHeight="1">
      <c r="B203" s="267"/>
      <c r="C203" s="247"/>
      <c r="D203" s="247"/>
      <c r="E203" s="247"/>
      <c r="F203" s="266" t="s">
        <v>48</v>
      </c>
      <c r="G203" s="247"/>
      <c r="H203" s="355" t="s">
        <v>485</v>
      </c>
      <c r="I203" s="355"/>
      <c r="J203" s="355"/>
      <c r="K203" s="288"/>
    </row>
    <row r="204" spans="2:11" ht="15" customHeight="1">
      <c r="B204" s="267"/>
      <c r="C204" s="247"/>
      <c r="D204" s="247"/>
      <c r="E204" s="247"/>
      <c r="F204" s="266" t="s">
        <v>49</v>
      </c>
      <c r="G204" s="247"/>
      <c r="H204" s="355" t="s">
        <v>486</v>
      </c>
      <c r="I204" s="355"/>
      <c r="J204" s="355"/>
      <c r="K204" s="288"/>
    </row>
    <row r="205" spans="2:11" ht="15" customHeight="1">
      <c r="B205" s="267"/>
      <c r="C205" s="247"/>
      <c r="D205" s="247"/>
      <c r="E205" s="247"/>
      <c r="F205" s="266"/>
      <c r="G205" s="247"/>
      <c r="H205" s="247"/>
      <c r="I205" s="247"/>
      <c r="J205" s="247"/>
      <c r="K205" s="288"/>
    </row>
    <row r="206" spans="2:11" ht="15" customHeight="1">
      <c r="B206" s="267"/>
      <c r="C206" s="247" t="s">
        <v>427</v>
      </c>
      <c r="D206" s="247"/>
      <c r="E206" s="247"/>
      <c r="F206" s="266" t="s">
        <v>79</v>
      </c>
      <c r="G206" s="247"/>
      <c r="H206" s="355" t="s">
        <v>487</v>
      </c>
      <c r="I206" s="355"/>
      <c r="J206" s="355"/>
      <c r="K206" s="288"/>
    </row>
    <row r="207" spans="2:11" ht="15" customHeight="1">
      <c r="B207" s="267"/>
      <c r="C207" s="273"/>
      <c r="D207" s="247"/>
      <c r="E207" s="247"/>
      <c r="F207" s="266" t="s">
        <v>324</v>
      </c>
      <c r="G207" s="247"/>
      <c r="H207" s="355" t="s">
        <v>325</v>
      </c>
      <c r="I207" s="355"/>
      <c r="J207" s="355"/>
      <c r="K207" s="288"/>
    </row>
    <row r="208" spans="2:11" ht="15" customHeight="1">
      <c r="B208" s="267"/>
      <c r="C208" s="247"/>
      <c r="D208" s="247"/>
      <c r="E208" s="247"/>
      <c r="F208" s="266" t="s">
        <v>322</v>
      </c>
      <c r="G208" s="247"/>
      <c r="H208" s="355" t="s">
        <v>488</v>
      </c>
      <c r="I208" s="355"/>
      <c r="J208" s="355"/>
      <c r="K208" s="288"/>
    </row>
    <row r="209" spans="2:11" ht="15" customHeight="1">
      <c r="B209" s="305"/>
      <c r="C209" s="273"/>
      <c r="D209" s="273"/>
      <c r="E209" s="273"/>
      <c r="F209" s="266" t="s">
        <v>326</v>
      </c>
      <c r="G209" s="252"/>
      <c r="H209" s="356" t="s">
        <v>327</v>
      </c>
      <c r="I209" s="356"/>
      <c r="J209" s="356"/>
      <c r="K209" s="306"/>
    </row>
    <row r="210" spans="2:11" ht="15" customHeight="1">
      <c r="B210" s="305"/>
      <c r="C210" s="273"/>
      <c r="D210" s="273"/>
      <c r="E210" s="273"/>
      <c r="F210" s="266" t="s">
        <v>328</v>
      </c>
      <c r="G210" s="252"/>
      <c r="H210" s="356" t="s">
        <v>489</v>
      </c>
      <c r="I210" s="356"/>
      <c r="J210" s="356"/>
      <c r="K210" s="306"/>
    </row>
    <row r="211" spans="2:11" ht="15" customHeight="1">
      <c r="B211" s="305"/>
      <c r="C211" s="273"/>
      <c r="D211" s="273"/>
      <c r="E211" s="273"/>
      <c r="F211" s="307"/>
      <c r="G211" s="252"/>
      <c r="H211" s="308"/>
      <c r="I211" s="308"/>
      <c r="J211" s="308"/>
      <c r="K211" s="306"/>
    </row>
    <row r="212" spans="2:11" ht="15" customHeight="1">
      <c r="B212" s="305"/>
      <c r="C212" s="247" t="s">
        <v>451</v>
      </c>
      <c r="D212" s="273"/>
      <c r="E212" s="273"/>
      <c r="F212" s="266">
        <v>1</v>
      </c>
      <c r="G212" s="252"/>
      <c r="H212" s="356" t="s">
        <v>490</v>
      </c>
      <c r="I212" s="356"/>
      <c r="J212" s="356"/>
      <c r="K212" s="306"/>
    </row>
    <row r="213" spans="2:11" ht="15" customHeight="1">
      <c r="B213" s="305"/>
      <c r="C213" s="273"/>
      <c r="D213" s="273"/>
      <c r="E213" s="273"/>
      <c r="F213" s="266">
        <v>2</v>
      </c>
      <c r="G213" s="252"/>
      <c r="H213" s="356" t="s">
        <v>491</v>
      </c>
      <c r="I213" s="356"/>
      <c r="J213" s="356"/>
      <c r="K213" s="306"/>
    </row>
    <row r="214" spans="2:11" ht="15" customHeight="1">
      <c r="B214" s="305"/>
      <c r="C214" s="273"/>
      <c r="D214" s="273"/>
      <c r="E214" s="273"/>
      <c r="F214" s="266">
        <v>3</v>
      </c>
      <c r="G214" s="252"/>
      <c r="H214" s="356" t="s">
        <v>492</v>
      </c>
      <c r="I214" s="356"/>
      <c r="J214" s="356"/>
      <c r="K214" s="306"/>
    </row>
    <row r="215" spans="2:11" ht="15" customHeight="1">
      <c r="B215" s="305"/>
      <c r="C215" s="273"/>
      <c r="D215" s="273"/>
      <c r="E215" s="273"/>
      <c r="F215" s="266">
        <v>4</v>
      </c>
      <c r="G215" s="252"/>
      <c r="H215" s="356" t="s">
        <v>493</v>
      </c>
      <c r="I215" s="356"/>
      <c r="J215" s="356"/>
      <c r="K215" s="306"/>
    </row>
    <row r="216" spans="2:11" ht="12.75" customHeight="1">
      <c r="B216" s="309"/>
      <c r="C216" s="310"/>
      <c r="D216" s="310"/>
      <c r="E216" s="310"/>
      <c r="F216" s="310"/>
      <c r="G216" s="310"/>
      <c r="H216" s="310"/>
      <c r="I216" s="310"/>
      <c r="J216" s="310"/>
      <c r="K216" s="31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PC18VEDENI\Projekce</dc:creator>
  <cp:keywords/>
  <dc:description/>
  <cp:lastModifiedBy>Kutnohorská stavební s.r.o.</cp:lastModifiedBy>
  <dcterms:created xsi:type="dcterms:W3CDTF">2017-10-13T06:45:42Z</dcterms:created>
  <dcterms:modified xsi:type="dcterms:W3CDTF">2017-10-13T06:51:50Z</dcterms:modified>
  <cp:category/>
  <cp:version/>
  <cp:contentType/>
  <cp:contentStatus/>
</cp:coreProperties>
</file>